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FAE6EECC-F44E-481A-869E-AE1AFB2F40DB}"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 (1-Point entry)" sheetId="7" r:id="rId6"/>
    <sheet name="SPERT® Normal (Mixed entry)" sheetId="15" state="hidden" r:id="rId7"/>
    <sheet name="SPERT® Lognormal Charts" sheetId="19"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1" i="7" l="1"/>
  <c r="M12" i="7"/>
  <c r="M4" i="7"/>
  <c r="L5" i="7"/>
  <c r="M5" i="7" s="1"/>
  <c r="L6" i="7"/>
  <c r="M6" i="7" s="1"/>
  <c r="L7" i="7"/>
  <c r="M7" i="7" s="1"/>
  <c r="L8" i="7"/>
  <c r="M8" i="7" s="1"/>
  <c r="L9" i="7"/>
  <c r="M9" i="7" s="1"/>
  <c r="L10" i="7"/>
  <c r="M10" i="7" s="1"/>
  <c r="L11" i="7"/>
  <c r="L12" i="7"/>
  <c r="L13" i="7"/>
  <c r="M13" i="7" s="1"/>
  <c r="L4" i="7"/>
  <c r="B147" i="7" l="1"/>
  <c r="G4" i="19" l="1"/>
  <c r="D4" i="19" s="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D4" i="7" s="1"/>
  <c r="B4" i="19" l="1"/>
  <c r="L4" i="19" s="1"/>
  <c r="M4" i="19" s="1"/>
  <c r="B4" i="7"/>
  <c r="W4" i="7" s="1"/>
  <c r="B19" i="18"/>
  <c r="B28" i="12"/>
  <c r="K4" i="19" l="1"/>
  <c r="W4" i="19"/>
  <c r="X4" i="7"/>
  <c r="Y4" i="7" s="1"/>
  <c r="Z4" i="7" s="1"/>
  <c r="AA4" i="7" s="1"/>
  <c r="AB4" i="7" s="1"/>
  <c r="AC4" i="7" s="1"/>
  <c r="AD4" i="7" s="1"/>
  <c r="AE4" i="7" s="1"/>
  <c r="AF4" i="7" s="1"/>
  <c r="AG4" i="7" s="1"/>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V4" i="7" s="1"/>
  <c r="BW4" i="7" s="1"/>
  <c r="BX4" i="7" s="1"/>
  <c r="BY4" i="7" s="1"/>
  <c r="BZ4" i="7" s="1"/>
  <c r="CA4" i="7" s="1"/>
  <c r="CB4" i="7" s="1"/>
  <c r="CC4" i="7" s="1"/>
  <c r="CD4" i="7" s="1"/>
  <c r="CE4" i="7" s="1"/>
  <c r="CF4" i="7" s="1"/>
  <c r="CG4" i="7" s="1"/>
  <c r="CH4" i="7" s="1"/>
  <c r="CI4" i="7" s="1"/>
  <c r="CJ4" i="7" s="1"/>
  <c r="CK4" i="7" s="1"/>
  <c r="CL4" i="7" s="1"/>
  <c r="CM4" i="7" s="1"/>
  <c r="CN4" i="7" s="1"/>
  <c r="CO4" i="7" s="1"/>
  <c r="CP4" i="7" s="1"/>
  <c r="CQ4" i="7" s="1"/>
  <c r="CR4" i="7" s="1"/>
  <c r="CS4" i="7" s="1"/>
  <c r="CT4" i="7" s="1"/>
  <c r="CU4" i="7" s="1"/>
  <c r="CV4" i="7" s="1"/>
  <c r="CW4" i="7" s="1"/>
  <c r="CX4" i="7" s="1"/>
  <c r="CY4" i="7" s="1"/>
  <c r="CZ4" i="7" s="1"/>
  <c r="DA4" i="7" s="1"/>
  <c r="DB4" i="7" s="1"/>
  <c r="DC4" i="7" s="1"/>
  <c r="DD4" i="7" s="1"/>
  <c r="DE4" i="7" s="1"/>
  <c r="DF4" i="7" s="1"/>
  <c r="DG4" i="7" s="1"/>
  <c r="DH4" i="7" s="1"/>
  <c r="DI4" i="7" s="1"/>
  <c r="DJ4" i="7" s="1"/>
  <c r="DK4" i="7" s="1"/>
  <c r="DL4" i="7" s="1"/>
  <c r="DM4" i="7" s="1"/>
  <c r="DN4" i="7" s="1"/>
  <c r="DO4" i="7" s="1"/>
  <c r="DP4" i="7" s="1"/>
  <c r="DQ4" i="7" s="1"/>
  <c r="DR4" i="7" s="1"/>
  <c r="DS4" i="7" s="1"/>
  <c r="DT4" i="7" s="1"/>
  <c r="K4" i="7"/>
  <c r="F6" i="25"/>
  <c r="X4" i="19" l="1"/>
  <c r="Y4" i="19" s="1"/>
  <c r="Z4" i="19" s="1"/>
  <c r="AA4" i="19" s="1"/>
  <c r="AB4" i="19" s="1"/>
  <c r="AC4" i="19" s="1"/>
  <c r="AD4" i="19" s="1"/>
  <c r="AE4" i="19" s="1"/>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DT4" i="19" s="1"/>
  <c r="DU4" i="19"/>
  <c r="DY4" i="7"/>
  <c r="EC4" i="7"/>
  <c r="EG4" i="7"/>
  <c r="EK4" i="7"/>
  <c r="EO4" i="7"/>
  <c r="ES4" i="7"/>
  <c r="EW4" i="7"/>
  <c r="FA4" i="7"/>
  <c r="FE4" i="7"/>
  <c r="FI4" i="7"/>
  <c r="FM4" i="7"/>
  <c r="FQ4" i="7"/>
  <c r="FU4" i="7"/>
  <c r="FY4" i="7"/>
  <c r="GC4" i="7"/>
  <c r="GG4" i="7"/>
  <c r="GK4" i="7"/>
  <c r="GO4" i="7"/>
  <c r="GS4" i="7"/>
  <c r="GW4" i="7"/>
  <c r="HA4" i="7"/>
  <c r="HE4" i="7"/>
  <c r="HI4" i="7"/>
  <c r="HM4" i="7"/>
  <c r="HQ4" i="7"/>
  <c r="DX4" i="7"/>
  <c r="EJ4" i="7"/>
  <c r="EV4" i="7"/>
  <c r="FD4" i="7"/>
  <c r="FP4" i="7"/>
  <c r="FX4" i="7"/>
  <c r="GF4" i="7"/>
  <c r="GR4" i="7"/>
  <c r="HH4" i="7"/>
  <c r="DV4" i="7"/>
  <c r="DZ4" i="7"/>
  <c r="ED4" i="7"/>
  <c r="EH4" i="7"/>
  <c r="EL4" i="7"/>
  <c r="EP4" i="7"/>
  <c r="ET4" i="7"/>
  <c r="EX4" i="7"/>
  <c r="FB4" i="7"/>
  <c r="FF4" i="7"/>
  <c r="FJ4" i="7"/>
  <c r="FN4" i="7"/>
  <c r="FR4" i="7"/>
  <c r="FV4" i="7"/>
  <c r="FZ4" i="7"/>
  <c r="GD4" i="7"/>
  <c r="GH4" i="7"/>
  <c r="GL4" i="7"/>
  <c r="GP4" i="7"/>
  <c r="GT4" i="7"/>
  <c r="GX4" i="7"/>
  <c r="HB4" i="7"/>
  <c r="HF4" i="7"/>
  <c r="HJ4" i="7"/>
  <c r="HN4" i="7"/>
  <c r="DU4" i="7"/>
  <c r="EB4" i="7"/>
  <c r="FH4" i="7"/>
  <c r="FT4" i="7"/>
  <c r="GN4" i="7"/>
  <c r="GZ4" i="7"/>
  <c r="HL4" i="7"/>
  <c r="DW4" i="7"/>
  <c r="EA4" i="7"/>
  <c r="EE4" i="7"/>
  <c r="EI4" i="7"/>
  <c r="EM4" i="7"/>
  <c r="EQ4" i="7"/>
  <c r="EU4" i="7"/>
  <c r="EY4" i="7"/>
  <c r="FC4" i="7"/>
  <c r="FG4" i="7"/>
  <c r="FK4" i="7"/>
  <c r="FO4" i="7"/>
  <c r="FS4" i="7"/>
  <c r="FW4" i="7"/>
  <c r="GA4" i="7"/>
  <c r="GE4" i="7"/>
  <c r="GI4" i="7"/>
  <c r="GM4" i="7"/>
  <c r="GQ4" i="7"/>
  <c r="GU4" i="7"/>
  <c r="GY4" i="7"/>
  <c r="HC4" i="7"/>
  <c r="HG4" i="7"/>
  <c r="HK4" i="7"/>
  <c r="HO4" i="7"/>
  <c r="EF4" i="7"/>
  <c r="EN4" i="7"/>
  <c r="ER4" i="7"/>
  <c r="EZ4" i="7"/>
  <c r="FL4" i="7"/>
  <c r="GB4" i="7"/>
  <c r="GJ4" i="7"/>
  <c r="GV4" i="7"/>
  <c r="HD4" i="7"/>
  <c r="HP4"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7" i="25" l="1"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B25" i="26"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B4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K16" i="25" l="1"/>
  <c r="EU11" i="24"/>
  <c r="EK11" i="24"/>
  <c r="EV9" i="24"/>
  <c r="EV10" i="24"/>
  <c r="EV4" i="24"/>
  <c r="EV8" i="24" s="1"/>
  <c r="AZ4" i="24"/>
  <c r="EJ9" i="24"/>
  <c r="EJ10" i="24"/>
  <c r="EJ4" i="24"/>
  <c r="EJ8" i="24" s="1"/>
  <c r="AL4" i="24"/>
  <c r="D21" i="23"/>
  <c r="C21" i="23"/>
  <c r="E21" i="23"/>
  <c r="K17" i="25" l="1"/>
  <c r="EJ11" i="24"/>
  <c r="EV11" i="24"/>
  <c r="EI9" i="24"/>
  <c r="EI10" i="24"/>
  <c r="AK4" i="24"/>
  <c r="EI4" i="24"/>
  <c r="EI8" i="24" s="1"/>
  <c r="EW10" i="24"/>
  <c r="EW9" i="24"/>
  <c r="BA4" i="24"/>
  <c r="EW4" i="24"/>
  <c r="EW8" i="24"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N5" i="19"/>
  <c r="D5" i="19"/>
  <c r="C5" i="19"/>
  <c r="P1" i="19"/>
  <c r="G5" i="19"/>
  <c r="C6" i="18"/>
  <c r="N27" i="16"/>
  <c r="C36" i="18"/>
  <c r="B58" i="18" s="1"/>
  <c r="C8" i="18"/>
  <c r="C11" i="18"/>
  <c r="C7" i="18"/>
  <c r="C62" i="16"/>
  <c r="B84" i="16" s="1"/>
  <c r="B85" i="16" s="1"/>
  <c r="A67" i="5"/>
  <c r="B147" i="15"/>
  <c r="B147" i="14"/>
  <c r="B45" i="16"/>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N104" i="7"/>
  <c r="M104" i="14"/>
  <c r="B49" i="5"/>
  <c r="B48" i="5"/>
  <c r="D10" i="14"/>
  <c r="B54" i="5"/>
  <c r="B53" i="5"/>
  <c r="P1" i="7"/>
  <c r="O1" i="14"/>
  <c r="B5" i="14"/>
  <c r="B6" i="14"/>
  <c r="B7" i="14"/>
  <c r="B8" i="14"/>
  <c r="B9" i="14"/>
  <c r="B10" i="14"/>
  <c r="K10" i="14" s="1"/>
  <c r="L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C104" i="7"/>
  <c r="E6" i="14"/>
  <c r="G6" i="14"/>
  <c r="F8" i="14"/>
  <c r="V5" i="14"/>
  <c r="AQ5" i="14" s="1"/>
  <c r="AP5" i="14" s="1"/>
  <c r="V12" i="14"/>
  <c r="E10" i="14"/>
  <c r="B83" i="16"/>
  <c r="B86" i="16"/>
  <c r="J77" i="15"/>
  <c r="I45" i="15"/>
  <c r="J49" i="15"/>
  <c r="W21" i="15"/>
  <c r="V8" i="14"/>
  <c r="AQ8" i="14" s="1"/>
  <c r="E4" i="14"/>
  <c r="G4" i="14"/>
  <c r="E12" i="14"/>
  <c r="G12" i="14"/>
  <c r="E7" i="14"/>
  <c r="V7" i="14"/>
  <c r="AQ7" i="14" s="1"/>
  <c r="V10" i="14"/>
  <c r="AQ10" i="14" s="1"/>
  <c r="V6" i="14"/>
  <c r="G8" i="14"/>
  <c r="E5" i="14"/>
  <c r="G5" i="14"/>
  <c r="F5" i="14"/>
  <c r="F7" i="14"/>
  <c r="V4" i="14"/>
  <c r="F9" i="14"/>
  <c r="F6" i="14"/>
  <c r="G27" i="14"/>
  <c r="S65" i="14"/>
  <c r="T52" i="14"/>
  <c r="R84" i="14"/>
  <c r="R38" i="14"/>
  <c r="R34" i="14"/>
  <c r="F4" i="14"/>
  <c r="F24" i="14"/>
  <c r="F12" i="14"/>
  <c r="E9" i="14"/>
  <c r="G9" i="14"/>
  <c r="G7" i="14"/>
  <c r="F10" i="14"/>
  <c r="G10" i="14"/>
  <c r="R76" i="14"/>
  <c r="Q16" i="14"/>
  <c r="P99" i="14"/>
  <c r="I10" i="15"/>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AN7" i="14"/>
  <c r="P4" i="7" l="1"/>
  <c r="T4" i="7"/>
  <c r="R4" i="7"/>
  <c r="P4" i="19"/>
  <c r="Q4" i="7"/>
  <c r="S4" i="7"/>
  <c r="U4" i="7"/>
  <c r="O4" i="19"/>
  <c r="O4" i="7"/>
  <c r="N10" i="14"/>
  <c r="P10" i="14"/>
  <c r="R10" i="14"/>
  <c r="Q10" i="14"/>
  <c r="S10" i="14"/>
  <c r="O10" i="14"/>
  <c r="T10" i="14"/>
  <c r="R5" i="15"/>
  <c r="AP8" i="14"/>
  <c r="AR8" i="14"/>
  <c r="K4" i="14"/>
  <c r="EN4" i="14" s="1"/>
  <c r="K8" i="14"/>
  <c r="EN8" i="14" s="1"/>
  <c r="I101" i="15"/>
  <c r="J5" i="15"/>
  <c r="F91" i="14"/>
  <c r="R71" i="14"/>
  <c r="G15" i="14"/>
  <c r="K7" i="14"/>
  <c r="N7" i="14" s="1"/>
  <c r="Z8" i="15"/>
  <c r="O8" i="15"/>
  <c r="P8" i="15" s="1"/>
  <c r="P94" i="14"/>
  <c r="T26" i="14"/>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C13" i="24"/>
  <c r="P4" i="24"/>
  <c r="Q4" i="24"/>
  <c r="V4" i="24"/>
  <c r="S4" i="24"/>
  <c r="U4" i="24"/>
  <c r="T4" i="24"/>
  <c r="D13" i="24"/>
  <c r="R4" i="24"/>
  <c r="V7" i="24"/>
  <c r="U7" i="24"/>
  <c r="T7" i="24"/>
  <c r="R7" i="24"/>
  <c r="P7" i="24"/>
  <c r="Q7" i="24"/>
  <c r="S7" i="24"/>
  <c r="P5" i="24"/>
  <c r="K78" i="15"/>
  <c r="T62" i="15"/>
  <c r="U50" i="15"/>
  <c r="X30" i="15"/>
  <c r="I22" i="15"/>
  <c r="Z13" i="15"/>
  <c r="K13" i="15"/>
  <c r="J13" i="15"/>
  <c r="I13" i="15"/>
  <c r="O13" i="15"/>
  <c r="I11" i="15"/>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87" i="16"/>
  <c r="C87" i="16" s="1"/>
  <c r="B82" i="16"/>
  <c r="B88" i="16"/>
  <c r="B89" i="16" s="1"/>
  <c r="AO8" i="14"/>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GO100" i="15"/>
  <c r="Z11" i="15"/>
  <c r="Z6" i="15"/>
  <c r="K6" i="15"/>
  <c r="T11" i="15"/>
  <c r="V11" i="15"/>
  <c r="Z5" i="15"/>
  <c r="AP4" i="14"/>
  <c r="AR4" i="14"/>
  <c r="AM7" i="14"/>
  <c r="AV5" i="14"/>
  <c r="AO9" i="14"/>
  <c r="AS8" i="14"/>
  <c r="C88" i="16"/>
  <c r="AS7" i="14"/>
  <c r="AN8" i="14"/>
  <c r="AP10" i="14"/>
  <c r="EN10" i="14"/>
  <c r="AR10" i="14"/>
  <c r="AO5"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l="1"/>
  <c r="FW66" i="15"/>
  <c r="Q7" i="14"/>
  <c r="GJ86" i="15"/>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W11" i="15"/>
  <c r="AL21" i="15"/>
  <c r="DS21" i="15"/>
  <c r="BF21" i="15"/>
  <c r="U13" i="15"/>
  <c r="R11" i="24"/>
  <c r="R5" i="24"/>
  <c r="S11" i="24"/>
  <c r="S5" i="24"/>
  <c r="R10" i="15"/>
  <c r="S5" i="14"/>
  <c r="R11" i="15"/>
  <c r="R12" i="15"/>
  <c r="V11" i="24"/>
  <c r="V5" i="24"/>
  <c r="X12" i="15"/>
  <c r="BT21" i="15"/>
  <c r="BL21" i="15"/>
  <c r="BQ21" i="15"/>
  <c r="T11" i="24"/>
  <c r="T5" i="24"/>
  <c r="Q11" i="24"/>
  <c r="Q5" i="24"/>
  <c r="T5" i="14"/>
  <c r="R5" i="14"/>
  <c r="L5" i="14"/>
  <c r="O5" i="14"/>
  <c r="EP5" i="14"/>
  <c r="Q5" i="14"/>
  <c r="P5" i="14"/>
  <c r="EO5" i="14"/>
  <c r="EN5" i="14"/>
  <c r="EQ5" i="14"/>
  <c r="T7" i="14"/>
  <c r="EN7" i="14"/>
  <c r="L8" i="14"/>
  <c r="R8" i="14"/>
  <c r="Q8" i="14"/>
  <c r="S8" i="14"/>
  <c r="T8" i="14"/>
  <c r="P8" i="14"/>
  <c r="O8" i="14"/>
  <c r="S11" i="15"/>
  <c r="X11" i="15"/>
  <c r="EQ7" i="15"/>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T9" i="14"/>
  <c r="P9" i="14"/>
  <c r="S9" i="14"/>
  <c r="R9" i="14"/>
  <c r="O9" i="14"/>
  <c r="L9" i="14"/>
  <c r="Q9" i="14"/>
  <c r="N9" i="14"/>
  <c r="O6" i="15"/>
  <c r="R6" i="15" s="1"/>
  <c r="K6" i="14"/>
  <c r="N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AO4" i="14"/>
  <c r="EM4" i="14"/>
  <c r="AU4" i="15"/>
  <c r="ER4" i="15" s="1"/>
  <c r="AS7" i="15"/>
  <c r="AS10" i="14"/>
  <c r="EO10" i="14"/>
  <c r="EK8" i="14"/>
  <c r="AM8" i="14"/>
  <c r="EP8" i="14"/>
  <c r="AT8" i="14"/>
  <c r="ES5" i="14"/>
  <c r="AW5" i="14"/>
  <c r="EP7" i="14"/>
  <c r="AT7" i="14"/>
  <c r="C89" i="16"/>
  <c r="B90" i="16"/>
  <c r="EJ7" i="14"/>
  <c r="AL7" i="14"/>
  <c r="EO4" i="14"/>
  <c r="AS4" i="14"/>
  <c r="S5" i="15"/>
  <c r="W5" i="15"/>
  <c r="X5" i="15"/>
  <c r="U5" i="15"/>
  <c r="T5" i="15"/>
  <c r="V5" i="15"/>
  <c r="P5" i="15"/>
  <c r="AO10" i="14"/>
  <c r="EM10" i="14"/>
  <c r="ER5" i="15" l="1"/>
  <c r="EO12" i="15"/>
  <c r="EN12" i="15"/>
  <c r="EE12" i="15"/>
  <c r="DZ11" i="15"/>
  <c r="EC11" i="15"/>
  <c r="EJ11" i="15"/>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C81" i="16"/>
  <c r="B80" i="16"/>
  <c r="AS5" i="15"/>
  <c r="EQ5" i="15"/>
  <c r="AT4" i="15"/>
  <c r="EQ4" i="15" s="1"/>
  <c r="AS10" i="15"/>
  <c r="AT9" i="15"/>
  <c r="AW9" i="15"/>
  <c r="EL10" i="14"/>
  <c r="AN10" i="14"/>
  <c r="C90" i="16"/>
  <c r="B91" i="16"/>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M9" i="14"/>
  <c r="EK9" i="14"/>
  <c r="C56" i="18"/>
  <c r="B55" i="18"/>
  <c r="AN4" i="14"/>
  <c r="EL4" i="14"/>
  <c r="AW11" i="15" l="1"/>
  <c r="ES11" i="15"/>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B79" i="16"/>
  <c r="C80" i="16"/>
  <c r="AZ10" i="15"/>
  <c r="EV10" i="15"/>
  <c r="ET9" i="15"/>
  <c r="AX9" i="15"/>
  <c r="EQ9" i="15"/>
  <c r="AS9" i="15"/>
  <c r="EP5" i="15"/>
  <c r="AR5" i="15"/>
  <c r="AR10" i="15"/>
  <c r="EP10" i="15"/>
  <c r="AM4" i="14"/>
  <c r="EK4" i="14"/>
  <c r="F116" i="15"/>
  <c r="S106" i="15"/>
  <c r="R104" i="15"/>
  <c r="F114" i="15"/>
  <c r="R106" i="15"/>
  <c r="U106" i="15"/>
  <c r="F109" i="15"/>
  <c r="T106" i="15"/>
  <c r="F110" i="15"/>
  <c r="V106" i="15"/>
  <c r="X106" i="15"/>
  <c r="F115" i="15"/>
  <c r="W106" i="15"/>
  <c r="EJ5" i="14"/>
  <c r="AL5" i="14"/>
  <c r="AK8" i="14"/>
  <c r="EI8" i="14"/>
  <c r="AY5" i="14"/>
  <c r="EU5" i="14"/>
  <c r="C61" i="18"/>
  <c r="B62" i="18"/>
  <c r="EO7" i="15"/>
  <c r="AQ7" i="15"/>
  <c r="B92" i="16"/>
  <c r="C91" i="16"/>
  <c r="EK10" i="14"/>
  <c r="AM10" i="14"/>
  <c r="EJ9" i="14"/>
  <c r="AL9" i="14"/>
  <c r="ES4" i="15"/>
  <c r="AW4" i="15"/>
  <c r="EQ4" i="14"/>
  <c r="AU4" i="14"/>
  <c r="ER8" i="14"/>
  <c r="AV8" i="14"/>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AY13" i="15" l="1"/>
  <c r="EU13" i="15"/>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78" i="16"/>
  <c r="C79" i="16"/>
  <c r="AQ5" i="15"/>
  <c r="EO5" i="15"/>
  <c r="EW10" i="15"/>
  <c r="BA10" i="15"/>
  <c r="AQ10" i="15"/>
  <c r="EO10" i="15"/>
  <c r="EU9" i="15"/>
  <c r="AY9" i="15"/>
  <c r="AR9" i="15"/>
  <c r="EP9" i="15"/>
  <c r="B93" i="16"/>
  <c r="C92" i="16"/>
  <c r="EV5" i="14"/>
  <c r="AZ5" i="14"/>
  <c r="EJ4" i="14"/>
  <c r="AL4" i="14"/>
  <c r="ER10" i="14"/>
  <c r="AV10" i="14"/>
  <c r="EG7" i="14"/>
  <c r="AI7" i="14"/>
  <c r="AV4" i="14"/>
  <c r="ER4" i="14"/>
  <c r="EI9" i="14"/>
  <c r="AK9" i="14"/>
  <c r="EJ10" i="14"/>
  <c r="AL10" i="14"/>
  <c r="EN7" i="15"/>
  <c r="AP7" i="15"/>
  <c r="EI5" i="14"/>
  <c r="AK5" i="14"/>
  <c r="EU7" i="15"/>
  <c r="AY7" i="15"/>
  <c r="ES7" i="14"/>
  <c r="AW7" i="14"/>
  <c r="AW8" i="14"/>
  <c r="ES8" i="14"/>
  <c r="FN106" i="14"/>
  <c r="FN108" i="14"/>
  <c r="AJ8" i="14"/>
  <c r="EH8" i="14"/>
  <c r="EO4" i="15"/>
  <c r="AQ4" i="15"/>
  <c r="C54" i="18"/>
  <c r="B53" i="18"/>
  <c r="ET4" i="15"/>
  <c r="AX4" i="15"/>
  <c r="B63" i="18"/>
  <c r="C62" i="18"/>
  <c r="AY12" i="15" l="1"/>
  <c r="EU12" i="15"/>
  <c r="AY11" i="15"/>
  <c r="EU11" i="15"/>
  <c r="AQ13" i="15"/>
  <c r="EO13" i="15"/>
  <c r="AZ13" i="15"/>
  <c r="EV13" i="15"/>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FN109" i="14"/>
  <c r="BS104" i="14"/>
  <c r="FO104" i="14"/>
  <c r="FO107" i="14" s="1"/>
  <c r="EU5" i="15"/>
  <c r="AY5" i="15"/>
  <c r="EW8" i="15"/>
  <c r="BA8" i="15"/>
  <c r="AO8" i="15"/>
  <c r="EM8" i="15"/>
  <c r="BX104" i="15"/>
  <c r="FT104" i="15"/>
  <c r="FT107" i="15" s="1"/>
  <c r="FT106" i="15"/>
  <c r="FT108" i="15"/>
  <c r="B77" i="16"/>
  <c r="C78" i="16"/>
  <c r="AQ9" i="15"/>
  <c r="EO9" i="15"/>
  <c r="EN10" i="15"/>
  <c r="AP10" i="15"/>
  <c r="AP5" i="15"/>
  <c r="EN5" i="15"/>
  <c r="EV9" i="15"/>
  <c r="AZ9" i="15"/>
  <c r="BB10" i="15"/>
  <c r="EX10" i="15"/>
  <c r="FS106" i="15"/>
  <c r="FS104" i="15"/>
  <c r="FS107" i="15" s="1"/>
  <c r="EV7" i="15"/>
  <c r="AZ7" i="15"/>
  <c r="AJ5" i="14"/>
  <c r="EH5" i="14"/>
  <c r="AK10" i="14"/>
  <c r="EI10" i="14"/>
  <c r="B64" i="18"/>
  <c r="C63" i="18"/>
  <c r="EN4" i="15"/>
  <c r="AP4" i="15"/>
  <c r="FM104" i="14"/>
  <c r="FM107" i="14" s="1"/>
  <c r="ET8" i="14"/>
  <c r="AX8" i="14"/>
  <c r="ES4" i="14"/>
  <c r="AW4" i="14"/>
  <c r="AK4" i="14"/>
  <c r="EI4" i="14"/>
  <c r="BA5" i="14"/>
  <c r="EW5" i="14"/>
  <c r="EU4" i="15"/>
  <c r="AY4" i="15"/>
  <c r="ET7" i="14"/>
  <c r="AX7" i="14"/>
  <c r="EM7" i="15"/>
  <c r="AO7" i="15"/>
  <c r="EH9" i="14"/>
  <c r="AJ9" i="14"/>
  <c r="EF7" i="14"/>
  <c r="AH7" i="14"/>
  <c r="C93" i="16"/>
  <c r="B94" i="16"/>
  <c r="B52" i="18"/>
  <c r="C53" i="18"/>
  <c r="AI8" i="14"/>
  <c r="EG8" i="14"/>
  <c r="AW10" i="14"/>
  <c r="ES10" i="14"/>
  <c r="AP13" i="15" l="1"/>
  <c r="EN13" i="15"/>
  <c r="BA13" i="15"/>
  <c r="EW13" i="15"/>
  <c r="AZ11" i="15"/>
  <c r="EV11" i="15"/>
  <c r="AZ12" i="15"/>
  <c r="EV12" i="15"/>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C77" i="16"/>
  <c r="B76" i="16"/>
  <c r="FS108" i="15"/>
  <c r="FS109" i="15" s="1"/>
  <c r="FM106" i="14"/>
  <c r="AO10" i="15"/>
  <c r="EM10" i="15"/>
  <c r="AP9" i="15"/>
  <c r="EN9" i="15"/>
  <c r="BC10" i="15"/>
  <c r="EY10" i="15"/>
  <c r="FR104" i="15"/>
  <c r="FR108" i="15" s="1"/>
  <c r="EW9" i="15"/>
  <c r="BA9" i="15"/>
  <c r="AO5" i="15"/>
  <c r="EM5" i="15"/>
  <c r="AX10" i="14"/>
  <c r="ET10" i="14"/>
  <c r="AJ10" i="14"/>
  <c r="EH10" i="14"/>
  <c r="EW7" i="15"/>
  <c r="BA7" i="15"/>
  <c r="AH8" i="14"/>
  <c r="EF8" i="14"/>
  <c r="B95" i="16"/>
  <c r="C94" i="16"/>
  <c r="EL7" i="15"/>
  <c r="AN7" i="15"/>
  <c r="EU7" i="14"/>
  <c r="AY7" i="14"/>
  <c r="AJ4" i="14"/>
  <c r="EH4" i="14"/>
  <c r="B65" i="18"/>
  <c r="C64" i="18"/>
  <c r="EM4" i="15"/>
  <c r="AO4" i="15"/>
  <c r="B51" i="18"/>
  <c r="C52" i="18"/>
  <c r="AG7" i="14"/>
  <c r="EE7" i="14"/>
  <c r="AI9" i="14"/>
  <c r="EG9" i="14"/>
  <c r="EV4" i="15"/>
  <c r="AZ4" i="15"/>
  <c r="EX5" i="14"/>
  <c r="BB5" i="14"/>
  <c r="AX4" i="14"/>
  <c r="ET4" i="14"/>
  <c r="EU8" i="14"/>
  <c r="AY8" i="14"/>
  <c r="FL104" i="14"/>
  <c r="FL107" i="14" s="1"/>
  <c r="EG5" i="14"/>
  <c r="AI5" i="14"/>
  <c r="FL106" i="14" l="1"/>
  <c r="FM109" i="14"/>
  <c r="BA11" i="15"/>
  <c r="EW11" i="15"/>
  <c r="BA12" i="15"/>
  <c r="EW12" i="15"/>
  <c r="BB13" i="15"/>
  <c r="EX13" i="15"/>
  <c r="AO13" i="15"/>
  <c r="EM13" i="15"/>
  <c r="FL108" i="14"/>
  <c r="FL109" i="14" s="1"/>
  <c r="FP108" i="14"/>
  <c r="FP109" i="14" s="1"/>
  <c r="FU108" i="15"/>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C76" i="16"/>
  <c r="B75" i="16"/>
  <c r="FR106" i="15"/>
  <c r="EX9" i="15"/>
  <c r="BB9" i="15"/>
  <c r="FQ106" i="15"/>
  <c r="FQ104" i="15"/>
  <c r="FQ107" i="15" s="1"/>
  <c r="BD10" i="15"/>
  <c r="EZ10" i="15"/>
  <c r="AN10" i="15"/>
  <c r="EL10" i="15"/>
  <c r="AO9" i="15"/>
  <c r="EM9" i="15"/>
  <c r="AN5" i="15"/>
  <c r="EL5" i="15"/>
  <c r="BC5" i="14"/>
  <c r="EY5" i="14"/>
  <c r="B66" i="18"/>
  <c r="C65" i="18"/>
  <c r="EG4" i="14"/>
  <c r="AI4" i="14"/>
  <c r="C95" i="16"/>
  <c r="B96" i="16"/>
  <c r="EV8" i="14"/>
  <c r="AZ8" i="14"/>
  <c r="AF7" i="14"/>
  <c r="ED7" i="14"/>
  <c r="AZ7" i="14"/>
  <c r="EV7" i="14"/>
  <c r="EE8" i="14"/>
  <c r="AG8" i="14"/>
  <c r="AY10" i="14"/>
  <c r="EU10" i="14"/>
  <c r="AH5" i="14"/>
  <c r="EF5" i="14"/>
  <c r="EW4" i="15"/>
  <c r="BA4" i="15"/>
  <c r="EL4" i="15"/>
  <c r="AN4" i="15"/>
  <c r="AI10" i="14"/>
  <c r="EG10" i="14"/>
  <c r="EU4" i="14"/>
  <c r="AY4" i="14"/>
  <c r="FK104" i="14"/>
  <c r="FK107" i="14" s="1"/>
  <c r="AH9" i="14"/>
  <c r="EF9" i="14"/>
  <c r="B50" i="18"/>
  <c r="C51" i="18"/>
  <c r="EK7" i="15"/>
  <c r="AM7" i="15"/>
  <c r="EX7" i="15"/>
  <c r="BB7" i="15"/>
  <c r="FR109" i="15" l="1"/>
  <c r="BC13" i="15"/>
  <c r="EY13" i="15"/>
  <c r="AN13" i="15"/>
  <c r="EL13" i="15"/>
  <c r="BB12" i="15"/>
  <c r="EX12" i="15"/>
  <c r="BB11" i="15"/>
  <c r="EX11" i="15"/>
  <c r="FQ108" i="14"/>
  <c r="FV108" i="15"/>
  <c r="FV109" i="15"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74" i="16"/>
  <c r="C75" i="16"/>
  <c r="FQ108" i="15"/>
  <c r="FQ109" i="15" s="1"/>
  <c r="FK106" i="14"/>
  <c r="AM5" i="15"/>
  <c r="EK5" i="15"/>
  <c r="AM10" i="15"/>
  <c r="EK10" i="15"/>
  <c r="EY9" i="15"/>
  <c r="BC9" i="15"/>
  <c r="FP104" i="15"/>
  <c r="FP107" i="15" s="1"/>
  <c r="AN9" i="15"/>
  <c r="EL9" i="15"/>
  <c r="BE10" i="15"/>
  <c r="FA10" i="15"/>
  <c r="EJ7" i="15"/>
  <c r="AL7" i="15"/>
  <c r="FJ104" i="14"/>
  <c r="FJ107" i="14" s="1"/>
  <c r="EK4" i="15"/>
  <c r="AM4" i="15"/>
  <c r="AG5" i="14"/>
  <c r="EE5" i="14"/>
  <c r="EC7" i="14"/>
  <c r="AE7" i="14"/>
  <c r="AH4" i="14"/>
  <c r="EF4" i="14"/>
  <c r="AG9" i="14"/>
  <c r="EE9" i="14"/>
  <c r="ED8" i="14"/>
  <c r="AF8" i="14"/>
  <c r="EF10" i="14"/>
  <c r="AH10" i="14"/>
  <c r="AZ10" i="14"/>
  <c r="EV10" i="14"/>
  <c r="EW7" i="14"/>
  <c r="BA7" i="14"/>
  <c r="EW8" i="14"/>
  <c r="BA8" i="14"/>
  <c r="B97" i="16"/>
  <c r="C96" i="16"/>
  <c r="EY7" i="15"/>
  <c r="BC7" i="15"/>
  <c r="B49" i="18"/>
  <c r="C50" i="18"/>
  <c r="AZ4" i="14"/>
  <c r="EV4" i="14"/>
  <c r="EX4" i="15"/>
  <c r="BB4" i="15"/>
  <c r="B67" i="18"/>
  <c r="C66" i="18"/>
  <c r="EZ5" i="14"/>
  <c r="BD5" i="14"/>
  <c r="FJ106" i="14" l="1"/>
  <c r="FK109" i="14"/>
  <c r="BC12" i="15"/>
  <c r="EY12" i="15"/>
  <c r="BC11" i="15"/>
  <c r="EY11" i="15"/>
  <c r="AM13" i="15"/>
  <c r="EK13" i="15"/>
  <c r="BD13" i="15"/>
  <c r="EZ13" i="15"/>
  <c r="FW108" i="15"/>
  <c r="FW109" i="15" s="1"/>
  <c r="FJ108" i="14"/>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C74" i="16"/>
  <c r="B73" i="16"/>
  <c r="FP106" i="15"/>
  <c r="FP108" i="15"/>
  <c r="EZ9" i="15"/>
  <c r="BD9" i="15"/>
  <c r="FB10" i="15"/>
  <c r="BF10" i="15"/>
  <c r="AL5" i="15"/>
  <c r="EJ5" i="15"/>
  <c r="AM9" i="15"/>
  <c r="EK9" i="15"/>
  <c r="FO104" i="15"/>
  <c r="FO108" i="15" s="1"/>
  <c r="EJ10" i="15"/>
  <c r="AL10" i="15"/>
  <c r="EE10" i="14"/>
  <c r="AG10" i="14"/>
  <c r="B68" i="18"/>
  <c r="C67" i="18"/>
  <c r="B48" i="18"/>
  <c r="C49" i="18"/>
  <c r="C97" i="16"/>
  <c r="B98" i="16"/>
  <c r="ED9" i="14"/>
  <c r="AF9" i="14"/>
  <c r="BD7" i="15"/>
  <c r="EZ7" i="15"/>
  <c r="EX8" i="14"/>
  <c r="BB8" i="14"/>
  <c r="BA10" i="14"/>
  <c r="EW10" i="14"/>
  <c r="EC8" i="14"/>
  <c r="AE8" i="14"/>
  <c r="AG4" i="14"/>
  <c r="EE4" i="14"/>
  <c r="AF5" i="14"/>
  <c r="ED5" i="14"/>
  <c r="FI104" i="14"/>
  <c r="FI107" i="14" s="1"/>
  <c r="EY4" i="15"/>
  <c r="BC4" i="15"/>
  <c r="BE5" i="14"/>
  <c r="FA5" i="14"/>
  <c r="EW4" i="14"/>
  <c r="BA4" i="14"/>
  <c r="EX7" i="14"/>
  <c r="BB7" i="14"/>
  <c r="EB7" i="14"/>
  <c r="AD7" i="14"/>
  <c r="EJ4" i="15"/>
  <c r="AL4" i="15"/>
  <c r="EI7" i="15"/>
  <c r="AK7" i="15"/>
  <c r="FJ109" i="14" l="1"/>
  <c r="FI106" i="14"/>
  <c r="AL13" i="15"/>
  <c r="EJ13" i="15"/>
  <c r="BE13" i="15"/>
  <c r="FA13" i="15"/>
  <c r="BD11" i="15"/>
  <c r="EZ11" i="15"/>
  <c r="BD12" i="15"/>
  <c r="EZ12" i="15"/>
  <c r="FS108" i="14"/>
  <c r="FS109" i="14" s="1"/>
  <c r="FX108" i="15"/>
  <c r="FX109" i="15"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C73" i="16"/>
  <c r="B72" i="16"/>
  <c r="FO106" i="15"/>
  <c r="FN104" i="15"/>
  <c r="FN108" i="15" s="1"/>
  <c r="AL9" i="15"/>
  <c r="EJ9" i="15"/>
  <c r="FC10" i="15"/>
  <c r="BG10" i="15"/>
  <c r="AK10" i="15"/>
  <c r="EI10" i="15"/>
  <c r="EI5" i="15"/>
  <c r="AK5" i="15"/>
  <c r="FA9" i="15"/>
  <c r="BE9" i="15"/>
  <c r="AC7" i="14"/>
  <c r="EA7" i="14"/>
  <c r="EX10" i="14"/>
  <c r="BB10" i="14"/>
  <c r="C48" i="18"/>
  <c r="B47" i="18"/>
  <c r="EH7" i="15"/>
  <c r="AJ7" i="15"/>
  <c r="EY7" i="14"/>
  <c r="BC7" i="14"/>
  <c r="FH104" i="14"/>
  <c r="FH107" i="14" s="1"/>
  <c r="AF4" i="14"/>
  <c r="ED4" i="14"/>
  <c r="AD8" i="14"/>
  <c r="EB8" i="14"/>
  <c r="BC8" i="14"/>
  <c r="EY8" i="14"/>
  <c r="B99" i="16"/>
  <c r="C98" i="16"/>
  <c r="ED10" i="14"/>
  <c r="AF10" i="14"/>
  <c r="FB5" i="14"/>
  <c r="BF5" i="14"/>
  <c r="FA7" i="15"/>
  <c r="BE7" i="15"/>
  <c r="C68" i="18"/>
  <c r="B69" i="18"/>
  <c r="EI4" i="15"/>
  <c r="AK4" i="15"/>
  <c r="BB4" i="14"/>
  <c r="EX4" i="14"/>
  <c r="EZ4" i="15"/>
  <c r="BD4" i="15"/>
  <c r="EC5" i="14"/>
  <c r="AE5" i="14"/>
  <c r="EC9" i="14"/>
  <c r="AE9" i="14"/>
  <c r="BE11" i="15" l="1"/>
  <c r="FA11" i="15"/>
  <c r="BE12" i="15"/>
  <c r="FA12" i="15"/>
  <c r="BF13" i="15"/>
  <c r="FB13" i="15"/>
  <c r="AK13" i="15"/>
  <c r="EI13" i="15"/>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BY104" i="14"/>
  <c r="FU104" i="14"/>
  <c r="FU107" i="14" s="1"/>
  <c r="FU106" i="14"/>
  <c r="FU108" i="14"/>
  <c r="AI8" i="15"/>
  <c r="EG8" i="15"/>
  <c r="BG8" i="15"/>
  <c r="FC8" i="15"/>
  <c r="BE5" i="15"/>
  <c r="FA5" i="15"/>
  <c r="FY109" i="15"/>
  <c r="CD104" i="15"/>
  <c r="FZ106" i="15"/>
  <c r="FZ104" i="15"/>
  <c r="FZ107" i="15" s="1"/>
  <c r="FZ108" i="15"/>
  <c r="C72" i="16"/>
  <c r="B71" i="16"/>
  <c r="FN107" i="15"/>
  <c r="FN106" i="15"/>
  <c r="FH106" i="14"/>
  <c r="EH10" i="15"/>
  <c r="AJ10" i="15"/>
  <c r="AK9" i="15"/>
  <c r="EI9" i="15"/>
  <c r="FM104" i="15"/>
  <c r="FM107" i="15" s="1"/>
  <c r="FM106" i="15"/>
  <c r="FB9" i="15"/>
  <c r="BF9" i="15"/>
  <c r="FD10" i="15"/>
  <c r="BH10" i="15"/>
  <c r="AJ5" i="15"/>
  <c r="EH5" i="15"/>
  <c r="B100" i="16"/>
  <c r="C99" i="16"/>
  <c r="EB5" i="14"/>
  <c r="AD5" i="14"/>
  <c r="EZ8" i="14"/>
  <c r="BD8" i="14"/>
  <c r="EA8" i="14"/>
  <c r="AC8" i="14"/>
  <c r="EZ7" i="14"/>
  <c r="BD7" i="14"/>
  <c r="EG7" i="15"/>
  <c r="AI7" i="15"/>
  <c r="BC10" i="14"/>
  <c r="EY10" i="14"/>
  <c r="EY4" i="14"/>
  <c r="BC4" i="14"/>
  <c r="BF7" i="15"/>
  <c r="FB7" i="15"/>
  <c r="BG5" i="14"/>
  <c r="FC5" i="14"/>
  <c r="FG104" i="14"/>
  <c r="FG107" i="14" s="1"/>
  <c r="AD9" i="14"/>
  <c r="EB9" i="14"/>
  <c r="FA4" i="15"/>
  <c r="BE4" i="15"/>
  <c r="EH4" i="15"/>
  <c r="AJ4" i="15"/>
  <c r="C69" i="18"/>
  <c r="B70" i="18"/>
  <c r="EC10" i="14"/>
  <c r="AE10" i="14"/>
  <c r="EC4" i="14"/>
  <c r="AE4" i="14"/>
  <c r="B46" i="18"/>
  <c r="C47" i="18"/>
  <c r="DZ7" i="14"/>
  <c r="AB7" i="14"/>
  <c r="BG13" i="15" l="1"/>
  <c r="FC13" i="15"/>
  <c r="AJ13" i="15"/>
  <c r="EH13" i="15"/>
  <c r="BF12" i="15"/>
  <c r="FB12" i="15"/>
  <c r="BF11" i="15"/>
  <c r="FB11" i="15"/>
  <c r="FH109" i="14"/>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BH8" i="15"/>
  <c r="FD8" i="15"/>
  <c r="FN109" i="15"/>
  <c r="BF5" i="15"/>
  <c r="FB5" i="15"/>
  <c r="AH8" i="15"/>
  <c r="EF8" i="15"/>
  <c r="FZ109" i="15"/>
  <c r="CE104" i="15"/>
  <c r="GA106" i="15"/>
  <c r="GA104" i="15"/>
  <c r="GA108" i="15" s="1"/>
  <c r="B70" i="16"/>
  <c r="C71" i="16"/>
  <c r="FM108" i="15"/>
  <c r="FM109" i="15" s="1"/>
  <c r="FG106" i="14"/>
  <c r="FE10" i="15"/>
  <c r="BI10" i="15"/>
  <c r="AJ9" i="15"/>
  <c r="EH9" i="15"/>
  <c r="FC9" i="15"/>
  <c r="BG9" i="15"/>
  <c r="FL104" i="15"/>
  <c r="FL107" i="15" s="1"/>
  <c r="AI10" i="15"/>
  <c r="EG10" i="15"/>
  <c r="EG5" i="15"/>
  <c r="AI5" i="15"/>
  <c r="C70" i="18"/>
  <c r="B71" i="18"/>
  <c r="FB4" i="15"/>
  <c r="BF4" i="15"/>
  <c r="FC7" i="15"/>
  <c r="BG7" i="15"/>
  <c r="BD10" i="14"/>
  <c r="EZ10" i="14"/>
  <c r="C100" i="16"/>
  <c r="B101" i="16"/>
  <c r="C46" i="18"/>
  <c r="B45" i="18"/>
  <c r="FF104" i="14"/>
  <c r="FF106" i="14" s="1"/>
  <c r="EF7" i="15"/>
  <c r="AH7" i="15"/>
  <c r="AB8" i="14"/>
  <c r="DZ8" i="14"/>
  <c r="EA5" i="14"/>
  <c r="AC5" i="14"/>
  <c r="DY7" i="14"/>
  <c r="AA7" i="14"/>
  <c r="AD4" i="14"/>
  <c r="EB4" i="14"/>
  <c r="AD10" i="14"/>
  <c r="EB10" i="14"/>
  <c r="EG4" i="15"/>
  <c r="AI4" i="15"/>
  <c r="FD5" i="14"/>
  <c r="BH5" i="14"/>
  <c r="AC9" i="14"/>
  <c r="EA9" i="14"/>
  <c r="EZ4" i="14"/>
  <c r="BD4" i="14"/>
  <c r="FA7" i="14"/>
  <c r="BE7" i="14"/>
  <c r="BE8" i="14"/>
  <c r="FA8" i="14"/>
  <c r="FL106" i="15" l="1"/>
  <c r="FV108" i="14"/>
  <c r="BG12" i="15"/>
  <c r="FC12" i="15"/>
  <c r="BG11" i="15"/>
  <c r="FC11" i="15"/>
  <c r="AI13" i="15"/>
  <c r="EG13" i="15"/>
  <c r="BH13" i="15"/>
  <c r="FD13" i="15"/>
  <c r="FG109" i="14"/>
  <c r="FL108" i="15"/>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FV109" i="14"/>
  <c r="CA104" i="14"/>
  <c r="FW106" i="14"/>
  <c r="FW104" i="14"/>
  <c r="FW107" i="14" s="1"/>
  <c r="FC5" i="15"/>
  <c r="BG5" i="15"/>
  <c r="AG8" i="15"/>
  <c r="EE8" i="15"/>
  <c r="BI8" i="15"/>
  <c r="FE8" i="15"/>
  <c r="CF104" i="15"/>
  <c r="GB106" i="15"/>
  <c r="GB104" i="15"/>
  <c r="GB108" i="15" s="1"/>
  <c r="C70" i="16"/>
  <c r="B69" i="16"/>
  <c r="AH10" i="15"/>
  <c r="EF10" i="15"/>
  <c r="FD9" i="15"/>
  <c r="BH9" i="15"/>
  <c r="BJ10" i="15"/>
  <c r="FF10" i="15"/>
  <c r="AH5" i="15"/>
  <c r="EF5" i="15"/>
  <c r="FK104" i="15"/>
  <c r="FK106" i="15" s="1"/>
  <c r="AI9" i="15"/>
  <c r="EG9" i="15"/>
  <c r="EA10" i="14"/>
  <c r="AC10" i="14"/>
  <c r="AA8" i="14"/>
  <c r="DY8" i="14"/>
  <c r="FE104" i="14"/>
  <c r="FE106" i="14" s="1"/>
  <c r="FA4" i="14"/>
  <c r="BE4" i="14"/>
  <c r="FE5" i="14"/>
  <c r="BI5" i="14"/>
  <c r="EF4" i="15"/>
  <c r="AH4" i="15"/>
  <c r="DX7" i="14"/>
  <c r="Z7" i="14"/>
  <c r="EE7" i="15"/>
  <c r="AG7" i="15"/>
  <c r="B44" i="18"/>
  <c r="C45" i="18"/>
  <c r="FC4" i="15"/>
  <c r="BG4" i="15"/>
  <c r="BF8" i="14"/>
  <c r="FB8" i="14"/>
  <c r="AC4" i="14"/>
  <c r="EA4" i="14"/>
  <c r="FA10" i="14"/>
  <c r="BE10" i="14"/>
  <c r="BF7" i="14"/>
  <c r="FB7" i="14"/>
  <c r="DZ9" i="14"/>
  <c r="AB9" i="14"/>
  <c r="DZ5" i="14"/>
  <c r="AB5" i="14"/>
  <c r="C101" i="16"/>
  <c r="B102" i="16"/>
  <c r="BH7" i="15"/>
  <c r="FD7" i="15"/>
  <c r="C71" i="18"/>
  <c r="B72" i="18"/>
  <c r="FL109" i="15" l="1"/>
  <c r="AH13" i="15"/>
  <c r="EF13" i="15"/>
  <c r="BI13" i="15"/>
  <c r="FE13" i="15"/>
  <c r="BH11" i="15"/>
  <c r="FD11" i="15"/>
  <c r="BH12" i="15"/>
  <c r="FD12" i="15"/>
  <c r="FF109" i="14"/>
  <c r="FE108" i="14"/>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CB104" i="14"/>
  <c r="FX106" i="14"/>
  <c r="FX104" i="14"/>
  <c r="FX107" i="14" s="1"/>
  <c r="FE107" i="14"/>
  <c r="FE109" i="14" s="1"/>
  <c r="BJ8" i="15"/>
  <c r="FF8" i="15"/>
  <c r="BH5" i="15"/>
  <c r="FD5" i="15"/>
  <c r="FK107" i="15"/>
  <c r="AF8" i="15"/>
  <c r="ED8" i="15"/>
  <c r="CG104" i="15"/>
  <c r="GC106" i="15"/>
  <c r="GC104" i="15"/>
  <c r="GC107" i="15" s="1"/>
  <c r="C69" i="16"/>
  <c r="B68" i="16"/>
  <c r="FK108" i="15"/>
  <c r="BK10" i="15"/>
  <c r="FG10" i="15"/>
  <c r="AH9" i="15"/>
  <c r="EF9" i="15"/>
  <c r="EE5" i="15"/>
  <c r="AG5" i="15"/>
  <c r="BI9" i="15"/>
  <c r="FE9" i="15"/>
  <c r="FJ104" i="15"/>
  <c r="FJ106" i="15" s="1"/>
  <c r="AG10" i="15"/>
  <c r="EE10" i="15"/>
  <c r="DY5" i="14"/>
  <c r="AA5" i="14"/>
  <c r="BF10" i="14"/>
  <c r="FB10" i="14"/>
  <c r="B43" i="18"/>
  <c r="C44" i="18"/>
  <c r="FD104" i="14"/>
  <c r="FD106" i="14" s="1"/>
  <c r="FC7" i="14"/>
  <c r="BG7" i="14"/>
  <c r="ED7" i="15"/>
  <c r="AF7" i="15"/>
  <c r="DW7" i="14"/>
  <c r="Y7" i="14"/>
  <c r="FF5" i="14"/>
  <c r="BJ5" i="14"/>
  <c r="FB4" i="14"/>
  <c r="BF4" i="14"/>
  <c r="DX8" i="14"/>
  <c r="Z8" i="14"/>
  <c r="BI7" i="15"/>
  <c r="FE7" i="15"/>
  <c r="AA9" i="14"/>
  <c r="DY9" i="14"/>
  <c r="AB10" i="14"/>
  <c r="DZ10" i="14"/>
  <c r="C72" i="18"/>
  <c r="B73" i="18"/>
  <c r="B103" i="16"/>
  <c r="C102" i="16"/>
  <c r="AB4" i="14"/>
  <c r="DZ4" i="14"/>
  <c r="FC8" i="14"/>
  <c r="BG8" i="14"/>
  <c r="FD4" i="15"/>
  <c r="BH4" i="15"/>
  <c r="EE4" i="15"/>
  <c r="AG4" i="15"/>
  <c r="BI11" i="15" l="1"/>
  <c r="FE11" i="15"/>
  <c r="BI12" i="15"/>
  <c r="FE12" i="15"/>
  <c r="BJ13" i="15"/>
  <c r="FF13" i="15"/>
  <c r="AG13" i="15"/>
  <c r="EE13" i="15"/>
  <c r="FX108" i="14"/>
  <c r="FX109" i="14" s="1"/>
  <c r="FJ108" i="15"/>
  <c r="GC108" i="15"/>
  <c r="GC109" i="15"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CC104" i="14"/>
  <c r="FY106" i="14"/>
  <c r="FY104" i="14"/>
  <c r="FY107" i="14" s="1"/>
  <c r="AE8" i="15"/>
  <c r="EC8" i="15"/>
  <c r="FE5" i="15"/>
  <c r="BI5" i="15"/>
  <c r="BK8" i="15"/>
  <c r="FG8" i="15"/>
  <c r="CH104" i="15"/>
  <c r="GD104" i="15"/>
  <c r="GD107" i="15" s="1"/>
  <c r="GD106" i="15"/>
  <c r="C68" i="16"/>
  <c r="B67" i="16"/>
  <c r="FJ107" i="15"/>
  <c r="FD107" i="14"/>
  <c r="AF10" i="15"/>
  <c r="ED10" i="15"/>
  <c r="AF5" i="15"/>
  <c r="ED5" i="15"/>
  <c r="FH10" i="15"/>
  <c r="BL10" i="15"/>
  <c r="FI104" i="15"/>
  <c r="FI106" i="15" s="1"/>
  <c r="BJ9" i="15"/>
  <c r="FF9" i="15"/>
  <c r="AG9" i="15"/>
  <c r="EE9" i="15"/>
  <c r="C103" i="16"/>
  <c r="B104" i="16"/>
  <c r="ED4" i="15"/>
  <c r="AF4" i="15"/>
  <c r="FE4" i="15"/>
  <c r="BI4" i="15"/>
  <c r="C73" i="18"/>
  <c r="B74" i="18"/>
  <c r="Z9" i="14"/>
  <c r="DX9" i="14"/>
  <c r="Y8" i="14"/>
  <c r="DW8" i="14"/>
  <c r="FC4" i="14"/>
  <c r="BG4" i="14"/>
  <c r="DV7" i="14"/>
  <c r="X7" i="14"/>
  <c r="FD7" i="14"/>
  <c r="BH7" i="14"/>
  <c r="FC10" i="14"/>
  <c r="BG10" i="14"/>
  <c r="DY4" i="14"/>
  <c r="AA4" i="14"/>
  <c r="DY10" i="14"/>
  <c r="AA10" i="14"/>
  <c r="FF7" i="15"/>
  <c r="BJ7" i="15"/>
  <c r="FC104" i="14"/>
  <c r="FC106" i="14" s="1"/>
  <c r="Z5" i="14"/>
  <c r="DX5" i="14"/>
  <c r="FD8" i="14"/>
  <c r="BH8" i="14"/>
  <c r="BK5" i="14"/>
  <c r="FG5" i="14"/>
  <c r="EC7" i="15"/>
  <c r="AE7" i="15"/>
  <c r="B42" i="18"/>
  <c r="C43" i="18"/>
  <c r="FD109" i="14" l="1"/>
  <c r="FJ109" i="15"/>
  <c r="BK13" i="15"/>
  <c r="FG13" i="15"/>
  <c r="AF13" i="15"/>
  <c r="ED13" i="15"/>
  <c r="BJ12" i="15"/>
  <c r="FF12" i="15"/>
  <c r="BJ11" i="15"/>
  <c r="FF11" i="15"/>
  <c r="FC108" i="14"/>
  <c r="FY108" i="14"/>
  <c r="FY109" i="14" s="1"/>
  <c r="GD108" i="15"/>
  <c r="GD109" i="15" s="1"/>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B66" i="16"/>
  <c r="C67" i="16"/>
  <c r="FI107" i="15"/>
  <c r="FI108" i="15"/>
  <c r="FC107" i="14"/>
  <c r="AF9" i="15"/>
  <c r="ED9" i="15"/>
  <c r="BK9" i="15"/>
  <c r="FG9" i="15"/>
  <c r="FH104" i="15"/>
  <c r="FH106" i="15" s="1"/>
  <c r="AE5" i="15"/>
  <c r="EC5" i="15"/>
  <c r="FI10" i="15"/>
  <c r="BM10" i="15"/>
  <c r="EC10" i="15"/>
  <c r="AE10" i="15"/>
  <c r="DX4" i="14"/>
  <c r="Z4" i="14"/>
  <c r="BH10" i="14"/>
  <c r="FD10" i="14"/>
  <c r="BH4" i="14"/>
  <c r="FD4" i="14"/>
  <c r="DV8" i="14"/>
  <c r="X8" i="14"/>
  <c r="B75" i="18"/>
  <c r="C74" i="18"/>
  <c r="FF4" i="15"/>
  <c r="BJ4" i="15"/>
  <c r="B41" i="18"/>
  <c r="C42" i="18"/>
  <c r="BL5" i="14"/>
  <c r="FH5" i="14"/>
  <c r="EB7" i="15"/>
  <c r="AD7" i="15"/>
  <c r="FE8" i="14"/>
  <c r="BI8" i="14"/>
  <c r="FB104" i="14"/>
  <c r="FB106" i="14" s="1"/>
  <c r="BK7" i="15"/>
  <c r="FG7" i="15"/>
  <c r="DX10" i="14"/>
  <c r="Z10" i="14"/>
  <c r="BI7" i="14"/>
  <c r="FE7" i="14"/>
  <c r="DU7" i="14"/>
  <c r="W7" i="14"/>
  <c r="DT7" i="14" s="1"/>
  <c r="EC4" i="15"/>
  <c r="AE4" i="15"/>
  <c r="C104" i="16"/>
  <c r="B105" i="16"/>
  <c r="DW5" i="14"/>
  <c r="Y5" i="14"/>
  <c r="DW9" i="14"/>
  <c r="Y9" i="14"/>
  <c r="FC109" i="14" l="1"/>
  <c r="BK12" i="15"/>
  <c r="FG12" i="15"/>
  <c r="BK11" i="15"/>
  <c r="FG11" i="15"/>
  <c r="AE13" i="15"/>
  <c r="EC13" i="15"/>
  <c r="BL13" i="15"/>
  <c r="FH13" i="15"/>
  <c r="FB108" i="14"/>
  <c r="FZ108" i="14"/>
  <c r="FZ109" i="14" s="1"/>
  <c r="GE108" i="15"/>
  <c r="GE109" i="15" s="1"/>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65" i="16"/>
  <c r="C66" i="16"/>
  <c r="FH108" i="15"/>
  <c r="FB107" i="14"/>
  <c r="EB10" i="15"/>
  <c r="AD10" i="15"/>
  <c r="FH9" i="15"/>
  <c r="BL9" i="15"/>
  <c r="AD5" i="15"/>
  <c r="EB5" i="15"/>
  <c r="FJ10" i="15"/>
  <c r="BN10" i="15"/>
  <c r="FG104" i="15"/>
  <c r="FG106" i="15" s="1"/>
  <c r="AE9" i="15"/>
  <c r="EC9" i="15"/>
  <c r="BJ7" i="14"/>
  <c r="FF7" i="14"/>
  <c r="BL7" i="15"/>
  <c r="FH7" i="15"/>
  <c r="FF8" i="14"/>
  <c r="BJ8" i="14"/>
  <c r="FI5" i="14"/>
  <c r="BM5" i="14"/>
  <c r="FG4" i="15"/>
  <c r="BK4" i="15"/>
  <c r="Y4" i="14"/>
  <c r="DW4" i="14"/>
  <c r="DW10" i="14"/>
  <c r="Y10" i="14"/>
  <c r="EA7" i="15"/>
  <c r="AC7" i="15"/>
  <c r="FE4" i="14"/>
  <c r="BI4" i="14"/>
  <c r="X5" i="14"/>
  <c r="DV5" i="14"/>
  <c r="C105" i="16"/>
  <c r="B106" i="16"/>
  <c r="EB4" i="15"/>
  <c r="AD4" i="15"/>
  <c r="DU8" i="14"/>
  <c r="W8" i="14"/>
  <c r="DT8" i="14" s="1"/>
  <c r="DV9" i="14"/>
  <c r="X9" i="14"/>
  <c r="FA104" i="14"/>
  <c r="FA106" i="14" s="1"/>
  <c r="C41" i="18"/>
  <c r="B40" i="18"/>
  <c r="B76" i="18"/>
  <c r="C75" i="18"/>
  <c r="FE10" i="14"/>
  <c r="BI10" i="14"/>
  <c r="FB109" i="14" l="1"/>
  <c r="AD13" i="15"/>
  <c r="EB13" i="15"/>
  <c r="BM13" i="15"/>
  <c r="FI13" i="15"/>
  <c r="BL11" i="15"/>
  <c r="FH11" i="15"/>
  <c r="BL12" i="15"/>
  <c r="FH12" i="15"/>
  <c r="FA108" i="14"/>
  <c r="GF108" i="15"/>
  <c r="GF109" i="15"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C65" i="16"/>
  <c r="B64" i="16"/>
  <c r="C64" i="16" s="1"/>
  <c r="FG107" i="15"/>
  <c r="FG108" i="15"/>
  <c r="FA107" i="14"/>
  <c r="FF104" i="15"/>
  <c r="FF106" i="15" s="1"/>
  <c r="BM9" i="15"/>
  <c r="FI9" i="15"/>
  <c r="BO10" i="15"/>
  <c r="FK10" i="15"/>
  <c r="AD9" i="15"/>
  <c r="EB9" i="15"/>
  <c r="AC5" i="15"/>
  <c r="EA5" i="15"/>
  <c r="AC10" i="15"/>
  <c r="EA10" i="15"/>
  <c r="DU5" i="14"/>
  <c r="W5" i="14"/>
  <c r="DT5" i="14" s="1"/>
  <c r="BK8" i="14"/>
  <c r="FG8" i="14"/>
  <c r="C76" i="18"/>
  <c r="B77" i="18"/>
  <c r="FF10" i="14"/>
  <c r="BJ10" i="14"/>
  <c r="C40" i="18"/>
  <c r="B39" i="18"/>
  <c r="EA4" i="15"/>
  <c r="AC4" i="15"/>
  <c r="FF4" i="14"/>
  <c r="BJ4" i="14"/>
  <c r="DV10" i="14"/>
  <c r="X10" i="14"/>
  <c r="BK7" i="14"/>
  <c r="FG7" i="14"/>
  <c r="EZ104" i="14"/>
  <c r="EZ106" i="14" s="1"/>
  <c r="DU9" i="14"/>
  <c r="W9" i="14"/>
  <c r="DT9" i="14" s="1"/>
  <c r="FH4" i="15"/>
  <c r="BL4" i="15"/>
  <c r="FJ5" i="14"/>
  <c r="BN5" i="14"/>
  <c r="C106" i="16"/>
  <c r="B107" i="16"/>
  <c r="DZ7" i="15"/>
  <c r="AB7" i="15"/>
  <c r="X4" i="14"/>
  <c r="DV4" i="14"/>
  <c r="BM7" i="15"/>
  <c r="FI7" i="15"/>
  <c r="FA109" i="14" l="1"/>
  <c r="BM11" i="15"/>
  <c r="FI11" i="15"/>
  <c r="BM12" i="15"/>
  <c r="FI12" i="15"/>
  <c r="BN13" i="15"/>
  <c r="FJ13" i="15"/>
  <c r="AC13" i="15"/>
  <c r="EA13" i="15"/>
  <c r="EZ108" i="14"/>
  <c r="GB108" i="14"/>
  <c r="GB109" i="14" s="1"/>
  <c r="GG108" i="15"/>
  <c r="GG109" i="15" s="1"/>
  <c r="DW13" i="14"/>
  <c r="Y13" i="14"/>
  <c r="FF13" i="14"/>
  <c r="BJ13" i="14"/>
  <c r="BL12" i="14"/>
  <c r="FH12" i="14"/>
  <c r="BL11" i="14"/>
  <c r="FH11"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F108" i="15"/>
  <c r="EZ107" i="14"/>
  <c r="FJ9" i="15"/>
  <c r="BN9" i="15"/>
  <c r="AB5" i="15"/>
  <c r="DZ5" i="15"/>
  <c r="FE104" i="15"/>
  <c r="FE106" i="15" s="1"/>
  <c r="BP10" i="15"/>
  <c r="FL10" i="15"/>
  <c r="DZ10" i="15"/>
  <c r="AB10" i="15"/>
  <c r="AC9" i="15"/>
  <c r="EA9" i="15"/>
  <c r="DU4" i="14"/>
  <c r="W4" i="14"/>
  <c r="DT4" i="14" s="1"/>
  <c r="FI4" i="15"/>
  <c r="BM4" i="15"/>
  <c r="EY104" i="14"/>
  <c r="EY106" i="14" s="1"/>
  <c r="C39" i="18"/>
  <c r="B38" i="18"/>
  <c r="C38" i="18" s="1"/>
  <c r="C77" i="18"/>
  <c r="B78" i="18"/>
  <c r="DU10" i="14"/>
  <c r="W10" i="14"/>
  <c r="DT10" i="14" s="1"/>
  <c r="FG4" i="14"/>
  <c r="BK4" i="14"/>
  <c r="DZ4" i="15"/>
  <c r="AB4" i="15"/>
  <c r="BO5" i="14"/>
  <c r="FK5" i="14"/>
  <c r="FH7" i="14"/>
  <c r="BL7" i="14"/>
  <c r="FG10" i="14"/>
  <c r="BK10" i="14"/>
  <c r="BN7" i="15"/>
  <c r="FJ7" i="15"/>
  <c r="DY7" i="15"/>
  <c r="AA7" i="15"/>
  <c r="DX7" i="15" s="1"/>
  <c r="B108" i="16"/>
  <c r="C107" i="16"/>
  <c r="FH8" i="14"/>
  <c r="BL8" i="14"/>
  <c r="EZ109" i="14" l="1"/>
  <c r="BO13" i="15"/>
  <c r="FK13" i="15"/>
  <c r="FE107" i="15"/>
  <c r="AB13" i="15"/>
  <c r="DZ13" i="15"/>
  <c r="BN12" i="15"/>
  <c r="FJ12" i="15"/>
  <c r="BN11" i="15"/>
  <c r="FJ11" i="15"/>
  <c r="GC108" i="14"/>
  <c r="GC109" i="14" s="1"/>
  <c r="FF109" i="15"/>
  <c r="EY108" i="14"/>
  <c r="DV13" i="14"/>
  <c r="X13" i="14"/>
  <c r="FG13" i="14"/>
  <c r="BK13" i="14"/>
  <c r="BM12" i="14"/>
  <c r="FI12" i="14"/>
  <c r="BM11" i="14"/>
  <c r="FI11" i="14"/>
  <c r="BL9" i="14"/>
  <c r="FH9" i="14"/>
  <c r="FW11" i="24"/>
  <c r="FX10" i="24"/>
  <c r="FX8" i="24"/>
  <c r="CB4" i="24"/>
  <c r="FX4" i="24"/>
  <c r="FX9" i="24" s="1"/>
  <c r="CH104" i="14"/>
  <c r="GD104" i="14"/>
  <c r="GD107" i="14" s="1"/>
  <c r="GD106" i="14"/>
  <c r="GH107" i="15"/>
  <c r="GH109" i="15" s="1"/>
  <c r="BN5" i="15"/>
  <c r="FJ5" i="15"/>
  <c r="FL8" i="15"/>
  <c r="BP8" i="15"/>
  <c r="CM104" i="15"/>
  <c r="GI106" i="15"/>
  <c r="GI104" i="15"/>
  <c r="GI108" i="15" s="1"/>
  <c r="FE108" i="15"/>
  <c r="EY107" i="14"/>
  <c r="AB9" i="15"/>
  <c r="DZ9" i="15"/>
  <c r="BQ10" i="15"/>
  <c r="FM10" i="15"/>
  <c r="FD104" i="15"/>
  <c r="FD106" i="15" s="1"/>
  <c r="AA5" i="15"/>
  <c r="DX5" i="15" s="1"/>
  <c r="DY5" i="15"/>
  <c r="AA10" i="15"/>
  <c r="DX10" i="15" s="1"/>
  <c r="DY10" i="15"/>
  <c r="BO9" i="15"/>
  <c r="FK9" i="15"/>
  <c r="FL5" i="14"/>
  <c r="BP5" i="14"/>
  <c r="DY4" i="15"/>
  <c r="AA4" i="15"/>
  <c r="DX4" i="15" s="1"/>
  <c r="FI7" i="14"/>
  <c r="BM7" i="14"/>
  <c r="BO7" i="15"/>
  <c r="FK7" i="15"/>
  <c r="FH4" i="14"/>
  <c r="BL4" i="14"/>
  <c r="C108" i="16"/>
  <c r="B109" i="16"/>
  <c r="FI8" i="14"/>
  <c r="BM8" i="14"/>
  <c r="FH10" i="14"/>
  <c r="BL10" i="14"/>
  <c r="C78" i="18"/>
  <c r="B79" i="18"/>
  <c r="EX104" i="14"/>
  <c r="EX106" i="14" s="1"/>
  <c r="FJ4" i="15"/>
  <c r="BN4" i="15"/>
  <c r="FE109" i="15" l="1"/>
  <c r="BO12" i="15"/>
  <c r="FK12" i="15"/>
  <c r="BO11" i="15"/>
  <c r="FK11" i="15"/>
  <c r="AA13" i="15"/>
  <c r="DX13" i="15" s="1"/>
  <c r="DY13" i="15"/>
  <c r="BP13" i="15"/>
  <c r="FL13" i="15"/>
  <c r="FD107" i="15"/>
  <c r="EY109" i="14"/>
  <c r="EX108" i="14"/>
  <c r="FD108" i="15"/>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EX107" i="14"/>
  <c r="FN10" i="15"/>
  <c r="BR10" i="15"/>
  <c r="FL9" i="15"/>
  <c r="BP9" i="15"/>
  <c r="FC104" i="15"/>
  <c r="FC106" i="15" s="1"/>
  <c r="AA9" i="15"/>
  <c r="DX9" i="15" s="1"/>
  <c r="DY9" i="15"/>
  <c r="B80" i="18"/>
  <c r="C79" i="18"/>
  <c r="BP7" i="15"/>
  <c r="FL7" i="15"/>
  <c r="FM5" i="14"/>
  <c r="BQ5" i="14"/>
  <c r="BN8" i="14"/>
  <c r="FJ8" i="14"/>
  <c r="FJ7" i="14"/>
  <c r="BN7" i="14"/>
  <c r="FK4" i="15"/>
  <c r="BO4" i="15"/>
  <c r="EW104" i="14"/>
  <c r="EW106" i="14" s="1"/>
  <c r="FI10" i="14"/>
  <c r="BM10" i="14"/>
  <c r="C109" i="16"/>
  <c r="B110" i="16"/>
  <c r="FI4" i="14"/>
  <c r="BM4" i="14"/>
  <c r="EX109" i="14" l="1"/>
  <c r="FD109" i="15"/>
  <c r="BQ13" i="15"/>
  <c r="FM13" i="15"/>
  <c r="BP11" i="15"/>
  <c r="FL11" i="15"/>
  <c r="BP12" i="15"/>
  <c r="FL12" i="15"/>
  <c r="FC108" i="15"/>
  <c r="EW108" i="14"/>
  <c r="FC107" i="15"/>
  <c r="GJ108" i="15"/>
  <c r="GJ109" i="15" s="1"/>
  <c r="FI13" i="14"/>
  <c r="BM13" i="14"/>
  <c r="GE108" i="14"/>
  <c r="GE109" i="14" s="1"/>
  <c r="BO12" i="14"/>
  <c r="FK12" i="14"/>
  <c r="BO11" i="14"/>
  <c r="FK11" i="14"/>
  <c r="EW107" i="14"/>
  <c r="EW109" i="14" s="1"/>
  <c r="FJ9" i="14"/>
  <c r="BN9" i="14"/>
  <c r="FY11" i="24"/>
  <c r="FZ10" i="24"/>
  <c r="FZ8" i="24"/>
  <c r="FZ4" i="24"/>
  <c r="FZ9" i="24" s="1"/>
  <c r="CD4" i="24"/>
  <c r="CJ104" i="14"/>
  <c r="GF106" i="14"/>
  <c r="GF104" i="14"/>
  <c r="GF107" i="14" s="1"/>
  <c r="BP5" i="15"/>
  <c r="FL5" i="15"/>
  <c r="FN8" i="15"/>
  <c r="BR8" i="15"/>
  <c r="CO104" i="15"/>
  <c r="GK106" i="15"/>
  <c r="GK104" i="15"/>
  <c r="GK107" i="15" s="1"/>
  <c r="BS10" i="15"/>
  <c r="FO10" i="15"/>
  <c r="BQ9" i="15"/>
  <c r="FM9" i="15"/>
  <c r="FB104" i="15"/>
  <c r="FB106" i="15" s="1"/>
  <c r="FJ4" i="14"/>
  <c r="BN4" i="14"/>
  <c r="BN10" i="14"/>
  <c r="FJ10" i="14"/>
  <c r="EV104" i="14"/>
  <c r="EV106" i="14" s="1"/>
  <c r="BO8" i="14"/>
  <c r="FK8" i="14"/>
  <c r="FN5" i="14"/>
  <c r="BR5" i="14"/>
  <c r="BQ7" i="15"/>
  <c r="FM7" i="15"/>
  <c r="C110" i="16"/>
  <c r="B111" i="16"/>
  <c r="FL4" i="15"/>
  <c r="BP4" i="15"/>
  <c r="FK7" i="14"/>
  <c r="BO7" i="14"/>
  <c r="B81" i="18"/>
  <c r="C80" i="18"/>
  <c r="FC109" i="15" l="1"/>
  <c r="BQ12" i="15"/>
  <c r="FM12" i="15"/>
  <c r="BR13" i="15"/>
  <c r="FN13" i="15"/>
  <c r="BQ11" i="15"/>
  <c r="FM11" i="15"/>
  <c r="FB108" i="15"/>
  <c r="FB107" i="15"/>
  <c r="GK108" i="15"/>
  <c r="GK109" i="15"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A104" i="15"/>
  <c r="FA106" i="15" s="1"/>
  <c r="BR9" i="15"/>
  <c r="FN9" i="15"/>
  <c r="BT10" i="15"/>
  <c r="FP10" i="15"/>
  <c r="BR7" i="15"/>
  <c r="FN7" i="15"/>
  <c r="FO5" i="14"/>
  <c r="BS5" i="14"/>
  <c r="FK10" i="14"/>
  <c r="BO10" i="14"/>
  <c r="FM4" i="15"/>
  <c r="BQ4" i="15"/>
  <c r="C111" i="16"/>
  <c r="B112" i="16"/>
  <c r="BO4" i="14"/>
  <c r="FK4" i="14"/>
  <c r="C81" i="18"/>
  <c r="B82" i="18"/>
  <c r="FL7" i="14"/>
  <c r="BP7" i="14"/>
  <c r="FL8" i="14"/>
  <c r="BP8" i="14"/>
  <c r="EU104" i="14"/>
  <c r="EU106" i="14" s="1"/>
  <c r="EV109" i="14" l="1"/>
  <c r="BS13" i="15"/>
  <c r="FO13" i="15"/>
  <c r="BR11" i="15"/>
  <c r="FN11" i="15"/>
  <c r="BR12" i="15"/>
  <c r="FN12" i="15"/>
  <c r="EU108" i="14"/>
  <c r="FB109" i="15"/>
  <c r="FA108" i="15"/>
  <c r="FA107" i="15"/>
  <c r="FK13" i="14"/>
  <c r="BO13" i="14"/>
  <c r="GG108" i="14"/>
  <c r="GG109" i="14" s="1"/>
  <c r="FM12" i="14"/>
  <c r="BQ12" i="14"/>
  <c r="BQ11" i="14"/>
  <c r="FM11" i="14"/>
  <c r="FL9" i="14"/>
  <c r="BP9" i="14"/>
  <c r="GA11" i="24"/>
  <c r="GB10" i="24"/>
  <c r="GB8" i="24"/>
  <c r="GB4" i="24"/>
  <c r="GB9" i="24" s="1"/>
  <c r="CF4" i="24"/>
  <c r="CL104" i="14"/>
  <c r="GH106" i="14"/>
  <c r="GH104" i="14"/>
  <c r="GH108" i="14" s="1"/>
  <c r="GL107" i="15"/>
  <c r="GL109" i="15" s="1"/>
  <c r="BR5" i="15"/>
  <c r="FN5" i="15"/>
  <c r="FP8" i="15"/>
  <c r="BT8" i="15"/>
  <c r="CQ104" i="15"/>
  <c r="GM106" i="15"/>
  <c r="GM104" i="15"/>
  <c r="GM108" i="15" s="1"/>
  <c r="EU107" i="14"/>
  <c r="BU10" i="15"/>
  <c r="FQ10" i="15"/>
  <c r="BS9" i="15"/>
  <c r="FO9" i="15"/>
  <c r="EZ104" i="15"/>
  <c r="EZ106" i="15" s="1"/>
  <c r="ET108" i="14"/>
  <c r="ET104" i="14"/>
  <c r="ET106" i="14" s="1"/>
  <c r="FM7" i="14"/>
  <c r="BQ7" i="14"/>
  <c r="BS7" i="15"/>
  <c r="FO7" i="15"/>
  <c r="FM8" i="14"/>
  <c r="BQ8" i="14"/>
  <c r="BP4" i="14"/>
  <c r="FL4" i="14"/>
  <c r="FN4" i="15"/>
  <c r="BR4" i="15"/>
  <c r="FL10" i="14"/>
  <c r="BP10" i="14"/>
  <c r="FP5" i="14"/>
  <c r="BT5" i="14"/>
  <c r="C82" i="18"/>
  <c r="B83" i="18"/>
  <c r="C112" i="16"/>
  <c r="B113" i="16"/>
  <c r="EU109" i="14" l="1"/>
  <c r="BS12" i="15"/>
  <c r="FO12" i="15"/>
  <c r="BT13" i="15"/>
  <c r="FP13" i="15"/>
  <c r="BS11" i="15"/>
  <c r="FO11" i="15"/>
  <c r="FA109" i="15"/>
  <c r="EZ108" i="15"/>
  <c r="EZ107" i="15"/>
  <c r="FL13" i="14"/>
  <c r="BP13" i="14"/>
  <c r="BR12" i="14"/>
  <c r="FN12" i="14"/>
  <c r="BR11" i="14"/>
  <c r="FN11" i="14"/>
  <c r="FM9" i="14"/>
  <c r="BQ9" i="14"/>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ET107" i="14"/>
  <c r="ET109" i="14" s="1"/>
  <c r="FR10" i="15"/>
  <c r="BV10" i="15"/>
  <c r="BT9" i="15"/>
  <c r="FP9" i="15"/>
  <c r="EY107" i="15"/>
  <c r="EY104" i="15"/>
  <c r="EY106" i="15" s="1"/>
  <c r="FM10" i="14"/>
  <c r="BQ10" i="14"/>
  <c r="FM4" i="14"/>
  <c r="BQ4" i="14"/>
  <c r="BT7" i="15"/>
  <c r="FP7" i="15"/>
  <c r="FO4" i="15"/>
  <c r="BS4" i="15"/>
  <c r="FN8" i="14"/>
  <c r="BR8" i="14"/>
  <c r="FN7" i="14"/>
  <c r="BR7" i="14"/>
  <c r="ES108" i="14"/>
  <c r="ES104" i="14"/>
  <c r="ES106" i="14" s="1"/>
  <c r="FQ5" i="14"/>
  <c r="BU5" i="14"/>
  <c r="C113" i="16"/>
  <c r="B114" i="16"/>
  <c r="C83" i="18"/>
  <c r="B84" i="18"/>
  <c r="BU13" i="15" l="1"/>
  <c r="FQ13" i="15"/>
  <c r="BT11" i="15"/>
  <c r="FP11" i="15"/>
  <c r="BT12" i="15"/>
  <c r="FP12" i="15"/>
  <c r="ES107" i="14"/>
  <c r="ES109" i="14" s="1"/>
  <c r="EZ109" i="15"/>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EY108" i="15"/>
  <c r="EY109" i="15" s="1"/>
  <c r="FQ9" i="15"/>
  <c r="BU9" i="15"/>
  <c r="FS10" i="15"/>
  <c r="BW10" i="15"/>
  <c r="EX107" i="15"/>
  <c r="EX104" i="15"/>
  <c r="EX106" i="15" s="1"/>
  <c r="BU7" i="15"/>
  <c r="FQ7" i="15"/>
  <c r="FN10" i="14"/>
  <c r="BR10" i="14"/>
  <c r="B85" i="18"/>
  <c r="C84" i="18"/>
  <c r="FR5" i="14"/>
  <c r="BV5" i="14"/>
  <c r="ER108" i="14"/>
  <c r="ER104" i="14"/>
  <c r="ER106" i="14" s="1"/>
  <c r="FO7" i="14"/>
  <c r="BS7" i="14"/>
  <c r="FP4" i="15"/>
  <c r="BT4" i="15"/>
  <c r="FN4" i="14"/>
  <c r="BR4" i="14"/>
  <c r="C114" i="16"/>
  <c r="B115" i="16"/>
  <c r="FO8" i="14"/>
  <c r="BS8" i="14"/>
  <c r="BU12" i="15" l="1"/>
  <c r="FQ12" i="15"/>
  <c r="BV13" i="15"/>
  <c r="FR13" i="15"/>
  <c r="BU11" i="15"/>
  <c r="FQ11" i="15"/>
  <c r="GJ108" i="14"/>
  <c r="GJ109" i="14" s="1"/>
  <c r="FN13" i="14"/>
  <c r="BR13" i="14"/>
  <c r="BT12" i="14"/>
  <c r="FP12" i="14"/>
  <c r="ER107" i="14"/>
  <c r="ER109" i="14" s="1"/>
  <c r="BT11" i="14"/>
  <c r="FP11" i="14"/>
  <c r="FO9" i="14"/>
  <c r="BS9" i="14"/>
  <c r="GE10" i="24"/>
  <c r="GE8" i="24"/>
  <c r="CI4" i="24"/>
  <c r="GE4" i="24"/>
  <c r="GE9" i="24" s="1"/>
  <c r="GD11" i="24"/>
  <c r="CO104" i="14"/>
  <c r="GK104" i="14"/>
  <c r="GK107" i="14" s="1"/>
  <c r="GK106" i="14"/>
  <c r="BU5" i="15"/>
  <c r="FQ5" i="15"/>
  <c r="FS8" i="15"/>
  <c r="BW8" i="15"/>
  <c r="CT104" i="15"/>
  <c r="GP106" i="15"/>
  <c r="GP104" i="15"/>
  <c r="GP108" i="15" s="1"/>
  <c r="GO107" i="15"/>
  <c r="GO109" i="15" s="1"/>
  <c r="EX108" i="15"/>
  <c r="EX109" i="15" s="1"/>
  <c r="EW104" i="15"/>
  <c r="EW106" i="15" s="1"/>
  <c r="FR9" i="15"/>
  <c r="BV9" i="15"/>
  <c r="FT10" i="15"/>
  <c r="BX10" i="15"/>
  <c r="C115" i="16"/>
  <c r="B116" i="16"/>
  <c r="FP7" i="14"/>
  <c r="BT7" i="14"/>
  <c r="EQ108" i="14"/>
  <c r="EQ104" i="14"/>
  <c r="EQ107" i="14" s="1"/>
  <c r="C85" i="18"/>
  <c r="B86" i="18"/>
  <c r="BV7" i="15"/>
  <c r="FR7" i="15"/>
  <c r="FP8" i="14"/>
  <c r="BT8" i="14"/>
  <c r="BS10" i="14"/>
  <c r="FO10" i="14"/>
  <c r="FO4" i="14"/>
  <c r="BS4" i="14"/>
  <c r="FQ4" i="15"/>
  <c r="BU4" i="15"/>
  <c r="FS5" i="14"/>
  <c r="BW5" i="14"/>
  <c r="BW13" i="15" l="1"/>
  <c r="FS13" i="15"/>
  <c r="BV11" i="15"/>
  <c r="FR11" i="15"/>
  <c r="BV12" i="15"/>
  <c r="FR12" i="15"/>
  <c r="GK108" i="14"/>
  <c r="GK109" i="14" s="1"/>
  <c r="EW107" i="15"/>
  <c r="FO13" i="14"/>
  <c r="BS13" i="14"/>
  <c r="BU12" i="14"/>
  <c r="FQ12" i="14"/>
  <c r="BU11" i="14"/>
  <c r="FQ11" i="14"/>
  <c r="GP107" i="15"/>
  <c r="GP109" i="15" s="1"/>
  <c r="BT9" i="14"/>
  <c r="FP9" i="14"/>
  <c r="GF10" i="24"/>
  <c r="GF8" i="24"/>
  <c r="CJ4" i="24"/>
  <c r="GF4" i="24"/>
  <c r="GF9" i="24" s="1"/>
  <c r="GE11" i="24"/>
  <c r="CP104" i="14"/>
  <c r="GL106" i="14"/>
  <c r="GL104" i="14"/>
  <c r="GL108" i="14" s="1"/>
  <c r="FT8" i="15"/>
  <c r="BX8" i="15"/>
  <c r="FR5" i="15"/>
  <c r="BV5" i="15"/>
  <c r="CU104" i="15"/>
  <c r="GQ106" i="15"/>
  <c r="GQ104" i="15"/>
  <c r="GQ108" i="15" s="1"/>
  <c r="EW108" i="15"/>
  <c r="EQ106" i="14"/>
  <c r="EQ109" i="14" s="1"/>
  <c r="BW9" i="15"/>
  <c r="FS9" i="15"/>
  <c r="FU10" i="15"/>
  <c r="BY10" i="15"/>
  <c r="EV104" i="15"/>
  <c r="EV106" i="15" s="1"/>
  <c r="FP4" i="14"/>
  <c r="BT4" i="14"/>
  <c r="FP10" i="14"/>
  <c r="BT10" i="14"/>
  <c r="BW7" i="15"/>
  <c r="FS7" i="15"/>
  <c r="FQ7" i="14"/>
  <c r="BU7" i="14"/>
  <c r="C116" i="16"/>
  <c r="B117" i="16"/>
  <c r="FT5" i="14"/>
  <c r="BX5" i="14"/>
  <c r="FQ8" i="14"/>
  <c r="BU8" i="14"/>
  <c r="C86" i="18"/>
  <c r="B87" i="18"/>
  <c r="EP108" i="14"/>
  <c r="EP104" i="14"/>
  <c r="EP106" i="14" s="1"/>
  <c r="FR4" i="15"/>
  <c r="BV4" i="15"/>
  <c r="BW12" i="15" l="1"/>
  <c r="FS12" i="15"/>
  <c r="BX13" i="15"/>
  <c r="FT13" i="15"/>
  <c r="BW11" i="15"/>
  <c r="FS11" i="15"/>
  <c r="EW109" i="15"/>
  <c r="EV108" i="15"/>
  <c r="EV107" i="15"/>
  <c r="FP13" i="14"/>
  <c r="BT13" i="14"/>
  <c r="BV12" i="14"/>
  <c r="FR12" i="14"/>
  <c r="FR11" i="14"/>
  <c r="BV11" i="14"/>
  <c r="GQ107" i="15"/>
  <c r="GQ109" i="15" s="1"/>
  <c r="BU9" i="14"/>
  <c r="FQ9" i="14"/>
  <c r="GG10" i="24"/>
  <c r="GG8" i="24"/>
  <c r="GG4" i="24"/>
  <c r="GG9" i="24" s="1"/>
  <c r="CK4" i="24"/>
  <c r="GF11" i="24"/>
  <c r="CQ104" i="14"/>
  <c r="GM106" i="14"/>
  <c r="GM104" i="14"/>
  <c r="GM108" i="14" s="1"/>
  <c r="GL107" i="14"/>
  <c r="GL109" i="14" s="1"/>
  <c r="BW5" i="15"/>
  <c r="FS5" i="15"/>
  <c r="BY8" i="15"/>
  <c r="FU8" i="15"/>
  <c r="CV104" i="15"/>
  <c r="GR106" i="15"/>
  <c r="GR104" i="15"/>
  <c r="GR108" i="15" s="1"/>
  <c r="EP107" i="14"/>
  <c r="EP109" i="14" s="1"/>
  <c r="FV10" i="15"/>
  <c r="BZ10" i="15"/>
  <c r="EU107" i="15"/>
  <c r="EU104" i="15"/>
  <c r="EU106" i="15" s="1"/>
  <c r="FT9" i="15"/>
  <c r="BX9" i="15"/>
  <c r="BX7" i="15"/>
  <c r="FT7" i="15"/>
  <c r="FS4" i="15"/>
  <c r="BW4" i="15"/>
  <c r="FR8" i="14"/>
  <c r="BV8" i="14"/>
  <c r="FU5" i="14"/>
  <c r="BY5" i="14"/>
  <c r="C117" i="16"/>
  <c r="B118" i="16"/>
  <c r="BU10" i="14"/>
  <c r="FQ10" i="14"/>
  <c r="BU4" i="14"/>
  <c r="FQ4" i="14"/>
  <c r="EO108" i="14"/>
  <c r="EO104" i="14"/>
  <c r="EO106" i="14" s="1"/>
  <c r="B88" i="18"/>
  <c r="C87" i="18"/>
  <c r="FR7" i="14"/>
  <c r="BV7" i="14"/>
  <c r="BY13" i="15" l="1"/>
  <c r="FU13" i="15"/>
  <c r="BX11" i="15"/>
  <c r="FT11" i="15"/>
  <c r="BX12" i="15"/>
  <c r="FT12" i="15"/>
  <c r="EV109" i="15"/>
  <c r="EU108" i="15"/>
  <c r="EU109" i="15" s="1"/>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GR107" i="15"/>
  <c r="GR109" i="15" s="1"/>
  <c r="EO107" i="14"/>
  <c r="EO109" i="14" s="1"/>
  <c r="FU9" i="15"/>
  <c r="BY9" i="15"/>
  <c r="ET104" i="15"/>
  <c r="ET106" i="15" s="1"/>
  <c r="FW10" i="15"/>
  <c r="CA10" i="15"/>
  <c r="C88" i="18"/>
  <c r="B89" i="18"/>
  <c r="FV5" i="14"/>
  <c r="BZ5" i="14"/>
  <c r="FS8" i="14"/>
  <c r="BW8" i="14"/>
  <c r="FS7" i="14"/>
  <c r="BW7" i="14"/>
  <c r="FR10" i="14"/>
  <c r="BV10" i="14"/>
  <c r="EN108" i="14"/>
  <c r="EN104" i="14"/>
  <c r="EN106" i="14" s="1"/>
  <c r="C118" i="16"/>
  <c r="B119" i="16"/>
  <c r="FT4" i="15"/>
  <c r="BX4" i="15"/>
  <c r="FR4" i="14"/>
  <c r="BV4" i="14"/>
  <c r="BY7" i="15"/>
  <c r="FU7" i="15"/>
  <c r="BY12" i="15" l="1"/>
  <c r="FU12" i="15"/>
  <c r="BZ13" i="15"/>
  <c r="FV13" i="15"/>
  <c r="BY11" i="15"/>
  <c r="FU11" i="15"/>
  <c r="ET108" i="15"/>
  <c r="ET107" i="15"/>
  <c r="GN108" i="14"/>
  <c r="GN109" i="14" s="1"/>
  <c r="FR13" i="14"/>
  <c r="BV13" i="14"/>
  <c r="BX12" i="14"/>
  <c r="FT12" i="14"/>
  <c r="BX11" i="14"/>
  <c r="FT11" i="14"/>
  <c r="GS107" i="15"/>
  <c r="GS109" i="15" s="1"/>
  <c r="FS9" i="14"/>
  <c r="BW9" i="14"/>
  <c r="GH11" i="24"/>
  <c r="GI10" i="24"/>
  <c r="GI8" i="24"/>
  <c r="CM4" i="24"/>
  <c r="GI4" i="24"/>
  <c r="GI9" i="24" s="1"/>
  <c r="CS104" i="14"/>
  <c r="GO106" i="14"/>
  <c r="GO104" i="14"/>
  <c r="GO108" i="14" s="1"/>
  <c r="BY5" i="15"/>
  <c r="FU5" i="15"/>
  <c r="CA8" i="15"/>
  <c r="FW8" i="15"/>
  <c r="CX104" i="15"/>
  <c r="GT104" i="15"/>
  <c r="GT108" i="15" s="1"/>
  <c r="GT106" i="15"/>
  <c r="GT107" i="15"/>
  <c r="EN107" i="14"/>
  <c r="EN109" i="14" s="1"/>
  <c r="CB10" i="15"/>
  <c r="FX10" i="15"/>
  <c r="BZ9" i="15"/>
  <c r="FV9" i="15"/>
  <c r="ES107" i="15"/>
  <c r="ES104" i="15"/>
  <c r="ES106" i="15" s="1"/>
  <c r="FV7" i="15"/>
  <c r="BZ7" i="15"/>
  <c r="FS4" i="14"/>
  <c r="BW4" i="14"/>
  <c r="FU4" i="15"/>
  <c r="BY4" i="15"/>
  <c r="C119" i="16"/>
  <c r="B120" i="16"/>
  <c r="EM108" i="14"/>
  <c r="EM104" i="14"/>
  <c r="EM106" i="14" s="1"/>
  <c r="FT7" i="14"/>
  <c r="BX7" i="14"/>
  <c r="FT8" i="14"/>
  <c r="BX8" i="14"/>
  <c r="BW10" i="14"/>
  <c r="FS10" i="14"/>
  <c r="C89" i="18"/>
  <c r="B90" i="18"/>
  <c r="FW5" i="14"/>
  <c r="CA5" i="14"/>
  <c r="ET109" i="15" l="1"/>
  <c r="CA13" i="15"/>
  <c r="FW13" i="15"/>
  <c r="BZ11" i="15"/>
  <c r="FV11" i="15"/>
  <c r="BZ12" i="15"/>
  <c r="FV12" i="15"/>
  <c r="ES108" i="15"/>
  <c r="ES109" i="15" s="1"/>
  <c r="FS13" i="14"/>
  <c r="BW13" i="14"/>
  <c r="FU12" i="14"/>
  <c r="BY12" i="14"/>
  <c r="EM107" i="14"/>
  <c r="EM109" i="14" s="1"/>
  <c r="BY11" i="14"/>
  <c r="FU11" i="14"/>
  <c r="BX9" i="14"/>
  <c r="FT9" i="14"/>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ER104" i="15"/>
  <c r="ER106" i="15" s="1"/>
  <c r="CA9" i="15"/>
  <c r="FW9" i="15"/>
  <c r="CC10" i="15"/>
  <c r="FY10" i="15"/>
  <c r="EL108" i="14"/>
  <c r="EL104" i="14"/>
  <c r="EL106" i="14" s="1"/>
  <c r="FU8" i="14"/>
  <c r="BY8" i="14"/>
  <c r="FV4" i="15"/>
  <c r="BZ4" i="15"/>
  <c r="BX4" i="14"/>
  <c r="FT4" i="14"/>
  <c r="FX5" i="14"/>
  <c r="CB5" i="14"/>
  <c r="C90" i="18"/>
  <c r="B91" i="18"/>
  <c r="FU7" i="14"/>
  <c r="BY7" i="14"/>
  <c r="FW7" i="15"/>
  <c r="CA7" i="15"/>
  <c r="BX10" i="14"/>
  <c r="FT10" i="14"/>
  <c r="C120" i="16"/>
  <c r="B121" i="16"/>
  <c r="CA12" i="15" l="1"/>
  <c r="FW12" i="15"/>
  <c r="CB13" i="15"/>
  <c r="FX13" i="15"/>
  <c r="CA11" i="15"/>
  <c r="FW11" i="15"/>
  <c r="ER108" i="15"/>
  <c r="ER107" i="15"/>
  <c r="FT13" i="14"/>
  <c r="BX13" i="14"/>
  <c r="FV12" i="14"/>
  <c r="BZ12" i="14"/>
  <c r="FV11" i="14"/>
  <c r="BZ11" i="14"/>
  <c r="EL107" i="14"/>
  <c r="EL109" i="14" s="1"/>
  <c r="FU9" i="14"/>
  <c r="BY9" i="14"/>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X9" i="15"/>
  <c r="CB9" i="15"/>
  <c r="EQ104" i="15"/>
  <c r="EQ106" i="15" s="1"/>
  <c r="FZ10" i="15"/>
  <c r="CD10" i="15"/>
  <c r="FU10" i="14"/>
  <c r="BY10" i="14"/>
  <c r="C91" i="18"/>
  <c r="B92" i="18"/>
  <c r="CC5" i="14"/>
  <c r="FY5" i="14"/>
  <c r="FU4" i="14"/>
  <c r="BY4" i="14"/>
  <c r="CB7" i="15"/>
  <c r="FX7" i="15"/>
  <c r="FV7" i="14"/>
  <c r="BZ7" i="14"/>
  <c r="FW4" i="15"/>
  <c r="CA4" i="15"/>
  <c r="EK108" i="14"/>
  <c r="EK104" i="14"/>
  <c r="EK106" i="14" s="1"/>
  <c r="B122" i="16"/>
  <c r="C121" i="16"/>
  <c r="FV8" i="14"/>
  <c r="BZ8" i="14"/>
  <c r="CC13" i="15" l="1"/>
  <c r="FY13" i="15"/>
  <c r="CB11" i="15"/>
  <c r="FX11" i="15"/>
  <c r="CB12" i="15"/>
  <c r="FX12" i="15"/>
  <c r="EK107" i="14"/>
  <c r="EK109" i="14" s="1"/>
  <c r="ER109" i="15"/>
  <c r="EQ108" i="15"/>
  <c r="EQ107" i="15"/>
  <c r="FU13" i="14"/>
  <c r="BY13" i="14"/>
  <c r="FW12" i="14"/>
  <c r="CA12" i="14"/>
  <c r="CA11" i="14"/>
  <c r="FW11" i="14"/>
  <c r="GQ107" i="14"/>
  <c r="GQ109" i="14" s="1"/>
  <c r="FV9" i="14"/>
  <c r="BZ9" i="14"/>
  <c r="GK11" i="24"/>
  <c r="GL8" i="24"/>
  <c r="GL9" i="24"/>
  <c r="GL4" i="24"/>
  <c r="GL10" i="24" s="1"/>
  <c r="CP4" i="24"/>
  <c r="CV104" i="14"/>
  <c r="GR106" i="14"/>
  <c r="GR104" i="14"/>
  <c r="GR108" i="14" s="1"/>
  <c r="FZ8" i="15"/>
  <c r="CD8" i="15"/>
  <c r="CB5" i="15"/>
  <c r="FX5" i="15"/>
  <c r="DA104" i="15"/>
  <c r="GW104" i="15"/>
  <c r="GW108" i="15" s="1"/>
  <c r="GW106" i="15"/>
  <c r="GW107" i="15"/>
  <c r="GV109" i="15"/>
  <c r="CE10" i="15"/>
  <c r="GA10" i="15"/>
  <c r="EP104" i="15"/>
  <c r="EP106" i="15" s="1"/>
  <c r="FY9" i="15"/>
  <c r="CC9" i="15"/>
  <c r="FW7" i="14"/>
  <c r="CA7" i="14"/>
  <c r="CD5" i="14"/>
  <c r="FZ5" i="14"/>
  <c r="FX4" i="15"/>
  <c r="CB4" i="15"/>
  <c r="CA8" i="14"/>
  <c r="FW8" i="14"/>
  <c r="EJ108" i="14"/>
  <c r="EJ104" i="14"/>
  <c r="EJ106" i="14" s="1"/>
  <c r="FV4" i="14"/>
  <c r="BZ4" i="14"/>
  <c r="C92" i="18"/>
  <c r="B93" i="18"/>
  <c r="BZ10" i="14"/>
  <c r="FV10" i="14"/>
  <c r="B123" i="16"/>
  <c r="C122" i="16"/>
  <c r="CC7" i="15"/>
  <c r="FY7" i="15"/>
  <c r="CC12" i="15" l="1"/>
  <c r="FY12" i="15"/>
  <c r="CD13" i="15"/>
  <c r="FZ13" i="15"/>
  <c r="CC11" i="15"/>
  <c r="FY11" i="15"/>
  <c r="EQ109" i="15"/>
  <c r="EP107" i="15"/>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EP108" i="15"/>
  <c r="EP109" i="15" s="1"/>
  <c r="FZ9" i="15"/>
  <c r="CD9" i="15"/>
  <c r="EO104" i="15"/>
  <c r="EO106" i="15" s="1"/>
  <c r="CF10" i="15"/>
  <c r="GB10" i="15"/>
  <c r="C123" i="16"/>
  <c r="B124" i="16"/>
  <c r="C93" i="18"/>
  <c r="B94" i="18"/>
  <c r="EI108" i="14"/>
  <c r="EI104" i="14"/>
  <c r="EI106" i="14" s="1"/>
  <c r="CD7" i="15"/>
  <c r="FZ7" i="15"/>
  <c r="FX8" i="14"/>
  <c r="CB8" i="14"/>
  <c r="GA5" i="14"/>
  <c r="CE5" i="14"/>
  <c r="FX7" i="14"/>
  <c r="CB7" i="14"/>
  <c r="FW4" i="14"/>
  <c r="CA4" i="14"/>
  <c r="FY4" i="15"/>
  <c r="CC4" i="15"/>
  <c r="CA10" i="14"/>
  <c r="FW10" i="14"/>
  <c r="CE13" i="15" l="1"/>
  <c r="GA13" i="15"/>
  <c r="CD11" i="15"/>
  <c r="FZ11" i="15"/>
  <c r="CD12" i="15"/>
  <c r="FZ12" i="15"/>
  <c r="EO107" i="15"/>
  <c r="FW13" i="14"/>
  <c r="CA13" i="14"/>
  <c r="EI107" i="14"/>
  <c r="CC12" i="14"/>
  <c r="FY12" i="14"/>
  <c r="CC11" i="14"/>
  <c r="FY11" i="14"/>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EO108" i="15"/>
  <c r="CE9" i="15"/>
  <c r="GA9" i="15"/>
  <c r="EN104" i="15"/>
  <c r="EN106" i="15" s="1"/>
  <c r="CG10" i="15"/>
  <c r="GC10" i="15"/>
  <c r="FX10" i="14"/>
  <c r="CB10" i="14"/>
  <c r="CE7" i="15"/>
  <c r="GA7" i="15"/>
  <c r="EH108" i="14"/>
  <c r="EH104" i="14"/>
  <c r="EH107" i="14" s="1"/>
  <c r="FZ4" i="15"/>
  <c r="CD4" i="15"/>
  <c r="GB5" i="14"/>
  <c r="CF5" i="14"/>
  <c r="FY8" i="14"/>
  <c r="CC8" i="14"/>
  <c r="C94" i="18"/>
  <c r="B95" i="18"/>
  <c r="C124" i="16"/>
  <c r="B125" i="16"/>
  <c r="CB4" i="14"/>
  <c r="FX4" i="14"/>
  <c r="CC7" i="14"/>
  <c r="FY7" i="14"/>
  <c r="EO109" i="15" l="1"/>
  <c r="CE12" i="15"/>
  <c r="GA12" i="15"/>
  <c r="CF13" i="15"/>
  <c r="GB13" i="15"/>
  <c r="CE11" i="15"/>
  <c r="GA11" i="15"/>
  <c r="EN108" i="15"/>
  <c r="EN107" i="15"/>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EH106" i="14"/>
  <c r="EH109" i="14" s="1"/>
  <c r="CH10" i="15"/>
  <c r="GD10" i="15"/>
  <c r="EM104" i="15"/>
  <c r="EM108" i="15" s="1"/>
  <c r="EM107" i="15"/>
  <c r="CF9" i="15"/>
  <c r="GB9" i="15"/>
  <c r="C95" i="18"/>
  <c r="B96" i="18"/>
  <c r="CD8" i="14"/>
  <c r="FZ8" i="14"/>
  <c r="CF7" i="15"/>
  <c r="GB7" i="15"/>
  <c r="FZ7" i="14"/>
  <c r="CD7" i="14"/>
  <c r="CC4" i="14"/>
  <c r="FY4" i="14"/>
  <c r="C125" i="16"/>
  <c r="B126" i="16"/>
  <c r="GC5" i="14"/>
  <c r="CG5" i="14"/>
  <c r="GA4" i="15"/>
  <c r="CE4" i="15"/>
  <c r="CC10" i="14"/>
  <c r="FY10" i="14"/>
  <c r="EG108" i="14"/>
  <c r="EG104" i="14"/>
  <c r="EG106" i="14" s="1"/>
  <c r="CG13" i="15" l="1"/>
  <c r="GC13" i="15"/>
  <c r="CF11" i="15"/>
  <c r="GB11" i="15"/>
  <c r="CF12" i="15"/>
  <c r="GB12" i="15"/>
  <c r="EN109" i="15"/>
  <c r="FY13" i="14"/>
  <c r="CC13" i="14"/>
  <c r="GA12" i="14"/>
  <c r="CE12" i="14"/>
  <c r="CE11" i="14"/>
  <c r="GA11" i="14"/>
  <c r="EG107" i="14"/>
  <c r="EG109" i="14" s="1"/>
  <c r="GU107" i="14"/>
  <c r="GU109" i="14" s="1"/>
  <c r="FZ9" i="14"/>
  <c r="CD9" i="14"/>
  <c r="GP9" i="24"/>
  <c r="GP8" i="24"/>
  <c r="CT4" i="24"/>
  <c r="GP4" i="24"/>
  <c r="GP10" i="24" s="1"/>
  <c r="GO11" i="24"/>
  <c r="CZ104" i="14"/>
  <c r="GV106" i="14"/>
  <c r="GV104" i="14"/>
  <c r="GV108" i="14" s="1"/>
  <c r="GD8" i="15"/>
  <c r="CH8" i="15"/>
  <c r="CF5" i="15"/>
  <c r="GB5" i="15"/>
  <c r="EM106" i="15"/>
  <c r="EM109" i="15" s="1"/>
  <c r="GZ109" i="15"/>
  <c r="DE104" i="15"/>
  <c r="HA104" i="15"/>
  <c r="HA108" i="15" s="1"/>
  <c r="HA106" i="15"/>
  <c r="HA107" i="15"/>
  <c r="CG9" i="15"/>
  <c r="GC9" i="15"/>
  <c r="CI10" i="15"/>
  <c r="GE10" i="15"/>
  <c r="EL104" i="15"/>
  <c r="EL106" i="15" s="1"/>
  <c r="EL107" i="15"/>
  <c r="FZ10" i="14"/>
  <c r="CD10" i="14"/>
  <c r="GB4" i="15"/>
  <c r="CF4" i="15"/>
  <c r="C126" i="16"/>
  <c r="B127" i="16"/>
  <c r="B97" i="18"/>
  <c r="C96" i="18"/>
  <c r="GD5" i="14"/>
  <c r="CH5" i="14"/>
  <c r="GA7" i="14"/>
  <c r="CE7" i="14"/>
  <c r="EF108" i="14"/>
  <c r="EF104" i="14"/>
  <c r="EF106" i="14" s="1"/>
  <c r="FZ4" i="14"/>
  <c r="CD4" i="14"/>
  <c r="CG7" i="15"/>
  <c r="GC7" i="15"/>
  <c r="GA8" i="14"/>
  <c r="CE8" i="14"/>
  <c r="CG12" i="15" l="1"/>
  <c r="GC12" i="15"/>
  <c r="CH13" i="15"/>
  <c r="GD13" i="15"/>
  <c r="CG11" i="15"/>
  <c r="GC11" i="15"/>
  <c r="EL108" i="15"/>
  <c r="EL109" i="15"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EF107" i="14"/>
  <c r="EF109" i="14" s="1"/>
  <c r="EK104" i="15"/>
  <c r="EK106" i="15" s="1"/>
  <c r="CJ10" i="15"/>
  <c r="GF10" i="15"/>
  <c r="CH9" i="15"/>
  <c r="GD9" i="15"/>
  <c r="GD7" i="15"/>
  <c r="CH7" i="15"/>
  <c r="GE5" i="14"/>
  <c r="CI5" i="14"/>
  <c r="GC4" i="15"/>
  <c r="CG4" i="15"/>
  <c r="GB8" i="14"/>
  <c r="CF8" i="14"/>
  <c r="C127" i="16"/>
  <c r="B128" i="16"/>
  <c r="GA10" i="14"/>
  <c r="CE10" i="14"/>
  <c r="GB7" i="14"/>
  <c r="CF7" i="14"/>
  <c r="GA4" i="14"/>
  <c r="CE4" i="14"/>
  <c r="EE108" i="14"/>
  <c r="EE104" i="14"/>
  <c r="EE106" i="14" s="1"/>
  <c r="C97" i="18"/>
  <c r="B98" i="18"/>
  <c r="CI13" i="15" l="1"/>
  <c r="GE13" i="15"/>
  <c r="CH11" i="15"/>
  <c r="GD11" i="15"/>
  <c r="CH12" i="15"/>
  <c r="GD12" i="15"/>
  <c r="EK108" i="15"/>
  <c r="EK107" i="15"/>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EE107" i="14"/>
  <c r="EE109" i="14" s="1"/>
  <c r="GE9" i="15"/>
  <c r="CI9" i="15"/>
  <c r="EJ104" i="15"/>
  <c r="EJ106" i="15" s="1"/>
  <c r="EJ107" i="15"/>
  <c r="EJ108" i="15"/>
  <c r="GG10" i="15"/>
  <c r="CK10" i="15"/>
  <c r="GC7" i="14"/>
  <c r="CG7" i="14"/>
  <c r="C128" i="16"/>
  <c r="B129" i="16"/>
  <c r="GF5" i="14"/>
  <c r="CJ5" i="14"/>
  <c r="CI7" i="15"/>
  <c r="GE7" i="15"/>
  <c r="C98" i="18"/>
  <c r="B99" i="18"/>
  <c r="GC8" i="14"/>
  <c r="CG8" i="14"/>
  <c r="GB10" i="14"/>
  <c r="CF10" i="14"/>
  <c r="GD4" i="15"/>
  <c r="CH4" i="15"/>
  <c r="GB4" i="14"/>
  <c r="CF4" i="14"/>
  <c r="ED108" i="14"/>
  <c r="ED104" i="14"/>
  <c r="ED106" i="14" s="1"/>
  <c r="CI12" i="15" l="1"/>
  <c r="GE12" i="15"/>
  <c r="CJ13" i="15"/>
  <c r="GF13" i="15"/>
  <c r="CI11" i="15"/>
  <c r="GE11" i="15"/>
  <c r="EK109" i="15"/>
  <c r="GB13" i="14"/>
  <c r="CF13" i="14"/>
  <c r="ED107" i="14"/>
  <c r="ED109" i="14" s="1"/>
  <c r="CH12" i="14"/>
  <c r="GD12" i="14"/>
  <c r="CH11" i="14"/>
  <c r="GD11" i="14"/>
  <c r="GX107" i="14"/>
  <c r="GX109" i="14" s="1"/>
  <c r="CG9" i="14"/>
  <c r="GC9" i="14"/>
  <c r="GS8" i="24"/>
  <c r="GS9" i="24"/>
  <c r="GS4" i="24"/>
  <c r="GS10" i="24" s="1"/>
  <c r="CW4" i="24"/>
  <c r="GR11" i="24"/>
  <c r="DC104" i="14"/>
  <c r="GY104" i="14"/>
  <c r="GY108" i="14" s="1"/>
  <c r="GY106" i="14"/>
  <c r="GY107" i="14"/>
  <c r="EJ109" i="15"/>
  <c r="GG8" i="15"/>
  <c r="CK8" i="15"/>
  <c r="GE5" i="15"/>
  <c r="CI5" i="15"/>
  <c r="HC109" i="15"/>
  <c r="DH104" i="15"/>
  <c r="HD104" i="15"/>
  <c r="HD108" i="15" s="1"/>
  <c r="HD106" i="15"/>
  <c r="HD107" i="15"/>
  <c r="EI104" i="15"/>
  <c r="EI106" i="15" s="1"/>
  <c r="CL10" i="15"/>
  <c r="GH10" i="15"/>
  <c r="GF9" i="15"/>
  <c r="CJ9" i="15"/>
  <c r="CG4" i="14"/>
  <c r="GC4" i="14"/>
  <c r="GE4" i="15"/>
  <c r="CI4" i="15"/>
  <c r="C129" i="16"/>
  <c r="B130" i="16"/>
  <c r="GD8" i="14"/>
  <c r="CH8" i="14"/>
  <c r="EC108" i="14"/>
  <c r="EC104" i="14"/>
  <c r="EC106" i="14" s="1"/>
  <c r="CG10" i="14"/>
  <c r="GC10" i="14"/>
  <c r="CJ7" i="15"/>
  <c r="GF7" i="15"/>
  <c r="GD7" i="14"/>
  <c r="CH7" i="14"/>
  <c r="B100" i="18"/>
  <c r="C99" i="18"/>
  <c r="GG5" i="14"/>
  <c r="CK5" i="14"/>
  <c r="CK13" i="15" l="1"/>
  <c r="GG13" i="15"/>
  <c r="CJ11" i="15"/>
  <c r="GF11" i="15"/>
  <c r="CJ12" i="15"/>
  <c r="GF12" i="15"/>
  <c r="EI108" i="15"/>
  <c r="EI107" i="15"/>
  <c r="EI109" i="15" s="1"/>
  <c r="EC107" i="14"/>
  <c r="EC109" i="14" s="1"/>
  <c r="GC13" i="14"/>
  <c r="CG13" i="14"/>
  <c r="CI12" i="14"/>
  <c r="GE12" i="14"/>
  <c r="CI11" i="14"/>
  <c r="GE11" i="14"/>
  <c r="CH9" i="14"/>
  <c r="GD9" i="14"/>
  <c r="GT8" i="24"/>
  <c r="GT9" i="24"/>
  <c r="GT4" i="24"/>
  <c r="GT10" i="24" s="1"/>
  <c r="CX4" i="24"/>
  <c r="GS11" i="24"/>
  <c r="DD104" i="14"/>
  <c r="GZ107" i="14"/>
  <c r="GZ106" i="14"/>
  <c r="GZ104" i="14"/>
  <c r="GZ108" i="14" s="1"/>
  <c r="GY109" i="14"/>
  <c r="HD109" i="15"/>
  <c r="GF5" i="15"/>
  <c r="CJ5" i="15"/>
  <c r="GH8" i="15"/>
  <c r="CL8" i="15"/>
  <c r="DI104" i="15"/>
  <c r="HE106" i="15"/>
  <c r="HE107" i="15"/>
  <c r="HE104" i="15"/>
  <c r="HE108" i="15" s="1"/>
  <c r="GG9" i="15"/>
  <c r="CK9" i="15"/>
  <c r="CM10" i="15"/>
  <c r="GI10" i="15"/>
  <c r="EH104" i="15"/>
  <c r="EH106" i="15" s="1"/>
  <c r="CK7" i="15"/>
  <c r="GG7" i="15"/>
  <c r="C100" i="18"/>
  <c r="B101" i="18"/>
  <c r="GD10" i="14"/>
  <c r="CH10" i="14"/>
  <c r="GE8" i="14"/>
  <c r="CI8" i="14"/>
  <c r="GF4" i="15"/>
  <c r="CJ4" i="15"/>
  <c r="GE7" i="14"/>
  <c r="CI7" i="14"/>
  <c r="EB108" i="14"/>
  <c r="EB104" i="14"/>
  <c r="EB106" i="14" s="1"/>
  <c r="C130" i="16"/>
  <c r="B131" i="16"/>
  <c r="GH5" i="14"/>
  <c r="CL5" i="14"/>
  <c r="GD4" i="14"/>
  <c r="CH4" i="14"/>
  <c r="CK12" i="15" l="1"/>
  <c r="GG12" i="15"/>
  <c r="CL13" i="15"/>
  <c r="GH13" i="15"/>
  <c r="CK11" i="15"/>
  <c r="GG11" i="15"/>
  <c r="EH108" i="15"/>
  <c r="EH107" i="15"/>
  <c r="GD13" i="14"/>
  <c r="CH13" i="14"/>
  <c r="CJ12" i="14"/>
  <c r="GF12" i="14"/>
  <c r="CJ11" i="14"/>
  <c r="GF11" i="14"/>
  <c r="GE9" i="14"/>
  <c r="CI9" i="14"/>
  <c r="GU9" i="24"/>
  <c r="GU8" i="24"/>
  <c r="CY4" i="24"/>
  <c r="GU4" i="24"/>
  <c r="GU10" i="24" s="1"/>
  <c r="GT11" i="24"/>
  <c r="GZ109" i="14"/>
  <c r="DE104" i="14"/>
  <c r="HA106" i="14"/>
  <c r="HA107" i="14"/>
  <c r="HA104" i="14"/>
  <c r="HA108" i="14" s="1"/>
  <c r="GG5" i="15"/>
  <c r="CK5" i="15"/>
  <c r="GI8" i="15"/>
  <c r="CM8" i="15"/>
  <c r="HE109" i="15"/>
  <c r="DJ104" i="15"/>
  <c r="HF107" i="15"/>
  <c r="HF104" i="15"/>
  <c r="HF108" i="15" s="1"/>
  <c r="HF106" i="15"/>
  <c r="EB107" i="14"/>
  <c r="EB109" i="14" s="1"/>
  <c r="CN10" i="15"/>
  <c r="GJ10" i="15"/>
  <c r="CL9" i="15"/>
  <c r="GH9" i="15"/>
  <c r="EG104" i="15"/>
  <c r="EG106" i="15" s="1"/>
  <c r="EG108" i="15"/>
  <c r="C131" i="16"/>
  <c r="B132" i="16"/>
  <c r="GF7" i="14"/>
  <c r="CJ7" i="14"/>
  <c r="GG4" i="15"/>
  <c r="CK4" i="15"/>
  <c r="GE4" i="14"/>
  <c r="CI4" i="14"/>
  <c r="EA108" i="14"/>
  <c r="EA104" i="14"/>
  <c r="EA106" i="14" s="1"/>
  <c r="GF8" i="14"/>
  <c r="CJ8" i="14"/>
  <c r="CL7" i="15"/>
  <c r="GH7" i="15"/>
  <c r="GI5" i="14"/>
  <c r="CM5" i="14"/>
  <c r="GE10" i="14"/>
  <c r="CI10" i="14"/>
  <c r="C101" i="18"/>
  <c r="B102" i="18"/>
  <c r="CM13" i="15" l="1"/>
  <c r="GI13" i="15"/>
  <c r="CL11" i="15"/>
  <c r="GH11" i="15"/>
  <c r="CL12" i="15"/>
  <c r="GH12" i="15"/>
  <c r="EH109" i="15"/>
  <c r="EG107" i="15"/>
  <c r="EG109" i="15" s="1"/>
  <c r="GE13" i="14"/>
  <c r="CI13" i="14"/>
  <c r="CK12" i="14"/>
  <c r="GG12" i="14"/>
  <c r="CK11" i="14"/>
  <c r="GG11" i="14"/>
  <c r="GF9" i="14"/>
  <c r="CJ9" i="14"/>
  <c r="GV9" i="24"/>
  <c r="GV8" i="24"/>
  <c r="CZ4" i="24"/>
  <c r="GV4" i="24"/>
  <c r="GV10" i="24" s="1"/>
  <c r="GU11" i="24"/>
  <c r="HA109" i="14"/>
  <c r="DF104" i="14"/>
  <c r="HB106" i="14"/>
  <c r="HB107" i="14"/>
  <c r="HB104" i="14"/>
  <c r="HB108" i="14" s="1"/>
  <c r="GJ8" i="15"/>
  <c r="CN8" i="15"/>
  <c r="GH5" i="15"/>
  <c r="CL5" i="15"/>
  <c r="DK104" i="15"/>
  <c r="HG106" i="15"/>
  <c r="HG107" i="15"/>
  <c r="HG104" i="15"/>
  <c r="HG108" i="15" s="1"/>
  <c r="HF109" i="15"/>
  <c r="EA107" i="14"/>
  <c r="EA109" i="14" s="1"/>
  <c r="GI9" i="15"/>
  <c r="CM9" i="15"/>
  <c r="EF104" i="15"/>
  <c r="EF108" i="15" s="1"/>
  <c r="CO10" i="15"/>
  <c r="GK10" i="15"/>
  <c r="C102" i="18"/>
  <c r="B103" i="18"/>
  <c r="GG8" i="14"/>
  <c r="CK8" i="14"/>
  <c r="DZ108" i="14"/>
  <c r="DZ104" i="14"/>
  <c r="DZ106" i="14" s="1"/>
  <c r="GF4" i="14"/>
  <c r="CJ4" i="14"/>
  <c r="CK7" i="14"/>
  <c r="GG7" i="14"/>
  <c r="GF10" i="14"/>
  <c r="CJ10" i="14"/>
  <c r="GJ5" i="14"/>
  <c r="CN5" i="14"/>
  <c r="CM7" i="15"/>
  <c r="GI7" i="15"/>
  <c r="GH4" i="15"/>
  <c r="CL4" i="15"/>
  <c r="C132" i="16"/>
  <c r="B133" i="16"/>
  <c r="CM12" i="15" l="1"/>
  <c r="GI12" i="15"/>
  <c r="CN13" i="15"/>
  <c r="GJ13" i="15"/>
  <c r="CM11" i="15"/>
  <c r="GI11" i="15"/>
  <c r="EF107" i="15"/>
  <c r="DZ107" i="14"/>
  <c r="DZ109" i="14" s="1"/>
  <c r="GF13" i="14"/>
  <c r="CJ13" i="14"/>
  <c r="CL12" i="14"/>
  <c r="GH12" i="14"/>
  <c r="GH11" i="14"/>
  <c r="CL11" i="14"/>
  <c r="GG9" i="14"/>
  <c r="CK9" i="14"/>
  <c r="GW8" i="24"/>
  <c r="GW9" i="24"/>
  <c r="GW4" i="24"/>
  <c r="GW10" i="24" s="1"/>
  <c r="DA4" i="24"/>
  <c r="GV11" i="24"/>
  <c r="HB109" i="14"/>
  <c r="DG104" i="14"/>
  <c r="HC106" i="14"/>
  <c r="HC104" i="14"/>
  <c r="HC108" i="14" s="1"/>
  <c r="HC107" i="14"/>
  <c r="GK8" i="15"/>
  <c r="CO8" i="15"/>
  <c r="GI5" i="15"/>
  <c r="CM5" i="15"/>
  <c r="HG109" i="15"/>
  <c r="DL104" i="15"/>
  <c r="HH106" i="15"/>
  <c r="HH107" i="15"/>
  <c r="HH104" i="15"/>
  <c r="HH108" i="15" s="1"/>
  <c r="EF106" i="15"/>
  <c r="EF109" i="15" s="1"/>
  <c r="CN9" i="15"/>
  <c r="GJ9" i="15"/>
  <c r="CP10" i="15"/>
  <c r="GL10" i="15"/>
  <c r="EE104" i="15"/>
  <c r="EE108" i="15" s="1"/>
  <c r="GI4" i="15"/>
  <c r="CM4" i="15"/>
  <c r="GH7" i="14"/>
  <c r="CL7" i="14"/>
  <c r="CK4" i="14"/>
  <c r="GG4" i="14"/>
  <c r="DY107" i="14"/>
  <c r="DY108" i="14"/>
  <c r="DY104" i="14"/>
  <c r="DY106" i="14" s="1"/>
  <c r="GH8" i="14"/>
  <c r="CL8" i="14"/>
  <c r="CN7" i="15"/>
  <c r="GJ7" i="15"/>
  <c r="GG10" i="14"/>
  <c r="CK10" i="14"/>
  <c r="C103" i="18"/>
  <c r="B104" i="18"/>
  <c r="C133" i="16"/>
  <c r="B134" i="16"/>
  <c r="GK5" i="14"/>
  <c r="CO5" i="14"/>
  <c r="CO13" i="15" l="1"/>
  <c r="GK13" i="15"/>
  <c r="CN11" i="15"/>
  <c r="GJ11" i="15"/>
  <c r="CN12" i="15"/>
  <c r="GJ12" i="15"/>
  <c r="EE107" i="15"/>
  <c r="GG13" i="14"/>
  <c r="CK13" i="14"/>
  <c r="GI12" i="14"/>
  <c r="CM12" i="14"/>
  <c r="CM11" i="14"/>
  <c r="GI11" i="14"/>
  <c r="DY109" i="14"/>
  <c r="GH9" i="14"/>
  <c r="CL9" i="14"/>
  <c r="GX9" i="24"/>
  <c r="GX8" i="24"/>
  <c r="GX4" i="24"/>
  <c r="GX10" i="24" s="1"/>
  <c r="DB4" i="24"/>
  <c r="GW11" i="24"/>
  <c r="HC109" i="14"/>
  <c r="DH104" i="14"/>
  <c r="HD104" i="14"/>
  <c r="HD108" i="14" s="1"/>
  <c r="HD106" i="14"/>
  <c r="HD107" i="14"/>
  <c r="GJ5" i="15"/>
  <c r="CN5" i="15"/>
  <c r="CP8" i="15"/>
  <c r="GL8" i="15"/>
  <c r="HH109" i="15"/>
  <c r="DM104" i="15"/>
  <c r="HI104" i="15"/>
  <c r="HI108" i="15" s="1"/>
  <c r="HI107" i="15"/>
  <c r="HI106" i="15"/>
  <c r="EE106" i="15"/>
  <c r="EE109" i="15" s="1"/>
  <c r="ED104" i="15"/>
  <c r="ED106" i="15" s="1"/>
  <c r="CQ10" i="15"/>
  <c r="GM10" i="15"/>
  <c r="GK9" i="15"/>
  <c r="CO9" i="15"/>
  <c r="GL5" i="14"/>
  <c r="CP5" i="14"/>
  <c r="CO7" i="15"/>
  <c r="GK7" i="15"/>
  <c r="GI8" i="14"/>
  <c r="CM8" i="14"/>
  <c r="GH4" i="14"/>
  <c r="CL4" i="14"/>
  <c r="C104" i="18"/>
  <c r="B105" i="18"/>
  <c r="CL10" i="14"/>
  <c r="GH10" i="14"/>
  <c r="GJ4" i="15"/>
  <c r="CN4" i="15"/>
  <c r="C134" i="16"/>
  <c r="B135" i="16"/>
  <c r="DX108" i="14"/>
  <c r="DX104" i="14"/>
  <c r="DX106" i="14" s="1"/>
  <c r="GI7" i="14"/>
  <c r="CM7" i="14"/>
  <c r="CO12" i="15" l="1"/>
  <c r="GK12" i="15"/>
  <c r="CP13" i="15"/>
  <c r="GL13" i="15"/>
  <c r="CO11" i="15"/>
  <c r="GK11" i="15"/>
  <c r="DX107" i="14"/>
  <c r="DX109" i="14" s="1"/>
  <c r="ED107" i="15"/>
  <c r="GH13" i="14"/>
  <c r="CL13" i="14"/>
  <c r="CN12" i="14"/>
  <c r="GJ12" i="14"/>
  <c r="CN11" i="14"/>
  <c r="GJ11" i="14"/>
  <c r="HD109" i="14"/>
  <c r="GI9" i="14"/>
  <c r="CM9" i="14"/>
  <c r="GX11" i="24"/>
  <c r="GY9" i="24"/>
  <c r="GY8" i="24"/>
  <c r="DC4" i="24"/>
  <c r="GY4" i="24"/>
  <c r="GY10" i="24" s="1"/>
  <c r="DI104" i="14"/>
  <c r="HE104" i="14"/>
  <c r="HE108" i="14" s="1"/>
  <c r="HE107" i="14"/>
  <c r="HE106" i="14"/>
  <c r="GM8" i="15"/>
  <c r="CQ8" i="15"/>
  <c r="CO5" i="15"/>
  <c r="GK5" i="15"/>
  <c r="DN104" i="15"/>
  <c r="HJ107" i="15"/>
  <c r="HJ106" i="15"/>
  <c r="HJ104" i="15"/>
  <c r="HJ108" i="15" s="1"/>
  <c r="HI109" i="15"/>
  <c r="ED108" i="15"/>
  <c r="CR10" i="15"/>
  <c r="GN10" i="15"/>
  <c r="CP9" i="15"/>
  <c r="GL9" i="15"/>
  <c r="EC104" i="15"/>
  <c r="EC106" i="15" s="1"/>
  <c r="GJ7" i="14"/>
  <c r="CN7" i="14"/>
  <c r="GK4" i="15"/>
  <c r="CO4" i="15"/>
  <c r="GI10" i="14"/>
  <c r="CM10" i="14"/>
  <c r="GM5" i="14"/>
  <c r="CQ5" i="14"/>
  <c r="C135" i="16"/>
  <c r="B136" i="16"/>
  <c r="C105" i="18"/>
  <c r="B106" i="18"/>
  <c r="GJ8" i="14"/>
  <c r="CN8" i="14"/>
  <c r="CP7" i="15"/>
  <c r="GL7" i="15"/>
  <c r="DW108" i="14"/>
  <c r="DW104" i="14"/>
  <c r="DW106" i="14" s="1"/>
  <c r="GI4" i="14"/>
  <c r="CM4" i="14"/>
  <c r="CQ13" i="15" l="1"/>
  <c r="GM13" i="15"/>
  <c r="CP11" i="15"/>
  <c r="GL11" i="15"/>
  <c r="CP12" i="15"/>
  <c r="GL12" i="15"/>
  <c r="ED109" i="15"/>
  <c r="DW107" i="14"/>
  <c r="DW109" i="14" s="1"/>
  <c r="EC107" i="15"/>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EC108" i="15"/>
  <c r="GM9" i="15"/>
  <c r="CQ9" i="15"/>
  <c r="EB107" i="15"/>
  <c r="EB104" i="15"/>
  <c r="EB106" i="15" s="1"/>
  <c r="CS10" i="15"/>
  <c r="GO10" i="15"/>
  <c r="DV108" i="14"/>
  <c r="DV104" i="14"/>
  <c r="DV106" i="14" s="1"/>
  <c r="GK8" i="14"/>
  <c r="CO8" i="14"/>
  <c r="GN5" i="14"/>
  <c r="CR5" i="14"/>
  <c r="GM7" i="15"/>
  <c r="CQ7" i="15"/>
  <c r="C106" i="18"/>
  <c r="B107" i="18"/>
  <c r="C136" i="16"/>
  <c r="B137" i="16"/>
  <c r="GJ10" i="14"/>
  <c r="CN10" i="14"/>
  <c r="GK7" i="14"/>
  <c r="CO7" i="14"/>
  <c r="GJ4" i="14"/>
  <c r="CN4" i="14"/>
  <c r="GL4" i="15"/>
  <c r="CP4" i="15"/>
  <c r="CQ12" i="15" l="1"/>
  <c r="GM12" i="15"/>
  <c r="CR13" i="15"/>
  <c r="GN13" i="15"/>
  <c r="CQ11" i="15"/>
  <c r="GM11" i="15"/>
  <c r="EC109" i="15"/>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EB108" i="15"/>
  <c r="EB109" i="15" s="1"/>
  <c r="EA104" i="15"/>
  <c r="EA106" i="15" s="1"/>
  <c r="EA107" i="15"/>
  <c r="CR9" i="15"/>
  <c r="GN9" i="15"/>
  <c r="GP10" i="15"/>
  <c r="CT10" i="15"/>
  <c r="CO4" i="14"/>
  <c r="GK4" i="14"/>
  <c r="CR7" i="15"/>
  <c r="GN7" i="15"/>
  <c r="GM4" i="15"/>
  <c r="CQ4" i="15"/>
  <c r="B138" i="16"/>
  <c r="C137" i="16"/>
  <c r="GL7" i="14"/>
  <c r="CP7" i="14"/>
  <c r="GK10" i="14"/>
  <c r="CO10" i="14"/>
  <c r="C107" i="18"/>
  <c r="B108" i="18"/>
  <c r="CS5" i="14"/>
  <c r="GO5" i="14"/>
  <c r="GL8" i="14"/>
  <c r="CP8" i="14"/>
  <c r="DU108" i="14"/>
  <c r="DU104" i="14"/>
  <c r="DU106" i="14" s="1"/>
  <c r="CS13" i="15" l="1"/>
  <c r="GO13" i="15"/>
  <c r="CR11" i="15"/>
  <c r="GN11" i="15"/>
  <c r="CR12" i="15"/>
  <c r="GN12" i="15"/>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EA108" i="15"/>
  <c r="EA109" i="15" s="1"/>
  <c r="CS9" i="15"/>
  <c r="GO9" i="15"/>
  <c r="CU10" i="15"/>
  <c r="GQ10" i="15"/>
  <c r="DZ104" i="15"/>
  <c r="DZ106" i="15" s="1"/>
  <c r="DZ107" i="15"/>
  <c r="CT5" i="14"/>
  <c r="GP5" i="14"/>
  <c r="C108" i="18"/>
  <c r="B109" i="18"/>
  <c r="B139" i="16"/>
  <c r="C138" i="16"/>
  <c r="CS7" i="15"/>
  <c r="GO7" i="15"/>
  <c r="GM8" i="14"/>
  <c r="CQ8" i="14"/>
  <c r="GM7" i="14"/>
  <c r="CQ7" i="14"/>
  <c r="GN4" i="15"/>
  <c r="CR4" i="15"/>
  <c r="DT108" i="14"/>
  <c r="DT104" i="14"/>
  <c r="DT106" i="14" s="1"/>
  <c r="GL10" i="14"/>
  <c r="CP10" i="14"/>
  <c r="HP106" i="14"/>
  <c r="HP104" i="14"/>
  <c r="HP108" i="14" s="1"/>
  <c r="CP4" i="14"/>
  <c r="GL4" i="14"/>
  <c r="CS12" i="15" l="1"/>
  <c r="GO12" i="15"/>
  <c r="CT13" i="15"/>
  <c r="GP13" i="15"/>
  <c r="CS11" i="15"/>
  <c r="GO11" i="15"/>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HP107" i="14"/>
  <c r="HP109" i="14" s="1"/>
  <c r="CV10" i="15"/>
  <c r="GR10" i="15"/>
  <c r="DY104" i="15"/>
  <c r="DY106" i="15" s="1"/>
  <c r="GP9" i="15"/>
  <c r="CT9" i="15"/>
  <c r="GP7" i="15"/>
  <c r="CT7" i="15"/>
  <c r="GM10" i="14"/>
  <c r="CQ10" i="14"/>
  <c r="GN8" i="14"/>
  <c r="CR8" i="14"/>
  <c r="C109" i="18"/>
  <c r="B110" i="18"/>
  <c r="GM4" i="14"/>
  <c r="CQ4" i="14"/>
  <c r="C139" i="16"/>
  <c r="B140" i="16"/>
  <c r="GO4" i="15"/>
  <c r="CS4" i="15"/>
  <c r="GN7" i="14"/>
  <c r="CR7" i="14"/>
  <c r="GQ5" i="14"/>
  <c r="CU5" i="14"/>
  <c r="CU13" i="15" l="1"/>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X108" i="15"/>
  <c r="DX104" i="15"/>
  <c r="DX106" i="15" s="1"/>
  <c r="CU9" i="15"/>
  <c r="GQ9" i="15"/>
  <c r="HT104" i="15"/>
  <c r="HT108" i="15" s="1"/>
  <c r="HT107" i="15"/>
  <c r="HT106" i="15"/>
  <c r="CW10" i="15"/>
  <c r="GS10" i="15"/>
  <c r="C110" i="18"/>
  <c r="B111" i="18"/>
  <c r="GN10" i="14"/>
  <c r="CR10" i="14"/>
  <c r="CU7" i="15"/>
  <c r="GQ7" i="15"/>
  <c r="GO7" i="14"/>
  <c r="CS7" i="14"/>
  <c r="C140" i="16"/>
  <c r="B141" i="16"/>
  <c r="CR4" i="14"/>
  <c r="GN4" i="14"/>
  <c r="GO8" i="14"/>
  <c r="CS8" i="14"/>
  <c r="GP4" i="15"/>
  <c r="CT4" i="15"/>
  <c r="GR5" i="14"/>
  <c r="CV5" i="14"/>
  <c r="DY109" i="15" l="1"/>
  <c r="CU12" i="15"/>
  <c r="GQ12" i="15"/>
  <c r="CV13" i="15"/>
  <c r="GR13" i="15"/>
  <c r="CU11" i="15"/>
  <c r="GQ11" i="15"/>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R9" i="15"/>
  <c r="CV9" i="15"/>
  <c r="GT10" i="15"/>
  <c r="CX10" i="15"/>
  <c r="GQ4" i="15"/>
  <c r="CU4" i="15"/>
  <c r="C111" i="18"/>
  <c r="B112" i="18"/>
  <c r="GO4" i="14"/>
  <c r="CS4" i="14"/>
  <c r="CV7" i="15"/>
  <c r="GR7" i="15"/>
  <c r="GS5" i="14"/>
  <c r="CW5" i="14"/>
  <c r="GP8" i="14"/>
  <c r="CT8" i="14"/>
  <c r="C141" i="16"/>
  <c r="B142" i="16"/>
  <c r="GP7" i="14"/>
  <c r="CT7" i="14"/>
  <c r="GO10" i="14"/>
  <c r="CS10" i="14"/>
  <c r="CW13" i="15" l="1"/>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Y10" i="15"/>
  <c r="GU10" i="15"/>
  <c r="CW9" i="15"/>
  <c r="GS9" i="15"/>
  <c r="C112" i="18"/>
  <c r="B113" i="18"/>
  <c r="CU7" i="14"/>
  <c r="GQ7" i="14"/>
  <c r="GQ8" i="14"/>
  <c r="CU8" i="14"/>
  <c r="GT5" i="14"/>
  <c r="CX5" i="14"/>
  <c r="CW7" i="15"/>
  <c r="GS7" i="15"/>
  <c r="GP10" i="14"/>
  <c r="CT10" i="14"/>
  <c r="GP4" i="14"/>
  <c r="CT4" i="14"/>
  <c r="GR4" i="15"/>
  <c r="CV4" i="15"/>
  <c r="C142" i="16"/>
  <c r="B143" i="16"/>
  <c r="CW12" i="15" l="1"/>
  <c r="GS12" i="15"/>
  <c r="CX13" i="15"/>
  <c r="GT13" i="15"/>
  <c r="CW11" i="15"/>
  <c r="GS11" i="15"/>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CX9" i="15"/>
  <c r="GT9" i="15"/>
  <c r="CZ10" i="15"/>
  <c r="GV10" i="15"/>
  <c r="GR8" i="14"/>
  <c r="CV8" i="14"/>
  <c r="GS4" i="15"/>
  <c r="CW4" i="15"/>
  <c r="GQ4" i="14"/>
  <c r="CU4" i="14"/>
  <c r="GQ10" i="14"/>
  <c r="CU10" i="14"/>
  <c r="GU5" i="14"/>
  <c r="CY5" i="14"/>
  <c r="C113" i="18"/>
  <c r="B114" i="18"/>
  <c r="C143" i="16"/>
  <c r="B144" i="16"/>
  <c r="CX7" i="15"/>
  <c r="GT7" i="15"/>
  <c r="GR7" i="14"/>
  <c r="CV7" i="14"/>
  <c r="CY13" i="15" l="1"/>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DA10" i="15"/>
  <c r="GW10" i="15"/>
  <c r="GU9" i="15"/>
  <c r="CY9" i="15"/>
  <c r="CW7" i="14"/>
  <c r="GS7" i="14"/>
  <c r="C114" i="18"/>
  <c r="B115" i="18"/>
  <c r="GT4" i="15"/>
  <c r="CX4" i="15"/>
  <c r="C144" i="16"/>
  <c r="B145" i="16"/>
  <c r="CZ5" i="14"/>
  <c r="GV5" i="14"/>
  <c r="GR10" i="14"/>
  <c r="CV10" i="14"/>
  <c r="CV4" i="14"/>
  <c r="GR4" i="14"/>
  <c r="GS8" i="14"/>
  <c r="CW8" i="14"/>
  <c r="CY7" i="15"/>
  <c r="GU7" i="15"/>
  <c r="CY12" i="15" l="1"/>
  <c r="GU12" i="15"/>
  <c r="CZ13" i="15"/>
  <c r="GV13" i="15"/>
  <c r="CY11" i="15"/>
  <c r="GU11" i="15"/>
  <c r="GR13" i="14"/>
  <c r="CV13" i="14"/>
  <c r="CX12" i="14"/>
  <c r="GT12" i="14"/>
  <c r="CX11" i="14"/>
  <c r="GT11" i="14"/>
  <c r="CW9" i="14"/>
  <c r="GS9" i="14"/>
  <c r="HH11" i="24"/>
  <c r="HI8" i="24"/>
  <c r="HI9" i="24"/>
  <c r="HI4" i="24"/>
  <c r="HI10" i="24" s="1"/>
  <c r="DM4" i="24"/>
  <c r="HN109" i="14"/>
  <c r="HO104" i="14"/>
  <c r="HO108" i="14" s="1"/>
  <c r="HO106" i="14"/>
  <c r="HO107" i="14"/>
  <c r="DA8" i="15"/>
  <c r="GW8" i="15"/>
  <c r="GU5" i="15"/>
  <c r="CY5" i="15"/>
  <c r="HS109" i="15"/>
  <c r="GX10" i="15"/>
  <c r="DB10" i="15"/>
  <c r="CZ9" i="15"/>
  <c r="GV9" i="15"/>
  <c r="GV7" i="15"/>
  <c r="CZ7" i="15"/>
  <c r="GS4" i="14"/>
  <c r="CW4" i="14"/>
  <c r="DA5" i="14"/>
  <c r="GW5" i="14"/>
  <c r="GS10" i="14"/>
  <c r="CW10" i="14"/>
  <c r="B146" i="16"/>
  <c r="C145" i="16"/>
  <c r="C115" i="18"/>
  <c r="B116" i="18"/>
  <c r="GT8" i="14"/>
  <c r="CX8" i="14"/>
  <c r="GU4" i="15"/>
  <c r="CY4" i="15"/>
  <c r="GT7" i="14"/>
  <c r="CX7" i="14"/>
  <c r="DA13" i="15" l="1"/>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DA9" i="15"/>
  <c r="GW9" i="15"/>
  <c r="DC10" i="15"/>
  <c r="GY10" i="15"/>
  <c r="DA7" i="15"/>
  <c r="GW7" i="15"/>
  <c r="GV4" i="15"/>
  <c r="CZ4" i="15"/>
  <c r="GU8" i="14"/>
  <c r="CY8" i="14"/>
  <c r="C146" i="16"/>
  <c r="B147" i="16"/>
  <c r="GX5" i="14"/>
  <c r="DB5" i="14"/>
  <c r="GU7" i="14"/>
  <c r="CY7" i="14"/>
  <c r="C116" i="18"/>
  <c r="B117" i="18"/>
  <c r="CX10" i="14"/>
  <c r="GT10" i="14"/>
  <c r="CX4" i="14"/>
  <c r="GT4" i="14"/>
  <c r="DA12" i="15" l="1"/>
  <c r="GW12" i="15"/>
  <c r="DB13" i="15"/>
  <c r="GX13" i="15"/>
  <c r="DA11" i="15"/>
  <c r="GW11" i="15"/>
  <c r="GT13" i="14"/>
  <c r="CX13" i="14"/>
  <c r="CZ12" i="14"/>
  <c r="GV12" i="14"/>
  <c r="CZ11" i="14"/>
  <c r="GV11" i="14"/>
  <c r="GU9" i="14"/>
  <c r="CY9" i="14"/>
  <c r="HK9" i="24"/>
  <c r="HK8" i="24"/>
  <c r="DO4" i="24"/>
  <c r="HK4" i="24"/>
  <c r="HK10" i="24" s="1"/>
  <c r="HJ11" i="24"/>
  <c r="DC8" i="15"/>
  <c r="GY8" i="15"/>
  <c r="DA5" i="15"/>
  <c r="GW5" i="15"/>
  <c r="DD10" i="15"/>
  <c r="GZ10" i="15"/>
  <c r="DB9" i="15"/>
  <c r="GX9" i="15"/>
  <c r="GV7" i="14"/>
  <c r="CZ7" i="14"/>
  <c r="C147" i="16"/>
  <c r="B148" i="16"/>
  <c r="GV8" i="14"/>
  <c r="CZ8" i="14"/>
  <c r="C117" i="18"/>
  <c r="B118" i="18"/>
  <c r="GU4" i="14"/>
  <c r="CY4" i="14"/>
  <c r="CY10" i="14"/>
  <c r="GU10" i="14"/>
  <c r="GY5" i="14"/>
  <c r="DC5" i="14"/>
  <c r="GW4" i="15"/>
  <c r="DA4" i="15"/>
  <c r="DB7" i="15"/>
  <c r="GX7" i="15"/>
  <c r="DC13" i="15" l="1"/>
  <c r="GY13" i="15"/>
  <c r="DB11" i="15"/>
  <c r="GX11" i="15"/>
  <c r="DB12" i="15"/>
  <c r="GX12" i="15"/>
  <c r="GU13" i="14"/>
  <c r="CY13" i="14"/>
  <c r="DA12" i="14"/>
  <c r="GW12" i="14"/>
  <c r="DA11" i="14"/>
  <c r="GW11" i="14"/>
  <c r="GV9" i="14"/>
  <c r="CZ9" i="14"/>
  <c r="HL9" i="24"/>
  <c r="HL8" i="24"/>
  <c r="DP4" i="24"/>
  <c r="HL4" i="24"/>
  <c r="HL10" i="24" s="1"/>
  <c r="HK11" i="24"/>
  <c r="DB5" i="15"/>
  <c r="GX5" i="15"/>
  <c r="GZ8" i="15"/>
  <c r="DD8" i="15"/>
  <c r="DE10" i="15"/>
  <c r="HA10" i="15"/>
  <c r="GY9" i="15"/>
  <c r="DC9" i="15"/>
  <c r="GZ5" i="14"/>
  <c r="DD5" i="14"/>
  <c r="C118" i="18"/>
  <c r="B119" i="18"/>
  <c r="C148" i="16"/>
  <c r="B149" i="16"/>
  <c r="DC7" i="15"/>
  <c r="GY7" i="15"/>
  <c r="GX4" i="15"/>
  <c r="DB4" i="15"/>
  <c r="GV4" i="14"/>
  <c r="CZ4" i="14"/>
  <c r="GW8" i="14"/>
  <c r="DA8" i="14"/>
  <c r="GW7" i="14"/>
  <c r="DA7" i="14"/>
  <c r="GV10" i="14"/>
  <c r="CZ10" i="14"/>
  <c r="DC12" i="15" l="1"/>
  <c r="GY12" i="15"/>
  <c r="DD13" i="15"/>
  <c r="GZ13" i="15"/>
  <c r="DC11" i="15"/>
  <c r="GY11" i="15"/>
  <c r="GV13" i="14"/>
  <c r="CZ13" i="14"/>
  <c r="GX12" i="14"/>
  <c r="DB12" i="14"/>
  <c r="GX11" i="14"/>
  <c r="DB11" i="14"/>
  <c r="GW9" i="14"/>
  <c r="DA9" i="14"/>
  <c r="HM8" i="24"/>
  <c r="HM9" i="24"/>
  <c r="HM4" i="24"/>
  <c r="HM10" i="24" s="1"/>
  <c r="DQ4" i="24"/>
  <c r="HL11" i="24"/>
  <c r="HA8" i="15"/>
  <c r="DE8" i="15"/>
  <c r="DC5" i="15"/>
  <c r="GY5" i="15"/>
  <c r="GZ9" i="15"/>
  <c r="DD9" i="15"/>
  <c r="DF10" i="15"/>
  <c r="HB10" i="15"/>
  <c r="C149" i="16"/>
  <c r="B150" i="16"/>
  <c r="GW10" i="14"/>
  <c r="DA10" i="14"/>
  <c r="GX7" i="14"/>
  <c r="DB7" i="14"/>
  <c r="GW4" i="14"/>
  <c r="DA4" i="14"/>
  <c r="DD7" i="15"/>
  <c r="GZ7" i="15"/>
  <c r="C119" i="18"/>
  <c r="B120" i="18"/>
  <c r="HA5" i="14"/>
  <c r="DE5" i="14"/>
  <c r="GX8" i="14"/>
  <c r="DB8" i="14"/>
  <c r="GY4" i="15"/>
  <c r="DC4" i="15"/>
  <c r="DE13" i="15" l="1"/>
  <c r="HA13" i="15"/>
  <c r="DD11" i="15"/>
  <c r="GZ11" i="15"/>
  <c r="DD12" i="15"/>
  <c r="GZ12" i="15"/>
  <c r="GW13" i="14"/>
  <c r="DA13" i="14"/>
  <c r="DC12" i="14"/>
  <c r="GY12" i="14"/>
  <c r="GY11" i="14"/>
  <c r="DC11" i="14"/>
  <c r="GX9" i="14"/>
  <c r="DB9" i="14"/>
  <c r="HN9" i="24"/>
  <c r="HN8" i="24"/>
  <c r="DR4" i="24"/>
  <c r="HN4" i="24"/>
  <c r="HN10" i="24" s="1"/>
  <c r="HM11" i="24"/>
  <c r="DD5" i="15"/>
  <c r="GZ5" i="15"/>
  <c r="HB8" i="15"/>
  <c r="DF8" i="15"/>
  <c r="DG10" i="15"/>
  <c r="HC10" i="15"/>
  <c r="DE9" i="15"/>
  <c r="HA9" i="15"/>
  <c r="GZ4" i="15"/>
  <c r="DD4" i="15"/>
  <c r="GY8" i="14"/>
  <c r="DC8" i="14"/>
  <c r="DE7" i="15"/>
  <c r="HA7" i="15"/>
  <c r="DB4" i="14"/>
  <c r="GX4" i="14"/>
  <c r="GY7" i="14"/>
  <c r="DC7" i="14"/>
  <c r="C150" i="16"/>
  <c r="B151" i="16"/>
  <c r="HB5" i="14"/>
  <c r="DF5" i="14"/>
  <c r="DB10" i="14"/>
  <c r="GX10" i="14"/>
  <c r="C120" i="18"/>
  <c r="B121" i="18"/>
  <c r="DE12" i="15" l="1"/>
  <c r="HA12" i="15"/>
  <c r="DF13" i="15"/>
  <c r="HB13" i="15"/>
  <c r="DE11" i="15"/>
  <c r="HA11" i="15"/>
  <c r="GX13" i="14"/>
  <c r="DB13" i="14"/>
  <c r="GZ12" i="14"/>
  <c r="DD12" i="14"/>
  <c r="GZ11" i="14"/>
  <c r="DD11" i="14"/>
  <c r="GY9" i="14"/>
  <c r="DC9" i="14"/>
  <c r="HO9" i="24"/>
  <c r="HO8" i="24"/>
  <c r="DS4" i="24"/>
  <c r="HO4" i="24"/>
  <c r="HO10" i="24" s="1"/>
  <c r="HN11" i="24"/>
  <c r="DG8" i="15"/>
  <c r="HC8" i="15"/>
  <c r="DE5" i="15"/>
  <c r="HA5" i="15"/>
  <c r="DF9" i="15"/>
  <c r="HB9" i="15"/>
  <c r="HD10" i="15"/>
  <c r="DH10" i="15"/>
  <c r="DC10" i="14"/>
  <c r="GY10" i="14"/>
  <c r="C151" i="16"/>
  <c r="B152" i="16"/>
  <c r="GZ7" i="14"/>
  <c r="DD7" i="14"/>
  <c r="GZ8" i="14"/>
  <c r="DD8" i="14"/>
  <c r="HB7" i="15"/>
  <c r="DF7" i="15"/>
  <c r="HC5" i="14"/>
  <c r="DG5" i="14"/>
  <c r="HA4" i="15"/>
  <c r="DE4" i="15"/>
  <c r="C121" i="18"/>
  <c r="B122" i="18"/>
  <c r="GY4" i="14"/>
  <c r="DC4" i="14"/>
  <c r="DG13" i="15" l="1"/>
  <c r="HC13" i="15"/>
  <c r="DF11" i="15"/>
  <c r="HB11" i="15"/>
  <c r="DF12" i="15"/>
  <c r="HB12" i="15"/>
  <c r="GY13" i="14"/>
  <c r="DC13" i="14"/>
  <c r="HA12" i="14"/>
  <c r="DE12" i="14"/>
  <c r="DE11" i="14"/>
  <c r="HA11" i="14"/>
  <c r="GZ9" i="14"/>
  <c r="DD9" i="14"/>
  <c r="HP9" i="24"/>
  <c r="HP8" i="24"/>
  <c r="DT4" i="24"/>
  <c r="HP4" i="24"/>
  <c r="HP10" i="24" s="1"/>
  <c r="HO11" i="24"/>
  <c r="DF5" i="15"/>
  <c r="HB5" i="15"/>
  <c r="HD8" i="15"/>
  <c r="DH8" i="15"/>
  <c r="HC9" i="15"/>
  <c r="DG9" i="15"/>
  <c r="HE10" i="15"/>
  <c r="DI10" i="15"/>
  <c r="GZ4" i="14"/>
  <c r="DD4" i="14"/>
  <c r="HA8" i="14"/>
  <c r="DE8" i="14"/>
  <c r="HA7" i="14"/>
  <c r="DE7" i="14"/>
  <c r="HD5" i="14"/>
  <c r="DH5" i="14"/>
  <c r="DG7" i="15"/>
  <c r="HC7" i="15"/>
  <c r="GZ10" i="14"/>
  <c r="DD10" i="14"/>
  <c r="C152" i="16"/>
  <c r="B153" i="16"/>
  <c r="C122" i="18"/>
  <c r="B123" i="18"/>
  <c r="HB4" i="15"/>
  <c r="DF4" i="15"/>
  <c r="DG12" i="15" l="1"/>
  <c r="HC12" i="15"/>
  <c r="DH13" i="15"/>
  <c r="HD13" i="15"/>
  <c r="DG11" i="15"/>
  <c r="HC11" i="15"/>
  <c r="GZ13" i="14"/>
  <c r="DD13" i="14"/>
  <c r="HB12" i="14"/>
  <c r="DF12" i="14"/>
  <c r="HB11" i="14"/>
  <c r="DF11" i="14"/>
  <c r="DE9" i="14"/>
  <c r="HA9" i="14"/>
  <c r="HQ8" i="24"/>
  <c r="HQ9" i="24"/>
  <c r="DU4" i="24"/>
  <c r="HQ4" i="24"/>
  <c r="HQ10" i="24" s="1"/>
  <c r="HP11" i="24"/>
  <c r="DI8" i="15"/>
  <c r="HE8" i="15"/>
  <c r="HC5" i="15"/>
  <c r="DG5" i="15"/>
  <c r="HD9" i="15"/>
  <c r="DH9" i="15"/>
  <c r="DJ10" i="15"/>
  <c r="HF10" i="15"/>
  <c r="DF7" i="14"/>
  <c r="HB7" i="14"/>
  <c r="HC4" i="15"/>
  <c r="DG4" i="15"/>
  <c r="DH7" i="15"/>
  <c r="HD7" i="15"/>
  <c r="HA10" i="14"/>
  <c r="DE10" i="14"/>
  <c r="HE5" i="14"/>
  <c r="DI5" i="14"/>
  <c r="HB8" i="14"/>
  <c r="DF8" i="14"/>
  <c r="HA4" i="14"/>
  <c r="DE4" i="14"/>
  <c r="C123" i="18"/>
  <c r="B124" i="18"/>
  <c r="C153" i="16"/>
  <c r="B154" i="16"/>
  <c r="DI13" i="15" l="1"/>
  <c r="HE13" i="15"/>
  <c r="DH11" i="15"/>
  <c r="HD11" i="15"/>
  <c r="DH12" i="15"/>
  <c r="HD12" i="15"/>
  <c r="HA13" i="14"/>
  <c r="DE13" i="14"/>
  <c r="DG12" i="14"/>
  <c r="HC12" i="14"/>
  <c r="DG11" i="14"/>
  <c r="HC11" i="14"/>
  <c r="HB9" i="14"/>
  <c r="DF9" i="14"/>
  <c r="HR8" i="24"/>
  <c r="HR9" i="24"/>
  <c r="HR4" i="24"/>
  <c r="HR10" i="24" s="1"/>
  <c r="HQ11" i="24"/>
  <c r="DH5" i="15"/>
  <c r="HD5" i="15"/>
  <c r="HF8" i="15"/>
  <c r="DJ8" i="15"/>
  <c r="DK10" i="15"/>
  <c r="HG10" i="15"/>
  <c r="HE9" i="15"/>
  <c r="DI9" i="15"/>
  <c r="C124" i="18"/>
  <c r="B125" i="18"/>
  <c r="C154" i="16"/>
  <c r="B155" i="16"/>
  <c r="DF4" i="14"/>
  <c r="HB4" i="14"/>
  <c r="HC8" i="14"/>
  <c r="DG8" i="14"/>
  <c r="HF5" i="14"/>
  <c r="DJ5" i="14"/>
  <c r="HD4" i="15"/>
  <c r="DH4" i="15"/>
  <c r="HB10" i="14"/>
  <c r="DF10" i="14"/>
  <c r="DI7" i="15"/>
  <c r="HE7" i="15"/>
  <c r="DG7" i="14"/>
  <c r="HC7" i="14"/>
  <c r="DI12" i="15" l="1"/>
  <c r="HE12" i="15"/>
  <c r="DJ13" i="15"/>
  <c r="HF13" i="15"/>
  <c r="DI11" i="15"/>
  <c r="HE11" i="15"/>
  <c r="HB13" i="14"/>
  <c r="DF13" i="14"/>
  <c r="DH12" i="14"/>
  <c r="HD12" i="14"/>
  <c r="DH11" i="14"/>
  <c r="HD11" i="14"/>
  <c r="HC9" i="14"/>
  <c r="DG9" i="14"/>
  <c r="HR11" i="24"/>
  <c r="DK8" i="15"/>
  <c r="HG8" i="15"/>
  <c r="HE5" i="15"/>
  <c r="DI5" i="15"/>
  <c r="DJ9" i="15"/>
  <c r="HF9" i="15"/>
  <c r="HH10" i="15"/>
  <c r="DL10" i="15"/>
  <c r="HF7" i="15"/>
  <c r="DJ7" i="15"/>
  <c r="HE4" i="15"/>
  <c r="DI4" i="15"/>
  <c r="HD8" i="14"/>
  <c r="DH8" i="14"/>
  <c r="B156" i="16"/>
  <c r="C155" i="16"/>
  <c r="HD7" i="14"/>
  <c r="DH7" i="14"/>
  <c r="HC10" i="14"/>
  <c r="DG10" i="14"/>
  <c r="DK5" i="14"/>
  <c r="HG5" i="14"/>
  <c r="C125" i="18"/>
  <c r="B126" i="18"/>
  <c r="HC4" i="14"/>
  <c r="DG4" i="14"/>
  <c r="DK13" i="15" l="1"/>
  <c r="HG13" i="15"/>
  <c r="DJ11" i="15"/>
  <c r="HF11" i="15"/>
  <c r="DJ12" i="15"/>
  <c r="HF12" i="15"/>
  <c r="HC13" i="14"/>
  <c r="DG13" i="14"/>
  <c r="DI12" i="14"/>
  <c r="HE12" i="14"/>
  <c r="DI11" i="14"/>
  <c r="HE11" i="14"/>
  <c r="HD9" i="14"/>
  <c r="DH9" i="14"/>
  <c r="DJ5" i="15"/>
  <c r="HF5" i="15"/>
  <c r="DL8" i="15"/>
  <c r="HH8" i="15"/>
  <c r="DM10" i="15"/>
  <c r="HI10" i="15"/>
  <c r="HG9" i="15"/>
  <c r="DK9" i="15"/>
  <c r="HE7" i="14"/>
  <c r="DI7" i="14"/>
  <c r="DI8" i="14"/>
  <c r="HE8" i="14"/>
  <c r="HD10" i="14"/>
  <c r="DH10" i="14"/>
  <c r="HH5" i="14"/>
  <c r="DL5" i="14"/>
  <c r="HF4" i="15"/>
  <c r="DJ4" i="15"/>
  <c r="DK7" i="15"/>
  <c r="HG7" i="15"/>
  <c r="HD4" i="14"/>
  <c r="DH4" i="14"/>
  <c r="C126" i="18"/>
  <c r="B127" i="18"/>
  <c r="C156" i="16"/>
  <c r="B157" i="16"/>
  <c r="DK12" i="15" l="1"/>
  <c r="HG12" i="15"/>
  <c r="DL13" i="15"/>
  <c r="HH13" i="15"/>
  <c r="DK11" i="15"/>
  <c r="HG11" i="15"/>
  <c r="HD13" i="14"/>
  <c r="DH13" i="14"/>
  <c r="HF12" i="14"/>
  <c r="DJ12" i="14"/>
  <c r="HF11" i="14"/>
  <c r="DJ11" i="14"/>
  <c r="DI9" i="14"/>
  <c r="HE9" i="14"/>
  <c r="DM8" i="15"/>
  <c r="HI8" i="15"/>
  <c r="HG5" i="15"/>
  <c r="DK5" i="15"/>
  <c r="HH9" i="15"/>
  <c r="DL9" i="15"/>
  <c r="DN10" i="15"/>
  <c r="HJ10" i="15"/>
  <c r="HI5" i="14"/>
  <c r="DM5" i="14"/>
  <c r="DJ7" i="14"/>
  <c r="HF7" i="14"/>
  <c r="DJ8" i="14"/>
  <c r="HF8" i="14"/>
  <c r="HH7" i="15"/>
  <c r="DL7" i="15"/>
  <c r="HE10" i="14"/>
  <c r="DI10" i="14"/>
  <c r="C157" i="16"/>
  <c r="B158" i="16"/>
  <c r="C127" i="18"/>
  <c r="B128" i="18"/>
  <c r="HE4" i="14"/>
  <c r="DI4" i="14"/>
  <c r="HG4" i="15"/>
  <c r="DK4" i="15"/>
  <c r="DM13" i="15" l="1"/>
  <c r="HI13" i="15"/>
  <c r="DL11" i="15"/>
  <c r="HH11" i="15"/>
  <c r="DL12" i="15"/>
  <c r="HH12" i="15"/>
  <c r="HE13" i="14"/>
  <c r="DI13" i="14"/>
  <c r="DK12" i="14"/>
  <c r="HG12" i="14"/>
  <c r="DK11" i="14"/>
  <c r="HG11" i="14"/>
  <c r="DJ9" i="14"/>
  <c r="HF9" i="14"/>
  <c r="HH5" i="15"/>
  <c r="DL5" i="15"/>
  <c r="DN8" i="15"/>
  <c r="HJ8" i="15"/>
  <c r="DM9" i="15"/>
  <c r="HI9" i="15"/>
  <c r="HK10" i="15"/>
  <c r="DO10" i="15"/>
  <c r="HG7" i="14"/>
  <c r="DK7" i="14"/>
  <c r="HF4" i="14"/>
  <c r="DJ4" i="14"/>
  <c r="B159" i="16"/>
  <c r="C158" i="16"/>
  <c r="HF10" i="14"/>
  <c r="DJ10" i="14"/>
  <c r="DM7" i="15"/>
  <c r="HI7" i="15"/>
  <c r="HG8" i="14"/>
  <c r="DK8" i="14"/>
  <c r="HH4" i="15"/>
  <c r="DL4" i="15"/>
  <c r="C128" i="18"/>
  <c r="B129" i="18"/>
  <c r="DN5" i="14"/>
  <c r="HJ5" i="14"/>
  <c r="DM12" i="15" l="1"/>
  <c r="HI12" i="15"/>
  <c r="DN13" i="15"/>
  <c r="HJ13" i="15"/>
  <c r="DM11" i="15"/>
  <c r="HI11" i="15"/>
  <c r="HF13" i="14"/>
  <c r="DJ13" i="14"/>
  <c r="DL12" i="14"/>
  <c r="HH12" i="14"/>
  <c r="DL11" i="14"/>
  <c r="HH11" i="14"/>
  <c r="HG9" i="14"/>
  <c r="DK9" i="14"/>
  <c r="DO8" i="15"/>
  <c r="HK8" i="15"/>
  <c r="DM5" i="15"/>
  <c r="HI5" i="15"/>
  <c r="DP10" i="15"/>
  <c r="HL10" i="15"/>
  <c r="HJ9" i="15"/>
  <c r="DN9" i="15"/>
  <c r="DO5" i="14"/>
  <c r="HK5" i="14"/>
  <c r="DN7" i="15"/>
  <c r="HJ7" i="15"/>
  <c r="B160" i="16"/>
  <c r="C159" i="16"/>
  <c r="HG10" i="14"/>
  <c r="DK10" i="14"/>
  <c r="DK4" i="14"/>
  <c r="HG4" i="14"/>
  <c r="DL7" i="14"/>
  <c r="HH7" i="14"/>
  <c r="HI4" i="15"/>
  <c r="DM4" i="15"/>
  <c r="C129" i="18"/>
  <c r="B130" i="18"/>
  <c r="HH8" i="14"/>
  <c r="DL8" i="14"/>
  <c r="DO13" i="15" l="1"/>
  <c r="HK13" i="15"/>
  <c r="DN11" i="15"/>
  <c r="HJ11" i="15"/>
  <c r="DN12" i="15"/>
  <c r="HJ12" i="15"/>
  <c r="HG13" i="14"/>
  <c r="DK13" i="14"/>
  <c r="DM12" i="14"/>
  <c r="HI12" i="14"/>
  <c r="DM11" i="14"/>
  <c r="HI11" i="14"/>
  <c r="HH9" i="14"/>
  <c r="DL9" i="14"/>
  <c r="HJ5" i="15"/>
  <c r="DN5" i="15"/>
  <c r="DP8" i="15"/>
  <c r="HL8" i="15"/>
  <c r="DO9" i="15"/>
  <c r="HK9" i="15"/>
  <c r="DQ10" i="15"/>
  <c r="HM10" i="15"/>
  <c r="HH4" i="14"/>
  <c r="DL4" i="14"/>
  <c r="HJ4" i="15"/>
  <c r="DN4" i="15"/>
  <c r="HH10" i="14"/>
  <c r="DL10" i="14"/>
  <c r="C160" i="16"/>
  <c r="B161" i="16"/>
  <c r="HI7" i="14"/>
  <c r="DM7" i="14"/>
  <c r="DM8" i="14"/>
  <c r="HI8" i="14"/>
  <c r="B131" i="18"/>
  <c r="C130" i="18"/>
  <c r="HK7" i="15"/>
  <c r="DO7" i="15"/>
  <c r="HL5" i="14"/>
  <c r="DP5" i="14"/>
  <c r="DO12" i="15" l="1"/>
  <c r="HK12" i="15"/>
  <c r="DP13" i="15"/>
  <c r="HL13" i="15"/>
  <c r="DO11" i="15"/>
  <c r="HK11" i="15"/>
  <c r="HH13" i="14"/>
  <c r="DL13" i="14"/>
  <c r="HJ12" i="14"/>
  <c r="DN12" i="14"/>
  <c r="DN11" i="14"/>
  <c r="HJ11" i="14"/>
  <c r="HI9" i="14"/>
  <c r="DM9" i="14"/>
  <c r="HM8" i="15"/>
  <c r="DQ8" i="15"/>
  <c r="HK5" i="15"/>
  <c r="DO5" i="15"/>
  <c r="DP9" i="15"/>
  <c r="HL9" i="15"/>
  <c r="DR10" i="15"/>
  <c r="HN10" i="15"/>
  <c r="B162" i="16"/>
  <c r="C161" i="16"/>
  <c r="B132" i="18"/>
  <c r="C131" i="18"/>
  <c r="DQ5" i="14"/>
  <c r="HM5" i="14"/>
  <c r="HJ7" i="14"/>
  <c r="DN7" i="14"/>
  <c r="DP7" i="15"/>
  <c r="HL7" i="15"/>
  <c r="HK4" i="15"/>
  <c r="DO4" i="15"/>
  <c r="HI4" i="14"/>
  <c r="DM4" i="14"/>
  <c r="HI10" i="14"/>
  <c r="DM10" i="14"/>
  <c r="DN8" i="14"/>
  <c r="HJ8" i="14"/>
  <c r="DQ13" i="15" l="1"/>
  <c r="HM13" i="15"/>
  <c r="DP11" i="15"/>
  <c r="HL11" i="15"/>
  <c r="DP12" i="15"/>
  <c r="HL12" i="15"/>
  <c r="HI13" i="14"/>
  <c r="DM13" i="14"/>
  <c r="DO12" i="14"/>
  <c r="HK12" i="14"/>
  <c r="HK11" i="14"/>
  <c r="DO11" i="14"/>
  <c r="HJ9" i="14"/>
  <c r="DN9" i="14"/>
  <c r="DP5" i="15"/>
  <c r="HL5" i="15"/>
  <c r="DR8" i="15"/>
  <c r="HN8" i="15"/>
  <c r="HO10" i="15"/>
  <c r="DS10" i="15"/>
  <c r="DQ9" i="15"/>
  <c r="HM9" i="15"/>
  <c r="DN10" i="14"/>
  <c r="HJ10" i="14"/>
  <c r="HL4" i="15"/>
  <c r="DP4" i="15"/>
  <c r="DR5" i="14"/>
  <c r="HN5" i="14"/>
  <c r="HJ4" i="14"/>
  <c r="DN4" i="14"/>
  <c r="DO7" i="14"/>
  <c r="HK7" i="14"/>
  <c r="DQ7" i="15"/>
  <c r="HM7" i="15"/>
  <c r="C132" i="18"/>
  <c r="B133" i="18"/>
  <c r="HK8" i="14"/>
  <c r="DO8" i="14"/>
  <c r="C162" i="16"/>
  <c r="B163" i="16"/>
  <c r="DQ12" i="15" l="1"/>
  <c r="HM12" i="15"/>
  <c r="DR13" i="15"/>
  <c r="HN13" i="15"/>
  <c r="DQ11" i="15"/>
  <c r="HM11" i="15"/>
  <c r="HJ13" i="14"/>
  <c r="DN13" i="14"/>
  <c r="DP12" i="14"/>
  <c r="HL12" i="14"/>
  <c r="DP11" i="14"/>
  <c r="HL11" i="14"/>
  <c r="HK9" i="14"/>
  <c r="DO9" i="14"/>
  <c r="HO8" i="15"/>
  <c r="DS8" i="15"/>
  <c r="HM5" i="15"/>
  <c r="DQ5" i="15"/>
  <c r="DT10" i="15"/>
  <c r="HP10" i="15"/>
  <c r="HN9" i="15"/>
  <c r="DR9" i="15"/>
  <c r="HM4" i="15"/>
  <c r="DQ4" i="15"/>
  <c r="HO5" i="14"/>
  <c r="DS5" i="14"/>
  <c r="HP5" i="14" s="1"/>
  <c r="C163" i="16"/>
  <c r="B164" i="16"/>
  <c r="C164" i="16" s="1"/>
  <c r="HK4" i="14"/>
  <c r="DO4" i="14"/>
  <c r="HL8" i="14"/>
  <c r="DP8" i="14"/>
  <c r="C133" i="18"/>
  <c r="B134" i="18"/>
  <c r="DR7" i="15"/>
  <c r="HN7" i="15"/>
  <c r="DP7" i="14"/>
  <c r="HL7" i="14"/>
  <c r="DO10" i="14"/>
  <c r="HK10" i="14"/>
  <c r="DS13" i="15" l="1"/>
  <c r="HO13" i="15"/>
  <c r="DR11" i="15"/>
  <c r="HN11" i="15"/>
  <c r="DR12" i="15"/>
  <c r="HN12" i="15"/>
  <c r="HK13" i="14"/>
  <c r="DO13" i="14"/>
  <c r="DQ12" i="14"/>
  <c r="HM12" i="14"/>
  <c r="DQ11" i="14"/>
  <c r="HM11" i="14"/>
  <c r="HL9" i="14"/>
  <c r="DP9" i="14"/>
  <c r="DT8" i="15"/>
  <c r="HP8" i="15"/>
  <c r="DR5" i="15"/>
  <c r="HN5" i="15"/>
  <c r="HO9" i="15"/>
  <c r="DS9" i="15"/>
  <c r="DU10" i="15"/>
  <c r="HQ10" i="15"/>
  <c r="B135" i="18"/>
  <c r="C134" i="18"/>
  <c r="HL4" i="14"/>
  <c r="DP4" i="14"/>
  <c r="HL10" i="14"/>
  <c r="DP10" i="14"/>
  <c r="DS7" i="15"/>
  <c r="HO7" i="15"/>
  <c r="HM8" i="14"/>
  <c r="DQ8" i="14"/>
  <c r="HN4" i="15"/>
  <c r="DR4" i="15"/>
  <c r="HM7" i="14"/>
  <c r="DQ7" i="14"/>
  <c r="DS12" i="15" l="1"/>
  <c r="HO12" i="15"/>
  <c r="DT13" i="15"/>
  <c r="HP13" i="15"/>
  <c r="DS11" i="15"/>
  <c r="HO11" i="15"/>
  <c r="HL13" i="14"/>
  <c r="DP13" i="14"/>
  <c r="DR12" i="14"/>
  <c r="HN12" i="14"/>
  <c r="HN11" i="14"/>
  <c r="DR11" i="14"/>
  <c r="HM9" i="14"/>
  <c r="DQ9" i="14"/>
  <c r="HO5" i="15"/>
  <c r="DS5" i="15"/>
  <c r="HQ8" i="15"/>
  <c r="DU8" i="15"/>
  <c r="HR10" i="15"/>
  <c r="DV10" i="15"/>
  <c r="DT9" i="15"/>
  <c r="HP9" i="15"/>
  <c r="DQ10" i="14"/>
  <c r="HM10" i="14"/>
  <c r="DQ4" i="14"/>
  <c r="HM4" i="14"/>
  <c r="HN7" i="14"/>
  <c r="DR7" i="14"/>
  <c r="HO4" i="15"/>
  <c r="DS4" i="15"/>
  <c r="HN8" i="14"/>
  <c r="DR8" i="14"/>
  <c r="DT7" i="15"/>
  <c r="HP7" i="15"/>
  <c r="C135" i="18"/>
  <c r="B136" i="18"/>
  <c r="DU13" i="15" l="1"/>
  <c r="HQ13" i="15"/>
  <c r="DT11" i="15"/>
  <c r="HP11" i="15"/>
  <c r="DT12" i="15"/>
  <c r="HP12" i="15"/>
  <c r="HM13" i="14"/>
  <c r="DQ13" i="14"/>
  <c r="HO12" i="14"/>
  <c r="DS12" i="14"/>
  <c r="HP12" i="14" s="1"/>
  <c r="DS11" i="14"/>
  <c r="HP11" i="14" s="1"/>
  <c r="HO11" i="14"/>
  <c r="DR9" i="14"/>
  <c r="HN9" i="14"/>
  <c r="DV8" i="15"/>
  <c r="HR8" i="15"/>
  <c r="DT5" i="15"/>
  <c r="HP5" i="15"/>
  <c r="DW10" i="15"/>
  <c r="HT10" i="15" s="1"/>
  <c r="HS10" i="15"/>
  <c r="HQ9" i="15"/>
  <c r="DU9" i="15"/>
  <c r="DS8" i="14"/>
  <c r="HP8" i="14" s="1"/>
  <c r="HO8" i="14"/>
  <c r="C136" i="18"/>
  <c r="B137" i="18"/>
  <c r="DS7" i="14"/>
  <c r="HP7" i="14" s="1"/>
  <c r="HO7" i="14"/>
  <c r="HP4" i="15"/>
  <c r="DT4" i="15"/>
  <c r="HQ7" i="15"/>
  <c r="DU7" i="15"/>
  <c r="DR4" i="14"/>
  <c r="HN4" i="14"/>
  <c r="DR10" i="14"/>
  <c r="HN10" i="14"/>
  <c r="DU12" i="15" l="1"/>
  <c r="HQ12" i="15"/>
  <c r="DV13" i="15"/>
  <c r="HR13" i="15"/>
  <c r="DU11" i="15"/>
  <c r="HQ11" i="15"/>
  <c r="HN13" i="14"/>
  <c r="DR13" i="14"/>
  <c r="DS9" i="14"/>
  <c r="HP9" i="14" s="1"/>
  <c r="HO9" i="14"/>
  <c r="HQ5" i="15"/>
  <c r="DU5" i="15"/>
  <c r="HS8" i="15"/>
  <c r="DW8" i="15"/>
  <c r="HT8" i="15" s="1"/>
  <c r="DV9" i="15"/>
  <c r="HR9" i="15"/>
  <c r="C137" i="18"/>
  <c r="B138" i="18"/>
  <c r="C138" i="18" s="1"/>
  <c r="HQ4" i="15"/>
  <c r="DU4" i="15"/>
  <c r="DV7" i="15"/>
  <c r="HR7" i="15"/>
  <c r="DS10" i="14"/>
  <c r="HP10" i="14" s="1"/>
  <c r="HO10" i="14"/>
  <c r="HO4" i="14"/>
  <c r="DS4" i="14"/>
  <c r="HP4" i="14" s="1"/>
  <c r="DW13" i="15" l="1"/>
  <c r="HT13" i="15" s="1"/>
  <c r="HS13" i="15"/>
  <c r="DV11" i="15"/>
  <c r="HR11" i="15"/>
  <c r="DV12" i="15"/>
  <c r="HR12" i="15"/>
  <c r="HO13" i="14"/>
  <c r="DS13" i="14"/>
  <c r="HP13" i="14" s="1"/>
  <c r="DV5" i="15"/>
  <c r="HR5" i="15"/>
  <c r="DW9" i="15"/>
  <c r="HT9" i="15" s="1"/>
  <c r="HS9" i="15"/>
  <c r="DW7" i="15"/>
  <c r="HT7" i="15" s="1"/>
  <c r="HS7" i="15"/>
  <c r="HR4" i="15"/>
  <c r="DV4" i="15"/>
  <c r="DW12" i="15" l="1"/>
  <c r="HT12" i="15" s="1"/>
  <c r="HS12" i="15"/>
  <c r="DW11" i="15"/>
  <c r="HT11" i="15" s="1"/>
  <c r="HS11" i="15"/>
  <c r="DW5" i="15"/>
  <c r="HT5" i="15" s="1"/>
  <c r="HS5" i="15"/>
  <c r="HS4" i="15"/>
  <c r="DW4" i="15"/>
  <c r="HT4" i="15" s="1"/>
  <c r="B5" i="19" l="1"/>
  <c r="E4" i="19"/>
  <c r="F4" i="19"/>
  <c r="DV4" i="19" l="1"/>
  <c r="DZ4" i="19"/>
  <c r="ED4" i="19"/>
  <c r="EH4" i="19"/>
  <c r="EL4" i="19"/>
  <c r="EP4" i="19"/>
  <c r="ET4" i="19"/>
  <c r="EX4" i="19"/>
  <c r="FB4" i="19"/>
  <c r="FF4" i="19"/>
  <c r="FJ4" i="19"/>
  <c r="FN4" i="19"/>
  <c r="FR4" i="19"/>
  <c r="FV4" i="19"/>
  <c r="FZ4" i="19"/>
  <c r="GD4" i="19"/>
  <c r="GH4" i="19"/>
  <c r="GL4" i="19"/>
  <c r="GP4" i="19"/>
  <c r="GT4" i="19"/>
  <c r="GX4" i="19"/>
  <c r="HB4" i="19"/>
  <c r="HF4" i="19"/>
  <c r="HJ4" i="19"/>
  <c r="HN4" i="19"/>
  <c r="DW4" i="19"/>
  <c r="EA4" i="19"/>
  <c r="EE4" i="19"/>
  <c r="EI4" i="19"/>
  <c r="EM4" i="19"/>
  <c r="EQ4" i="19"/>
  <c r="EU4" i="19"/>
  <c r="EY4" i="19"/>
  <c r="FC4" i="19"/>
  <c r="FG4" i="19"/>
  <c r="FK4" i="19"/>
  <c r="FO4" i="19"/>
  <c r="FS4" i="19"/>
  <c r="FW4" i="19"/>
  <c r="GA4" i="19"/>
  <c r="GI4" i="19"/>
  <c r="GM4" i="19"/>
  <c r="GQ4" i="19"/>
  <c r="GU4" i="19"/>
  <c r="GY4" i="19"/>
  <c r="HC4" i="19"/>
  <c r="HG4" i="19"/>
  <c r="HK4" i="19"/>
  <c r="HO4" i="19"/>
  <c r="GO4" i="19"/>
  <c r="GW4" i="19"/>
  <c r="HE4" i="19"/>
  <c r="HM4" i="19"/>
  <c r="GE4" i="19"/>
  <c r="HQ4" i="19"/>
  <c r="DX4" i="19"/>
  <c r="EB4" i="19"/>
  <c r="EF4" i="19"/>
  <c r="EJ4" i="19"/>
  <c r="EN4" i="19"/>
  <c r="ER4" i="19"/>
  <c r="EV4" i="19"/>
  <c r="EZ4" i="19"/>
  <c r="FD4" i="19"/>
  <c r="FH4" i="19"/>
  <c r="FL4" i="19"/>
  <c r="FP4" i="19"/>
  <c r="FT4" i="19"/>
  <c r="FX4" i="19"/>
  <c r="GB4" i="19"/>
  <c r="GF4" i="19"/>
  <c r="GJ4" i="19"/>
  <c r="GN4" i="19"/>
  <c r="GR4" i="19"/>
  <c r="GV4" i="19"/>
  <c r="GZ4" i="19"/>
  <c r="HD4" i="19"/>
  <c r="HH4" i="19"/>
  <c r="HL4" i="19"/>
  <c r="HP4" i="19"/>
  <c r="DY4" i="19"/>
  <c r="EC4" i="19"/>
  <c r="EG4" i="19"/>
  <c r="EK4" i="19"/>
  <c r="EO4" i="19"/>
  <c r="ES4" i="19"/>
  <c r="EW4" i="19"/>
  <c r="FA4" i="19"/>
  <c r="FE4" i="19"/>
  <c r="FI4" i="19"/>
  <c r="FM4" i="19"/>
  <c r="FQ4" i="19"/>
  <c r="FU4" i="19"/>
  <c r="FY4" i="19"/>
  <c r="GC4" i="19"/>
  <c r="GG4" i="19"/>
  <c r="GK4" i="19"/>
  <c r="GS4" i="19"/>
  <c r="HA4" i="19"/>
  <c r="HI4" i="19"/>
  <c r="U4" i="19"/>
  <c r="U5" i="19" s="1"/>
  <c r="T4" i="19"/>
  <c r="T5" i="19" s="1"/>
  <c r="Q4" i="19"/>
  <c r="Q5" i="19" s="1"/>
  <c r="R4" i="19"/>
  <c r="R5" i="19" s="1"/>
  <c r="P5" i="19"/>
  <c r="S4" i="19"/>
  <c r="S5" i="19" s="1"/>
  <c r="M5" i="19"/>
  <c r="L5" i="19" s="1"/>
  <c r="D10" i="19" l="1"/>
  <c r="D15" i="19"/>
  <c r="D17" i="19"/>
  <c r="D16" i="19"/>
  <c r="D11" i="19"/>
  <c r="EO9" i="19"/>
  <c r="EO8" i="19"/>
  <c r="EO10" i="19"/>
  <c r="EP8" i="19"/>
  <c r="U7" i="19"/>
  <c r="R7" i="19"/>
  <c r="S7" i="19"/>
  <c r="T7" i="19"/>
  <c r="O5" i="19"/>
  <c r="Q7" i="19"/>
  <c r="P7" i="19"/>
  <c r="O7" i="19"/>
  <c r="EN10" i="19"/>
  <c r="EN8" i="19"/>
  <c r="EN9" i="19" l="1"/>
  <c r="EP9" i="19"/>
  <c r="EQ10" i="19"/>
  <c r="EO11" i="19"/>
  <c r="EN11" i="19"/>
  <c r="EQ8" i="19"/>
  <c r="EQ9" i="19"/>
  <c r="EP10" i="19"/>
  <c r="EM8" i="19"/>
  <c r="EP11" i="19" l="1"/>
  <c r="EM9" i="19"/>
  <c r="EQ11" i="19"/>
  <c r="ER10" i="19"/>
  <c r="EM10" i="19"/>
  <c r="EL9" i="19"/>
  <c r="EL8" i="19"/>
  <c r="ES8" i="19"/>
  <c r="EM11" i="19" l="1"/>
  <c r="ES9" i="19"/>
  <c r="ER8" i="19"/>
  <c r="ER9" i="19"/>
  <c r="ES10" i="19"/>
  <c r="EL10" i="19"/>
  <c r="EL11" i="19" s="1"/>
  <c r="ET8" i="19"/>
  <c r="EK8" i="19"/>
  <c r="ES11" i="19" l="1"/>
  <c r="ER11" i="19"/>
  <c r="EK9" i="19"/>
  <c r="ET9" i="19"/>
  <c r="EK10" i="19"/>
  <c r="ET10" i="19"/>
  <c r="EJ8" i="19"/>
  <c r="EU8" i="19"/>
  <c r="EK11" i="19" l="1"/>
  <c r="ET11" i="19"/>
  <c r="EJ9" i="19"/>
  <c r="EU9" i="19"/>
  <c r="EJ10" i="19"/>
  <c r="EU10" i="19"/>
  <c r="EI8" i="19"/>
  <c r="EV8" i="19"/>
  <c r="EJ11" i="19" l="1"/>
  <c r="EI9" i="19"/>
  <c r="EU11" i="19"/>
  <c r="EV9" i="19"/>
  <c r="EV10" i="19"/>
  <c r="EI10" i="19"/>
  <c r="EW10" i="19"/>
  <c r="EW8" i="19"/>
  <c r="EH9" i="19"/>
  <c r="EH10" i="19"/>
  <c r="EI11" i="19" l="1"/>
  <c r="EW9" i="19"/>
  <c r="EW11" i="19" s="1"/>
  <c r="EV11" i="19"/>
  <c r="EH8" i="19"/>
  <c r="EH11" i="19" s="1"/>
  <c r="EG10" i="19"/>
  <c r="EG8" i="19"/>
  <c r="EX8" i="19"/>
  <c r="EG9" i="19" l="1"/>
  <c r="EG11" i="19" s="1"/>
  <c r="EX9" i="19"/>
  <c r="EX10" i="19"/>
  <c r="EY8" i="19"/>
  <c r="EF10" i="19"/>
  <c r="EF9" i="19"/>
  <c r="EF8" i="19"/>
  <c r="EX11" i="19" l="1"/>
  <c r="EY9" i="19"/>
  <c r="EF11" i="19"/>
  <c r="EY10" i="19"/>
  <c r="EZ8" i="19"/>
  <c r="EE10" i="19"/>
  <c r="EE9" i="19" l="1"/>
  <c r="EZ9" i="19"/>
  <c r="EY11" i="19"/>
  <c r="EE8" i="19"/>
  <c r="EZ10" i="19"/>
  <c r="ED10" i="19"/>
  <c r="ED8" i="19"/>
  <c r="FA10" i="19"/>
  <c r="FA8" i="19"/>
  <c r="EE11" i="19" l="1"/>
  <c r="ED9" i="19"/>
  <c r="ED11" i="19" s="1"/>
  <c r="EZ11" i="19"/>
  <c r="FA9" i="19"/>
  <c r="FA11" i="19" s="1"/>
  <c r="FB8" i="19"/>
  <c r="EC10" i="19"/>
  <c r="EC9" i="19"/>
  <c r="EC8" i="19"/>
  <c r="FB9" i="19" l="1"/>
  <c r="FB10" i="19"/>
  <c r="EC11" i="19"/>
  <c r="EB10" i="19"/>
  <c r="EB9" i="19"/>
  <c r="EB8" i="19"/>
  <c r="FC10" i="19"/>
  <c r="FC9" i="19"/>
  <c r="FB11" i="19" l="1"/>
  <c r="EB11" i="19"/>
  <c r="FC8" i="19"/>
  <c r="FC11" i="19" s="1"/>
  <c r="FD10" i="19"/>
  <c r="FD9" i="19"/>
  <c r="EA9" i="19"/>
  <c r="EA8" i="19"/>
  <c r="EA10" i="19" l="1"/>
  <c r="EA11" i="19" s="1"/>
  <c r="FD8" i="19"/>
  <c r="FD11" i="19" s="1"/>
  <c r="FE9" i="19"/>
  <c r="DZ9" i="19"/>
  <c r="DZ10" i="19"/>
  <c r="DZ8" i="19"/>
  <c r="FE8" i="19" l="1"/>
  <c r="DZ11" i="19"/>
  <c r="FE10" i="19"/>
  <c r="DY10" i="19"/>
  <c r="DY8" i="19"/>
  <c r="FF10" i="19"/>
  <c r="FE11" i="19" l="1"/>
  <c r="FF8" i="19"/>
  <c r="FF9" i="19"/>
  <c r="DY9" i="19"/>
  <c r="DY11" i="19" s="1"/>
  <c r="FG9" i="19"/>
  <c r="DX9" i="19"/>
  <c r="DX10" i="19"/>
  <c r="DX8" i="19"/>
  <c r="FG10" i="19" l="1"/>
  <c r="FG8" i="19"/>
  <c r="FF11" i="19"/>
  <c r="DX11" i="19"/>
  <c r="DW9" i="19"/>
  <c r="DW10" i="19"/>
  <c r="DW8" i="19"/>
  <c r="FH8" i="19"/>
  <c r="FH10" i="19"/>
  <c r="FG11" i="19" l="1"/>
  <c r="FH9" i="19"/>
  <c r="FH11" i="19" s="1"/>
  <c r="DW11" i="19"/>
  <c r="FI10" i="19"/>
  <c r="FI9" i="19"/>
  <c r="DV9" i="19"/>
  <c r="DV10" i="19"/>
  <c r="DV8" i="19"/>
  <c r="FI8" i="19" l="1"/>
  <c r="FI11" i="19" s="1"/>
  <c r="DV11" i="19"/>
  <c r="DU9" i="19"/>
  <c r="DU10" i="19"/>
  <c r="DU8" i="19"/>
  <c r="FJ9" i="19"/>
  <c r="FJ10" i="19" l="1"/>
  <c r="FJ8" i="19"/>
  <c r="DU11" i="19"/>
  <c r="FK8" i="19"/>
  <c r="FK9" i="19"/>
  <c r="FJ11" i="19" l="1"/>
  <c r="FK10" i="19"/>
  <c r="FK11" i="19" s="1"/>
  <c r="FL9" i="19"/>
  <c r="FL8" i="19" l="1"/>
  <c r="FL10" i="19"/>
  <c r="FM8" i="19"/>
  <c r="FM9" i="19"/>
  <c r="FM10" i="19" l="1"/>
  <c r="FM11" i="19" s="1"/>
  <c r="FL11" i="19"/>
  <c r="FN8" i="19"/>
  <c r="FN9" i="19"/>
  <c r="FN10" i="19" l="1"/>
  <c r="FN11" i="19" s="1"/>
  <c r="FO8" i="19"/>
  <c r="FO9" i="19"/>
  <c r="FO10" i="19" l="1"/>
  <c r="FO11" i="19" s="1"/>
  <c r="FP8" i="19"/>
  <c r="FP10" i="19"/>
  <c r="FP9" i="19" l="1"/>
  <c r="FP11" i="19" s="1"/>
  <c r="FQ8" i="19"/>
  <c r="FQ9" i="19"/>
  <c r="FQ10" i="19" l="1"/>
  <c r="FQ11" i="19" s="1"/>
  <c r="FR8" i="19"/>
  <c r="FR9" i="19"/>
  <c r="FR10" i="19" l="1"/>
  <c r="FR11" i="19" s="1"/>
  <c r="FS8" i="19"/>
  <c r="FS9" i="19"/>
  <c r="FS10" i="19" l="1"/>
  <c r="FS11" i="19" s="1"/>
  <c r="FT8" i="19"/>
  <c r="FT9" i="19"/>
  <c r="FT10" i="19" l="1"/>
  <c r="FT11" i="19" s="1"/>
  <c r="FU8" i="19"/>
  <c r="FU10" i="19"/>
  <c r="FU9" i="19" l="1"/>
  <c r="FU11" i="19" s="1"/>
  <c r="FV8" i="19"/>
  <c r="FV9" i="19"/>
  <c r="FV10" i="19" l="1"/>
  <c r="FV11" i="19" s="1"/>
  <c r="FW8" i="19"/>
  <c r="FW9" i="19"/>
  <c r="FW10" i="19" l="1"/>
  <c r="FW11" i="19" s="1"/>
  <c r="FX8" i="19"/>
  <c r="FX10" i="19"/>
  <c r="FX9" i="19" l="1"/>
  <c r="FX11" i="19" s="1"/>
  <c r="FY8" i="19"/>
  <c r="FY10" i="19"/>
  <c r="FY9" i="19" l="1"/>
  <c r="FY11" i="19" s="1"/>
  <c r="FZ8" i="19"/>
  <c r="FZ9" i="19"/>
  <c r="FZ10" i="19" l="1"/>
  <c r="FZ11" i="19" s="1"/>
  <c r="GA8" i="19"/>
  <c r="GA10" i="19"/>
  <c r="GA9" i="19" l="1"/>
  <c r="GA11" i="19" s="1"/>
  <c r="GB8" i="19"/>
  <c r="GB10" i="19"/>
  <c r="GB9" i="19" l="1"/>
  <c r="GB11" i="19" s="1"/>
  <c r="GC8" i="19"/>
  <c r="GC10" i="19"/>
  <c r="GC9" i="19" l="1"/>
  <c r="GC11" i="19" s="1"/>
  <c r="GD8" i="19"/>
  <c r="GD9" i="19"/>
  <c r="GD10" i="19" l="1"/>
  <c r="GD11" i="19" s="1"/>
  <c r="GE8" i="19"/>
  <c r="GE10" i="19"/>
  <c r="GE9" i="19" l="1"/>
  <c r="GE11" i="19" s="1"/>
  <c r="GF8" i="19"/>
  <c r="GF10" i="19"/>
  <c r="GF9" i="19" l="1"/>
  <c r="GF11" i="19" s="1"/>
  <c r="GG8" i="19"/>
  <c r="GG10" i="19"/>
  <c r="GG9" i="19" l="1"/>
  <c r="GG11" i="19" s="1"/>
  <c r="GH8" i="19"/>
  <c r="GH10" i="19"/>
  <c r="GH9" i="19" l="1"/>
  <c r="GH11" i="19" s="1"/>
  <c r="GI8" i="19"/>
  <c r="GI10" i="19"/>
  <c r="GI9" i="19" l="1"/>
  <c r="GI11" i="19" s="1"/>
  <c r="GJ8" i="19"/>
  <c r="GJ10" i="19"/>
  <c r="GJ9" i="19" l="1"/>
  <c r="GJ11" i="19" s="1"/>
  <c r="GK8" i="19"/>
  <c r="GK10" i="19"/>
  <c r="GK9" i="19" l="1"/>
  <c r="GK11" i="19" s="1"/>
  <c r="GL9" i="19"/>
  <c r="GL8" i="19"/>
  <c r="GL10" i="19"/>
  <c r="GL11" i="19" l="1"/>
  <c r="GM8" i="19"/>
  <c r="GM9" i="19"/>
  <c r="GM10" i="19"/>
  <c r="GN8" i="19" l="1"/>
  <c r="GN9" i="19"/>
  <c r="GN10" i="19"/>
  <c r="GM11" i="19"/>
  <c r="GO9" i="19" l="1"/>
  <c r="GO8" i="19"/>
  <c r="GO10" i="19"/>
  <c r="GN11" i="19"/>
  <c r="GO11" i="19" l="1"/>
  <c r="GP8" i="19"/>
  <c r="GP9" i="19"/>
  <c r="GP10" i="19"/>
  <c r="GQ9" i="19" l="1"/>
  <c r="GQ8" i="19"/>
  <c r="GQ10" i="19"/>
  <c r="GP11" i="19"/>
  <c r="GQ11" i="19" l="1"/>
  <c r="GR9" i="19"/>
  <c r="GR8" i="19"/>
  <c r="GR10" i="19"/>
  <c r="GS9" i="19" l="1"/>
  <c r="GS8" i="19"/>
  <c r="GS10" i="19"/>
  <c r="GR11" i="19"/>
  <c r="GS11" i="19" l="1"/>
  <c r="GT9" i="19"/>
  <c r="GT8" i="19"/>
  <c r="GT10" i="19"/>
  <c r="GU8" i="19" l="1"/>
  <c r="GU9" i="19"/>
  <c r="GU10" i="19"/>
  <c r="GT11" i="19"/>
  <c r="GV9" i="19" l="1"/>
  <c r="GV8" i="19"/>
  <c r="GV10" i="19"/>
  <c r="GU11" i="19"/>
  <c r="GV11" i="19" l="1"/>
  <c r="GW9" i="19"/>
  <c r="GW8" i="19"/>
  <c r="GW10" i="19"/>
  <c r="GX9" i="19" l="1"/>
  <c r="GX8" i="19"/>
  <c r="GX10" i="19"/>
  <c r="GW11" i="19"/>
  <c r="GX11" i="19" l="1"/>
  <c r="GY8" i="19"/>
  <c r="GY9" i="19"/>
  <c r="GY10" i="19"/>
  <c r="GZ8" i="19" l="1"/>
  <c r="GZ9" i="19"/>
  <c r="GZ10" i="19"/>
  <c r="GY11" i="19"/>
  <c r="HA9" i="19" l="1"/>
  <c r="HA8" i="19"/>
  <c r="HA10" i="19"/>
  <c r="GZ11" i="19"/>
  <c r="HA11" i="19" l="1"/>
  <c r="HB9" i="19"/>
  <c r="HB8" i="19"/>
  <c r="HB10" i="19"/>
  <c r="HB11" i="19" l="1"/>
  <c r="HC9" i="19"/>
  <c r="HC8" i="19"/>
  <c r="HC10" i="19"/>
  <c r="HC11" i="19" l="1"/>
  <c r="HD8" i="19"/>
  <c r="HD9" i="19"/>
  <c r="HD10" i="19"/>
  <c r="HE8" i="19" l="1"/>
  <c r="HE9" i="19"/>
  <c r="HE10" i="19"/>
  <c r="HD11" i="19"/>
  <c r="HF8" i="19" l="1"/>
  <c r="HF9" i="19"/>
  <c r="HF10" i="19"/>
  <c r="HE11" i="19"/>
  <c r="HF11" i="19" l="1"/>
  <c r="HG8" i="19"/>
  <c r="HG9" i="19"/>
  <c r="HG10" i="19"/>
  <c r="HG11" i="19" l="1"/>
  <c r="HH9" i="19"/>
  <c r="HH8" i="19"/>
  <c r="HH10" i="19"/>
  <c r="HH11" i="19" l="1"/>
  <c r="HI8" i="19"/>
  <c r="HI9" i="19"/>
  <c r="HI10" i="19"/>
  <c r="HJ8" i="19" l="1"/>
  <c r="HJ9" i="19"/>
  <c r="HJ10" i="19"/>
  <c r="HI11" i="19"/>
  <c r="HK9" i="19" l="1"/>
  <c r="HK8" i="19"/>
  <c r="HK10" i="19"/>
  <c r="HJ11" i="19"/>
  <c r="HK11" i="19" l="1"/>
  <c r="HL9" i="19"/>
  <c r="HL8" i="19"/>
  <c r="HL10" i="19"/>
  <c r="HL11" i="19" l="1"/>
  <c r="HM9" i="19"/>
  <c r="HM8" i="19"/>
  <c r="HM10" i="19"/>
  <c r="HM11" i="19" l="1"/>
  <c r="HN8" i="19"/>
  <c r="HN9" i="19"/>
  <c r="HN10" i="19"/>
  <c r="HO8" i="19" l="1"/>
  <c r="HO9" i="19"/>
  <c r="HO10" i="19"/>
  <c r="HN11" i="19"/>
  <c r="HP8" i="19" l="1"/>
  <c r="HP9" i="19"/>
  <c r="HP10" i="19"/>
  <c r="HO11" i="19"/>
  <c r="HQ8" i="19" l="1"/>
  <c r="HQ9" i="19"/>
  <c r="HQ10" i="19"/>
  <c r="HP11" i="19"/>
  <c r="HQ11" i="19" l="1"/>
  <c r="E4" i="7" l="1"/>
  <c r="F4" i="7" l="1"/>
  <c r="G104" i="7" l="1"/>
  <c r="D5" i="7"/>
  <c r="B5" i="7"/>
  <c r="B33" i="7"/>
  <c r="D33" i="7"/>
  <c r="L33" i="7" s="1"/>
  <c r="M33" i="7" s="1"/>
  <c r="B40" i="7"/>
  <c r="D40" i="7"/>
  <c r="L40" i="7" s="1"/>
  <c r="M40" i="7" s="1"/>
  <c r="B20" i="7"/>
  <c r="D20" i="7"/>
  <c r="L20" i="7" s="1"/>
  <c r="M20" i="7" s="1"/>
  <c r="B22" i="7"/>
  <c r="D22" i="7"/>
  <c r="L22" i="7" s="1"/>
  <c r="M22" i="7" s="1"/>
  <c r="B11" i="7"/>
  <c r="D11" i="7"/>
  <c r="B10" i="7"/>
  <c r="D10" i="7"/>
  <c r="B14" i="7"/>
  <c r="D14" i="7"/>
  <c r="L14" i="7" s="1"/>
  <c r="M14" i="7" s="1"/>
  <c r="B25" i="7"/>
  <c r="D25" i="7"/>
  <c r="L25" i="7" s="1"/>
  <c r="M25" i="7" s="1"/>
  <c r="B86" i="7"/>
  <c r="D86" i="7"/>
  <c r="L86" i="7" s="1"/>
  <c r="M86" i="7" s="1"/>
  <c r="D37" i="7"/>
  <c r="B31" i="7"/>
  <c r="D31" i="7"/>
  <c r="B77" i="7"/>
  <c r="D77" i="7"/>
  <c r="D29" i="7"/>
  <c r="B42" i="7"/>
  <c r="D42" i="7"/>
  <c r="L42" i="7" s="1"/>
  <c r="M42" i="7" s="1"/>
  <c r="B46" i="7"/>
  <c r="D46" i="7"/>
  <c r="L46" i="7" s="1"/>
  <c r="M46" i="7" s="1"/>
  <c r="B87" i="7"/>
  <c r="D87" i="7"/>
  <c r="B96" i="7"/>
  <c r="D96" i="7"/>
  <c r="L96" i="7" s="1"/>
  <c r="M96" i="7" s="1"/>
  <c r="D36" i="7"/>
  <c r="B55" i="7"/>
  <c r="D55" i="7"/>
  <c r="B19" i="7"/>
  <c r="D19" i="7"/>
  <c r="B84" i="7"/>
  <c r="D84" i="7"/>
  <c r="B23" i="7"/>
  <c r="D23" i="7"/>
  <c r="B52" i="7"/>
  <c r="D52" i="7"/>
  <c r="B66" i="7"/>
  <c r="D66" i="7"/>
  <c r="B70" i="7"/>
  <c r="D70" i="7"/>
  <c r="B41" i="7"/>
  <c r="D41" i="7"/>
  <c r="B98" i="7"/>
  <c r="D98" i="7"/>
  <c r="B100" i="7"/>
  <c r="D100" i="7"/>
  <c r="B102" i="7"/>
  <c r="D102" i="7"/>
  <c r="B103" i="7"/>
  <c r="D103" i="7"/>
  <c r="B16" i="7"/>
  <c r="D16" i="7"/>
  <c r="B73" i="7"/>
  <c r="D73" i="7"/>
  <c r="B90" i="7"/>
  <c r="D90" i="7"/>
  <c r="B67" i="7"/>
  <c r="D67" i="7"/>
  <c r="B56" i="7"/>
  <c r="D56" i="7"/>
  <c r="B7" i="7"/>
  <c r="D7" i="7"/>
  <c r="B44" i="7"/>
  <c r="D44" i="7"/>
  <c r="B37" i="7"/>
  <c r="B36" i="7"/>
  <c r="B38" i="7"/>
  <c r="D38" i="7"/>
  <c r="B68" i="7"/>
  <c r="D68" i="7"/>
  <c r="B30" i="7"/>
  <c r="D30" i="7"/>
  <c r="B79" i="7"/>
  <c r="D79" i="7"/>
  <c r="B57" i="7"/>
  <c r="D57" i="7"/>
  <c r="B51" i="7"/>
  <c r="D51" i="7"/>
  <c r="B63" i="7"/>
  <c r="D63" i="7"/>
  <c r="B8" i="7"/>
  <c r="D8" i="7"/>
  <c r="B69" i="7"/>
  <c r="D69" i="7"/>
  <c r="B39" i="7"/>
  <c r="D39" i="7"/>
  <c r="B34" i="7"/>
  <c r="D34" i="7"/>
  <c r="B58" i="7"/>
  <c r="D58" i="7"/>
  <c r="B54" i="7"/>
  <c r="D54" i="7"/>
  <c r="B26" i="7"/>
  <c r="D26" i="7"/>
  <c r="B85" i="7"/>
  <c r="D85" i="7"/>
  <c r="B65" i="7"/>
  <c r="D65" i="7"/>
  <c r="B80" i="7"/>
  <c r="D80" i="7"/>
  <c r="B64" i="7"/>
  <c r="D64" i="7"/>
  <c r="B28" i="7"/>
  <c r="D28" i="7"/>
  <c r="B12" i="7"/>
  <c r="D12" i="7"/>
  <c r="B50" i="7"/>
  <c r="D50" i="7"/>
  <c r="B18" i="7"/>
  <c r="D18" i="7"/>
  <c r="B45" i="7"/>
  <c r="D45" i="7"/>
  <c r="B13" i="7"/>
  <c r="D13" i="7"/>
  <c r="B95" i="7"/>
  <c r="D95" i="7"/>
  <c r="E95" i="7" s="1"/>
  <c r="B71" i="7"/>
  <c r="D71" i="7"/>
  <c r="L71" i="7" s="1"/>
  <c r="M71" i="7" s="1"/>
  <c r="B27" i="7"/>
  <c r="D27" i="7"/>
  <c r="B6" i="7"/>
  <c r="D6" i="7"/>
  <c r="B94" i="7"/>
  <c r="D94" i="7"/>
  <c r="B49" i="7"/>
  <c r="D49" i="7"/>
  <c r="B76" i="7"/>
  <c r="D76" i="7"/>
  <c r="B61" i="7"/>
  <c r="D61" i="7"/>
  <c r="B99" i="7"/>
  <c r="D99" i="7"/>
  <c r="B43" i="7"/>
  <c r="D43" i="7"/>
  <c r="B101" i="7"/>
  <c r="D101" i="7"/>
  <c r="B32" i="7"/>
  <c r="D32" i="7"/>
  <c r="B81" i="7"/>
  <c r="D81" i="7"/>
  <c r="B9" i="7"/>
  <c r="D9" i="7"/>
  <c r="B78" i="7"/>
  <c r="D78" i="7"/>
  <c r="B93" i="7"/>
  <c r="D93" i="7"/>
  <c r="B17" i="7"/>
  <c r="D17" i="7"/>
  <c r="B92" i="7"/>
  <c r="D92" i="7"/>
  <c r="B48" i="7"/>
  <c r="D48" i="7"/>
  <c r="B24" i="7"/>
  <c r="D24" i="7"/>
  <c r="B89" i="7"/>
  <c r="D89" i="7"/>
  <c r="B53" i="7"/>
  <c r="D53" i="7"/>
  <c r="B91" i="7"/>
  <c r="D91" i="7"/>
  <c r="B83" i="7"/>
  <c r="E83" i="7" s="1"/>
  <c r="D83" i="7"/>
  <c r="B59" i="7"/>
  <c r="D59" i="7"/>
  <c r="L59" i="7" s="1"/>
  <c r="M59" i="7" s="1"/>
  <c r="D35" i="7"/>
  <c r="B62" i="7"/>
  <c r="D62" i="7"/>
  <c r="B88" i="7"/>
  <c r="D88" i="7"/>
  <c r="B74" i="7"/>
  <c r="D74" i="7"/>
  <c r="B75" i="7"/>
  <c r="D75" i="7"/>
  <c r="B72" i="7"/>
  <c r="D72" i="7"/>
  <c r="B47" i="7"/>
  <c r="E47" i="7" s="1"/>
  <c r="D47" i="7"/>
  <c r="B82" i="7"/>
  <c r="D82" i="7"/>
  <c r="L82" i="7" s="1"/>
  <c r="M82" i="7" s="1"/>
  <c r="B21" i="7"/>
  <c r="D21" i="7"/>
  <c r="B60" i="7"/>
  <c r="D60" i="7"/>
  <c r="L60" i="7" s="1"/>
  <c r="M60" i="7" s="1"/>
  <c r="B15" i="7"/>
  <c r="D15" i="7"/>
  <c r="L15" i="7" s="1"/>
  <c r="M15" i="7" s="1"/>
  <c r="B97" i="7"/>
  <c r="D97" i="7"/>
  <c r="L97" i="7" s="1"/>
  <c r="M97" i="7" s="1"/>
  <c r="B35" i="7"/>
  <c r="B29" i="7"/>
  <c r="F29" i="7" s="1"/>
  <c r="L18" i="7" l="1"/>
  <c r="M18" i="7" s="1"/>
  <c r="L64" i="7"/>
  <c r="M64" i="7" s="1"/>
  <c r="E65" i="7"/>
  <c r="L65" i="7"/>
  <c r="M65" i="7" s="1"/>
  <c r="L26" i="7"/>
  <c r="M26" i="7" s="1"/>
  <c r="L58" i="7"/>
  <c r="M58" i="7" s="1"/>
  <c r="L39" i="7"/>
  <c r="M39" i="7" s="1"/>
  <c r="E51" i="7"/>
  <c r="L51" i="7"/>
  <c r="M51" i="7" s="1"/>
  <c r="L79" i="7"/>
  <c r="M79" i="7" s="1"/>
  <c r="E68" i="7"/>
  <c r="L68" i="7"/>
  <c r="M68" i="7" s="1"/>
  <c r="L67" i="7"/>
  <c r="M67" i="7" s="1"/>
  <c r="E73" i="7"/>
  <c r="L73" i="7"/>
  <c r="M73" i="7" s="1"/>
  <c r="E103" i="7"/>
  <c r="L103" i="7"/>
  <c r="M103" i="7" s="1"/>
  <c r="E100" i="7"/>
  <c r="L100" i="7"/>
  <c r="M100" i="7" s="1"/>
  <c r="E41" i="7"/>
  <c r="L41" i="7"/>
  <c r="M41" i="7" s="1"/>
  <c r="E66" i="7"/>
  <c r="L66" i="7"/>
  <c r="M66" i="7" s="1"/>
  <c r="E23" i="7"/>
  <c r="L23" i="7"/>
  <c r="M23" i="7" s="1"/>
  <c r="L19" i="7"/>
  <c r="M19" i="7" s="1"/>
  <c r="L36" i="7"/>
  <c r="M36" i="7" s="1"/>
  <c r="L31" i="7"/>
  <c r="M31" i="7" s="1"/>
  <c r="L72" i="7"/>
  <c r="M72" i="7" s="1"/>
  <c r="L74" i="7"/>
  <c r="M74" i="7" s="1"/>
  <c r="L62" i="7"/>
  <c r="M62" i="7" s="1"/>
  <c r="L91" i="7"/>
  <c r="M91" i="7" s="1"/>
  <c r="E89" i="7"/>
  <c r="L89" i="7"/>
  <c r="M89" i="7" s="1"/>
  <c r="E48" i="7"/>
  <c r="L48" i="7"/>
  <c r="M48" i="7" s="1"/>
  <c r="L17" i="7"/>
  <c r="M17" i="7" s="1"/>
  <c r="L78" i="7"/>
  <c r="M78" i="7" s="1"/>
  <c r="E81" i="7"/>
  <c r="L81" i="7"/>
  <c r="M81" i="7" s="1"/>
  <c r="E101" i="7"/>
  <c r="L101" i="7"/>
  <c r="M101" i="7" s="1"/>
  <c r="L99" i="7"/>
  <c r="M99" i="7" s="1"/>
  <c r="L76" i="7"/>
  <c r="M76" i="7" s="1"/>
  <c r="E94" i="7"/>
  <c r="L94" i="7"/>
  <c r="M94" i="7" s="1"/>
  <c r="E27" i="7"/>
  <c r="L27" i="7"/>
  <c r="M27" i="7" s="1"/>
  <c r="L29" i="7"/>
  <c r="M29" i="7" s="1"/>
  <c r="E21" i="7"/>
  <c r="L21" i="7"/>
  <c r="M21" i="7" s="1"/>
  <c r="L95" i="7"/>
  <c r="M95" i="7" s="1"/>
  <c r="E45" i="7"/>
  <c r="L45" i="7"/>
  <c r="M45" i="7" s="1"/>
  <c r="L50" i="7"/>
  <c r="M50" i="7" s="1"/>
  <c r="L28" i="7"/>
  <c r="M28" i="7" s="1"/>
  <c r="L80" i="7"/>
  <c r="M80" i="7" s="1"/>
  <c r="L85" i="7"/>
  <c r="M85" i="7" s="1"/>
  <c r="E54" i="7"/>
  <c r="L54" i="7"/>
  <c r="M54" i="7" s="1"/>
  <c r="L34" i="7"/>
  <c r="M34" i="7" s="1"/>
  <c r="E69" i="7"/>
  <c r="L69" i="7"/>
  <c r="M69" i="7" s="1"/>
  <c r="L63" i="7"/>
  <c r="M63" i="7" s="1"/>
  <c r="L57" i="7"/>
  <c r="M57" i="7" s="1"/>
  <c r="L30" i="7"/>
  <c r="M30" i="7" s="1"/>
  <c r="E38" i="7"/>
  <c r="L38" i="7"/>
  <c r="M38" i="7" s="1"/>
  <c r="E44" i="7"/>
  <c r="L44" i="7"/>
  <c r="M44" i="7" s="1"/>
  <c r="L56" i="7"/>
  <c r="M56" i="7" s="1"/>
  <c r="E90" i="7"/>
  <c r="L90" i="7"/>
  <c r="M90" i="7" s="1"/>
  <c r="L16" i="7"/>
  <c r="M16" i="7" s="1"/>
  <c r="L102" i="7"/>
  <c r="M102" i="7" s="1"/>
  <c r="L98" i="7"/>
  <c r="M98" i="7" s="1"/>
  <c r="L70" i="7"/>
  <c r="M70" i="7" s="1"/>
  <c r="L52" i="7"/>
  <c r="M52" i="7" s="1"/>
  <c r="L84" i="7"/>
  <c r="M84" i="7" s="1"/>
  <c r="L55" i="7"/>
  <c r="M55" i="7" s="1"/>
  <c r="L77" i="7"/>
  <c r="M77" i="7" s="1"/>
  <c r="L37" i="7"/>
  <c r="M37" i="7" s="1"/>
  <c r="L47" i="7"/>
  <c r="M47" i="7" s="1"/>
  <c r="L75" i="7"/>
  <c r="M75" i="7" s="1"/>
  <c r="E88" i="7"/>
  <c r="L88" i="7"/>
  <c r="M88" i="7" s="1"/>
  <c r="L35" i="7"/>
  <c r="M35" i="7" s="1"/>
  <c r="L83" i="7"/>
  <c r="M83" i="7" s="1"/>
  <c r="E53" i="7"/>
  <c r="L53" i="7"/>
  <c r="M53" i="7" s="1"/>
  <c r="L24" i="7"/>
  <c r="M24" i="7" s="1"/>
  <c r="L92" i="7"/>
  <c r="M92" i="7" s="1"/>
  <c r="E93" i="7"/>
  <c r="L93" i="7"/>
  <c r="M93" i="7" s="1"/>
  <c r="E32" i="7"/>
  <c r="L32" i="7"/>
  <c r="M32" i="7" s="1"/>
  <c r="L43" i="7"/>
  <c r="M43" i="7" s="1"/>
  <c r="L61" i="7"/>
  <c r="M61" i="7" s="1"/>
  <c r="L49" i="7"/>
  <c r="M49" i="7" s="1"/>
  <c r="E87" i="7"/>
  <c r="L87" i="7"/>
  <c r="M87" i="7" s="1"/>
  <c r="E50" i="7"/>
  <c r="E70" i="7"/>
  <c r="F33" i="7"/>
  <c r="E60" i="7"/>
  <c r="E61" i="7"/>
  <c r="E84" i="7"/>
  <c r="E46" i="7"/>
  <c r="E40" i="7"/>
  <c r="E99" i="7"/>
  <c r="E72" i="7"/>
  <c r="E62" i="7"/>
  <c r="E91" i="7"/>
  <c r="E80" i="7"/>
  <c r="E33" i="7"/>
  <c r="W11" i="7"/>
  <c r="W13" i="7"/>
  <c r="X13" i="7" s="1"/>
  <c r="Y13" i="7" s="1"/>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DT13" i="7" s="1"/>
  <c r="E10" i="7"/>
  <c r="E24" i="7"/>
  <c r="E92" i="7"/>
  <c r="W6" i="7"/>
  <c r="F50" i="7"/>
  <c r="E85" i="7"/>
  <c r="E39" i="7"/>
  <c r="W7" i="7"/>
  <c r="X7" i="7" s="1"/>
  <c r="Y7" i="7" s="1"/>
  <c r="Z7" i="7" s="1"/>
  <c r="AA7" i="7" s="1"/>
  <c r="AB7" i="7" s="1"/>
  <c r="AC7" i="7" s="1"/>
  <c r="AD7" i="7" s="1"/>
  <c r="AE7" i="7" s="1"/>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CD7" i="7" s="1"/>
  <c r="CE7" i="7" s="1"/>
  <c r="CF7" i="7" s="1"/>
  <c r="CG7" i="7" s="1"/>
  <c r="CH7" i="7" s="1"/>
  <c r="CI7" i="7" s="1"/>
  <c r="CJ7" i="7" s="1"/>
  <c r="CK7" i="7" s="1"/>
  <c r="CL7" i="7" s="1"/>
  <c r="CM7" i="7" s="1"/>
  <c r="CN7" i="7" s="1"/>
  <c r="CO7" i="7" s="1"/>
  <c r="CP7" i="7" s="1"/>
  <c r="CQ7" i="7" s="1"/>
  <c r="CR7" i="7" s="1"/>
  <c r="CS7" i="7" s="1"/>
  <c r="CT7" i="7" s="1"/>
  <c r="CU7" i="7" s="1"/>
  <c r="CV7" i="7" s="1"/>
  <c r="CW7" i="7" s="1"/>
  <c r="CX7" i="7" s="1"/>
  <c r="CY7" i="7" s="1"/>
  <c r="CZ7" i="7" s="1"/>
  <c r="DA7" i="7" s="1"/>
  <c r="DB7" i="7" s="1"/>
  <c r="DC7" i="7" s="1"/>
  <c r="DD7" i="7" s="1"/>
  <c r="DE7" i="7" s="1"/>
  <c r="DF7" i="7" s="1"/>
  <c r="DG7" i="7" s="1"/>
  <c r="DH7" i="7" s="1"/>
  <c r="DI7" i="7" s="1"/>
  <c r="DJ7" i="7" s="1"/>
  <c r="DK7" i="7" s="1"/>
  <c r="DL7" i="7" s="1"/>
  <c r="DM7" i="7" s="1"/>
  <c r="DN7" i="7" s="1"/>
  <c r="DO7" i="7" s="1"/>
  <c r="DP7" i="7" s="1"/>
  <c r="DQ7" i="7" s="1"/>
  <c r="DR7" i="7" s="1"/>
  <c r="DS7" i="7" s="1"/>
  <c r="DT7" i="7" s="1"/>
  <c r="E86" i="7"/>
  <c r="W5" i="7"/>
  <c r="F94" i="7"/>
  <c r="E29" i="7"/>
  <c r="W22" i="7"/>
  <c r="Q22" i="7"/>
  <c r="U22" i="7"/>
  <c r="R22" i="7"/>
  <c r="S22" i="7"/>
  <c r="P22" i="7"/>
  <c r="T22" i="7"/>
  <c r="K22" i="7"/>
  <c r="W40" i="7"/>
  <c r="Q40" i="7"/>
  <c r="U40" i="7"/>
  <c r="R40" i="7"/>
  <c r="S40" i="7"/>
  <c r="P40" i="7"/>
  <c r="T40" i="7"/>
  <c r="K40" i="7"/>
  <c r="W75" i="7"/>
  <c r="S75" i="7"/>
  <c r="P75" i="7"/>
  <c r="T75" i="7"/>
  <c r="Q75" i="7"/>
  <c r="U75" i="7"/>
  <c r="R75" i="7"/>
  <c r="K75" i="7"/>
  <c r="W58" i="7"/>
  <c r="Q58" i="7"/>
  <c r="U58" i="7"/>
  <c r="R58" i="7"/>
  <c r="S58" i="7"/>
  <c r="P58" i="7"/>
  <c r="T58" i="7"/>
  <c r="K58" i="7"/>
  <c r="W57" i="7"/>
  <c r="S57" i="7"/>
  <c r="P57" i="7"/>
  <c r="T57" i="7"/>
  <c r="Q57" i="7"/>
  <c r="U57" i="7"/>
  <c r="R57" i="7"/>
  <c r="K57" i="7"/>
  <c r="W37" i="7"/>
  <c r="S37" i="7"/>
  <c r="P37" i="7"/>
  <c r="T37" i="7"/>
  <c r="Q37" i="7"/>
  <c r="U37" i="7"/>
  <c r="R37" i="7"/>
  <c r="K37" i="7"/>
  <c r="F67" i="7"/>
  <c r="W67" i="7"/>
  <c r="S67" i="7"/>
  <c r="P67" i="7"/>
  <c r="T67" i="7"/>
  <c r="Q67" i="7"/>
  <c r="U67" i="7"/>
  <c r="R67" i="7"/>
  <c r="K67" i="7"/>
  <c r="W98" i="7"/>
  <c r="Q98" i="7"/>
  <c r="U98" i="7"/>
  <c r="R98" i="7"/>
  <c r="S98" i="7"/>
  <c r="P98" i="7"/>
  <c r="T98" i="7"/>
  <c r="K98" i="7"/>
  <c r="W88" i="7"/>
  <c r="Q88" i="7"/>
  <c r="U88" i="7"/>
  <c r="R88" i="7"/>
  <c r="S88" i="7"/>
  <c r="P88" i="7"/>
  <c r="T88" i="7"/>
  <c r="K88" i="7"/>
  <c r="W92" i="7"/>
  <c r="Q92" i="7"/>
  <c r="U92" i="7"/>
  <c r="R92" i="7"/>
  <c r="S92" i="7"/>
  <c r="P92" i="7"/>
  <c r="T92" i="7"/>
  <c r="K92" i="7"/>
  <c r="W8" i="7"/>
  <c r="F51" i="7"/>
  <c r="W51" i="7"/>
  <c r="S51" i="7"/>
  <c r="P51" i="7"/>
  <c r="T51" i="7"/>
  <c r="Q51" i="7"/>
  <c r="U51" i="7"/>
  <c r="R51" i="7"/>
  <c r="K51" i="7"/>
  <c r="W38" i="7"/>
  <c r="Q38" i="7"/>
  <c r="U38" i="7"/>
  <c r="R38" i="7"/>
  <c r="S38" i="7"/>
  <c r="P38" i="7"/>
  <c r="T38" i="7"/>
  <c r="K38" i="7"/>
  <c r="E67" i="7"/>
  <c r="W73" i="7"/>
  <c r="S73" i="7"/>
  <c r="P73" i="7"/>
  <c r="T73" i="7"/>
  <c r="Q73" i="7"/>
  <c r="U73" i="7"/>
  <c r="R73" i="7"/>
  <c r="K73" i="7"/>
  <c r="W103" i="7"/>
  <c r="P103" i="7"/>
  <c r="Q103" i="7"/>
  <c r="R103" i="7"/>
  <c r="S103" i="7"/>
  <c r="T103" i="7"/>
  <c r="U103" i="7"/>
  <c r="K103" i="7"/>
  <c r="W70" i="7"/>
  <c r="Q70" i="7"/>
  <c r="U70" i="7"/>
  <c r="R70" i="7"/>
  <c r="S70" i="7"/>
  <c r="P70" i="7"/>
  <c r="T70" i="7"/>
  <c r="K70" i="7"/>
  <c r="W52" i="7"/>
  <c r="Q52" i="7"/>
  <c r="U52" i="7"/>
  <c r="R52" i="7"/>
  <c r="S52" i="7"/>
  <c r="P52" i="7"/>
  <c r="T52" i="7"/>
  <c r="K52" i="7"/>
  <c r="E96" i="7"/>
  <c r="W96" i="7"/>
  <c r="Q96" i="7"/>
  <c r="U96" i="7"/>
  <c r="R96" i="7"/>
  <c r="S96" i="7"/>
  <c r="P96" i="7"/>
  <c r="T96" i="7"/>
  <c r="K96" i="7"/>
  <c r="W86" i="7"/>
  <c r="Q86" i="7"/>
  <c r="U86" i="7"/>
  <c r="R86" i="7"/>
  <c r="S86" i="7"/>
  <c r="P86" i="7"/>
  <c r="T86" i="7"/>
  <c r="K86" i="7"/>
  <c r="W14" i="7"/>
  <c r="Q14" i="7"/>
  <c r="U14" i="7"/>
  <c r="R14" i="7"/>
  <c r="S14" i="7"/>
  <c r="P14" i="7"/>
  <c r="T14" i="7"/>
  <c r="E20"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60" i="7"/>
  <c r="Q60" i="7"/>
  <c r="U60" i="7"/>
  <c r="R60" i="7"/>
  <c r="S60" i="7"/>
  <c r="P60" i="7"/>
  <c r="T60" i="7"/>
  <c r="K60" i="7"/>
  <c r="W59" i="7"/>
  <c r="S59" i="7"/>
  <c r="P59" i="7"/>
  <c r="T59" i="7"/>
  <c r="Q59" i="7"/>
  <c r="U59" i="7"/>
  <c r="R59" i="7"/>
  <c r="K59" i="7"/>
  <c r="W32" i="7"/>
  <c r="Q32" i="7"/>
  <c r="U32" i="7"/>
  <c r="R32" i="7"/>
  <c r="S32" i="7"/>
  <c r="P32" i="7"/>
  <c r="T32" i="7"/>
  <c r="K32" i="7"/>
  <c r="W76" i="7"/>
  <c r="Q76" i="7"/>
  <c r="U76" i="7"/>
  <c r="R76" i="7"/>
  <c r="S76" i="7"/>
  <c r="P76" i="7"/>
  <c r="T76" i="7"/>
  <c r="K76" i="7"/>
  <c r="W18" i="7"/>
  <c r="Q18" i="7"/>
  <c r="U18" i="7"/>
  <c r="R18" i="7"/>
  <c r="S18" i="7"/>
  <c r="P18" i="7"/>
  <c r="T18" i="7"/>
  <c r="W102" i="7"/>
  <c r="Q102" i="7"/>
  <c r="U102" i="7"/>
  <c r="R102" i="7"/>
  <c r="S102" i="7"/>
  <c r="P102" i="7"/>
  <c r="T102" i="7"/>
  <c r="K102" i="7"/>
  <c r="W19" i="7"/>
  <c r="S19" i="7"/>
  <c r="P19" i="7"/>
  <c r="T19" i="7"/>
  <c r="Q19" i="7"/>
  <c r="U19" i="7"/>
  <c r="R19" i="7"/>
  <c r="K19" i="7"/>
  <c r="W77" i="7"/>
  <c r="S77" i="7"/>
  <c r="P77" i="7"/>
  <c r="T77" i="7"/>
  <c r="Q77" i="7"/>
  <c r="U77" i="7"/>
  <c r="R77" i="7"/>
  <c r="K77" i="7"/>
  <c r="K15" i="7"/>
  <c r="W15" i="7"/>
  <c r="S15" i="7"/>
  <c r="P15" i="7"/>
  <c r="T15" i="7"/>
  <c r="Q15" i="7"/>
  <c r="U15" i="7"/>
  <c r="R15" i="7"/>
  <c r="W91" i="7"/>
  <c r="S91" i="7"/>
  <c r="P91" i="7"/>
  <c r="T91" i="7"/>
  <c r="Q91" i="7"/>
  <c r="U91" i="7"/>
  <c r="R91" i="7"/>
  <c r="K91" i="7"/>
  <c r="W27" i="7"/>
  <c r="S27" i="7"/>
  <c r="P27" i="7"/>
  <c r="T27" i="7"/>
  <c r="Q27" i="7"/>
  <c r="U27" i="7"/>
  <c r="R27" i="7"/>
  <c r="K27" i="7"/>
  <c r="F64" i="7"/>
  <c r="W64" i="7"/>
  <c r="Q64" i="7"/>
  <c r="U64" i="7"/>
  <c r="R64" i="7"/>
  <c r="S64" i="7"/>
  <c r="P64" i="7"/>
  <c r="T64" i="7"/>
  <c r="K64" i="7"/>
  <c r="W21" i="7"/>
  <c r="S21" i="7"/>
  <c r="P21" i="7"/>
  <c r="T21" i="7"/>
  <c r="Q21" i="7"/>
  <c r="U21" i="7"/>
  <c r="R21" i="7"/>
  <c r="K21" i="7"/>
  <c r="W72" i="7"/>
  <c r="Q72" i="7"/>
  <c r="U72" i="7"/>
  <c r="R72" i="7"/>
  <c r="S72" i="7"/>
  <c r="P72" i="7"/>
  <c r="T72" i="7"/>
  <c r="K72" i="7"/>
  <c r="W74" i="7"/>
  <c r="Q74" i="7"/>
  <c r="U74" i="7"/>
  <c r="R74" i="7"/>
  <c r="S74" i="7"/>
  <c r="P74" i="7"/>
  <c r="T74" i="7"/>
  <c r="K74" i="7"/>
  <c r="E59" i="7"/>
  <c r="W89" i="7"/>
  <c r="S89" i="7"/>
  <c r="P89" i="7"/>
  <c r="T89" i="7"/>
  <c r="Q89" i="7"/>
  <c r="U89" i="7"/>
  <c r="R89" i="7"/>
  <c r="K89" i="7"/>
  <c r="W93" i="7"/>
  <c r="S93" i="7"/>
  <c r="P93" i="7"/>
  <c r="T93" i="7"/>
  <c r="Q93" i="7"/>
  <c r="U93" i="7"/>
  <c r="R93" i="7"/>
  <c r="K93" i="7"/>
  <c r="W9" i="7"/>
  <c r="W101" i="7"/>
  <c r="S101" i="7"/>
  <c r="P101" i="7"/>
  <c r="T101" i="7"/>
  <c r="Q101" i="7"/>
  <c r="U101" i="7"/>
  <c r="R101" i="7"/>
  <c r="K101" i="7"/>
  <c r="W61" i="7"/>
  <c r="S61" i="7"/>
  <c r="P61" i="7"/>
  <c r="T61" i="7"/>
  <c r="Q61" i="7"/>
  <c r="U61" i="7"/>
  <c r="R61" i="7"/>
  <c r="K61" i="7"/>
  <c r="F49" i="7"/>
  <c r="W49" i="7"/>
  <c r="S49" i="7"/>
  <c r="P49" i="7"/>
  <c r="T49" i="7"/>
  <c r="Q49" i="7"/>
  <c r="U49" i="7"/>
  <c r="R49" i="7"/>
  <c r="K49" i="7"/>
  <c r="W95" i="7"/>
  <c r="S95" i="7"/>
  <c r="P95" i="7"/>
  <c r="T95" i="7"/>
  <c r="Q95" i="7"/>
  <c r="U95" i="7"/>
  <c r="R95" i="7"/>
  <c r="K95" i="7"/>
  <c r="W45" i="7"/>
  <c r="S45" i="7"/>
  <c r="P45" i="7"/>
  <c r="T45" i="7"/>
  <c r="Q45" i="7"/>
  <c r="U45" i="7"/>
  <c r="R45" i="7"/>
  <c r="K45" i="7"/>
  <c r="E28" i="7"/>
  <c r="W54" i="7"/>
  <c r="Q54" i="7"/>
  <c r="U54" i="7"/>
  <c r="R54" i="7"/>
  <c r="S54" i="7"/>
  <c r="P54" i="7"/>
  <c r="T54" i="7"/>
  <c r="K54" i="7"/>
  <c r="W34" i="7"/>
  <c r="Q34" i="7"/>
  <c r="U34" i="7"/>
  <c r="R34" i="7"/>
  <c r="S34" i="7"/>
  <c r="P34" i="7"/>
  <c r="T34" i="7"/>
  <c r="K34" i="7"/>
  <c r="F79" i="7"/>
  <c r="W79" i="7"/>
  <c r="S79" i="7"/>
  <c r="P79" i="7"/>
  <c r="T79" i="7"/>
  <c r="Q79" i="7"/>
  <c r="U79" i="7"/>
  <c r="R79" i="7"/>
  <c r="K79" i="7"/>
  <c r="W68" i="7"/>
  <c r="Q68" i="7"/>
  <c r="U68" i="7"/>
  <c r="R68" i="7"/>
  <c r="S68" i="7"/>
  <c r="P68" i="7"/>
  <c r="T68" i="7"/>
  <c r="K68" i="7"/>
  <c r="W36" i="7"/>
  <c r="Q36" i="7"/>
  <c r="U36" i="7"/>
  <c r="R36" i="7"/>
  <c r="S36" i="7"/>
  <c r="P36" i="7"/>
  <c r="T36" i="7"/>
  <c r="K36" i="7"/>
  <c r="W44" i="7"/>
  <c r="Q44" i="7"/>
  <c r="U44" i="7"/>
  <c r="R44" i="7"/>
  <c r="S44" i="7"/>
  <c r="P44" i="7"/>
  <c r="T44" i="7"/>
  <c r="K44" i="7"/>
  <c r="E56" i="7"/>
  <c r="W56" i="7"/>
  <c r="Q56" i="7"/>
  <c r="U56" i="7"/>
  <c r="R56" i="7"/>
  <c r="S56" i="7"/>
  <c r="P56" i="7"/>
  <c r="T56" i="7"/>
  <c r="K56" i="7"/>
  <c r="W100" i="7"/>
  <c r="Q100" i="7"/>
  <c r="U100" i="7"/>
  <c r="R100" i="7"/>
  <c r="S100" i="7"/>
  <c r="P100" i="7"/>
  <c r="T100" i="7"/>
  <c r="K100" i="7"/>
  <c r="F41" i="7"/>
  <c r="W41" i="7"/>
  <c r="S41" i="7"/>
  <c r="P41" i="7"/>
  <c r="T41" i="7"/>
  <c r="Q41" i="7"/>
  <c r="U41" i="7"/>
  <c r="R41" i="7"/>
  <c r="K41" i="7"/>
  <c r="W84" i="7"/>
  <c r="Q84" i="7"/>
  <c r="U84" i="7"/>
  <c r="R84" i="7"/>
  <c r="S84" i="7"/>
  <c r="P84" i="7"/>
  <c r="T84" i="7"/>
  <c r="K84" i="7"/>
  <c r="E55" i="7"/>
  <c r="W55" i="7"/>
  <c r="S55" i="7"/>
  <c r="P55" i="7"/>
  <c r="T55" i="7"/>
  <c r="Q55" i="7"/>
  <c r="U55" i="7"/>
  <c r="R55" i="7"/>
  <c r="K55" i="7"/>
  <c r="W46" i="7"/>
  <c r="Q46" i="7"/>
  <c r="U46" i="7"/>
  <c r="R46" i="7"/>
  <c r="S46" i="7"/>
  <c r="P46" i="7"/>
  <c r="T46" i="7"/>
  <c r="K46" i="7"/>
  <c r="W31" i="7"/>
  <c r="S31" i="7"/>
  <c r="P31" i="7"/>
  <c r="T31" i="7"/>
  <c r="Q31" i="7"/>
  <c r="U31" i="7"/>
  <c r="R31" i="7"/>
  <c r="K31" i="7"/>
  <c r="X11" i="7"/>
  <c r="Y11" i="7" s="1"/>
  <c r="Z11" i="7" s="1"/>
  <c r="AA11" i="7" s="1"/>
  <c r="AB11" i="7" s="1"/>
  <c r="AC11" i="7" s="1"/>
  <c r="AD11" i="7" s="1"/>
  <c r="AE11" i="7" s="1"/>
  <c r="AF11" i="7" s="1"/>
  <c r="AG11" i="7" s="1"/>
  <c r="AH11" i="7" s="1"/>
  <c r="AI11" i="7" s="1"/>
  <c r="AJ11" i="7" s="1"/>
  <c r="AK11" i="7" s="1"/>
  <c r="AL11" i="7" s="1"/>
  <c r="AM11" i="7" s="1"/>
  <c r="AN11" i="7" s="1"/>
  <c r="AO11" i="7" s="1"/>
  <c r="AP11" i="7" s="1"/>
  <c r="AQ11" i="7" s="1"/>
  <c r="AR11" i="7" s="1"/>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DT11" i="7" s="1"/>
  <c r="W20" i="7"/>
  <c r="Q20" i="7"/>
  <c r="U20" i="7"/>
  <c r="R20" i="7"/>
  <c r="S20" i="7"/>
  <c r="P20" i="7"/>
  <c r="T20" i="7"/>
  <c r="K20" i="7"/>
  <c r="W29" i="7"/>
  <c r="S29" i="7"/>
  <c r="P29" i="7"/>
  <c r="T29" i="7"/>
  <c r="Q29" i="7"/>
  <c r="U29" i="7"/>
  <c r="R29" i="7"/>
  <c r="K29" i="7"/>
  <c r="W82" i="7"/>
  <c r="Q82" i="7"/>
  <c r="U82" i="7"/>
  <c r="R82" i="7"/>
  <c r="S82" i="7"/>
  <c r="P82" i="7"/>
  <c r="T82" i="7"/>
  <c r="K82" i="7"/>
  <c r="W62" i="7"/>
  <c r="Q62" i="7"/>
  <c r="U62" i="7"/>
  <c r="R62" i="7"/>
  <c r="S62" i="7"/>
  <c r="P62" i="7"/>
  <c r="T62" i="7"/>
  <c r="K62" i="7"/>
  <c r="W78" i="7"/>
  <c r="Q78" i="7"/>
  <c r="U78" i="7"/>
  <c r="R78" i="7"/>
  <c r="S78" i="7"/>
  <c r="P78" i="7"/>
  <c r="T78" i="7"/>
  <c r="K78" i="7"/>
  <c r="E43" i="7"/>
  <c r="W43" i="7"/>
  <c r="S43" i="7"/>
  <c r="P43" i="7"/>
  <c r="T43" i="7"/>
  <c r="Q43" i="7"/>
  <c r="U43" i="7"/>
  <c r="R43" i="7"/>
  <c r="K43" i="7"/>
  <c r="W80" i="7"/>
  <c r="Q80" i="7"/>
  <c r="U80" i="7"/>
  <c r="R80" i="7"/>
  <c r="S80" i="7"/>
  <c r="P80" i="7"/>
  <c r="T80" i="7"/>
  <c r="K80" i="7"/>
  <c r="W39" i="7"/>
  <c r="S39" i="7"/>
  <c r="P39" i="7"/>
  <c r="T39" i="7"/>
  <c r="Q39" i="7"/>
  <c r="U39" i="7"/>
  <c r="R39" i="7"/>
  <c r="K39" i="7"/>
  <c r="W30" i="7"/>
  <c r="Q30" i="7"/>
  <c r="U30" i="7"/>
  <c r="R30" i="7"/>
  <c r="S30" i="7"/>
  <c r="P30" i="7"/>
  <c r="T30" i="7"/>
  <c r="K30" i="7"/>
  <c r="W42" i="7"/>
  <c r="Q42" i="7"/>
  <c r="U42" i="7"/>
  <c r="R42" i="7"/>
  <c r="S42" i="7"/>
  <c r="P42" i="7"/>
  <c r="T42" i="7"/>
  <c r="K42" i="7"/>
  <c r="F35" i="7"/>
  <c r="W35" i="7"/>
  <c r="S35" i="7"/>
  <c r="P35" i="7"/>
  <c r="T35" i="7"/>
  <c r="Q35" i="7"/>
  <c r="U35" i="7"/>
  <c r="R35" i="7"/>
  <c r="K35" i="7"/>
  <c r="E35" i="7"/>
  <c r="W24" i="7"/>
  <c r="Q24" i="7"/>
  <c r="U24" i="7"/>
  <c r="R24" i="7"/>
  <c r="S24" i="7"/>
  <c r="P24" i="7"/>
  <c r="T24" i="7"/>
  <c r="K24" i="7"/>
  <c r="W81" i="7"/>
  <c r="S81" i="7"/>
  <c r="P81" i="7"/>
  <c r="T81" i="7"/>
  <c r="Q81" i="7"/>
  <c r="U81" i="7"/>
  <c r="R81" i="7"/>
  <c r="K81" i="7"/>
  <c r="W94" i="7"/>
  <c r="Q94" i="7"/>
  <c r="U94" i="7"/>
  <c r="R94" i="7"/>
  <c r="S94" i="7"/>
  <c r="P94" i="7"/>
  <c r="T94" i="7"/>
  <c r="K94" i="7"/>
  <c r="W12" i="7"/>
  <c r="W85" i="7"/>
  <c r="S85" i="7"/>
  <c r="P85" i="7"/>
  <c r="T85" i="7"/>
  <c r="Q85" i="7"/>
  <c r="U85" i="7"/>
  <c r="R85" i="7"/>
  <c r="K85" i="7"/>
  <c r="W97" i="7"/>
  <c r="S97" i="7"/>
  <c r="P97" i="7"/>
  <c r="T97" i="7"/>
  <c r="Q97" i="7"/>
  <c r="U97" i="7"/>
  <c r="R97" i="7"/>
  <c r="K97" i="7"/>
  <c r="W47" i="7"/>
  <c r="S47" i="7"/>
  <c r="P47" i="7"/>
  <c r="T47" i="7"/>
  <c r="Q47" i="7"/>
  <c r="U47" i="7"/>
  <c r="R47" i="7"/>
  <c r="K47" i="7"/>
  <c r="E75" i="7"/>
  <c r="W83" i="7"/>
  <c r="S83" i="7"/>
  <c r="P83" i="7"/>
  <c r="T83" i="7"/>
  <c r="Q83" i="7"/>
  <c r="U83" i="7"/>
  <c r="R83" i="7"/>
  <c r="K83" i="7"/>
  <c r="W53" i="7"/>
  <c r="S53" i="7"/>
  <c r="P53" i="7"/>
  <c r="T53" i="7"/>
  <c r="Q53" i="7"/>
  <c r="U53" i="7"/>
  <c r="R53" i="7"/>
  <c r="K53" i="7"/>
  <c r="W48" i="7"/>
  <c r="Q48" i="7"/>
  <c r="U48" i="7"/>
  <c r="R48" i="7"/>
  <c r="S48" i="7"/>
  <c r="P48" i="7"/>
  <c r="T48" i="7"/>
  <c r="K48" i="7"/>
  <c r="W17" i="7"/>
  <c r="S17" i="7"/>
  <c r="P17" i="7"/>
  <c r="T17" i="7"/>
  <c r="Q17" i="7"/>
  <c r="U17" i="7"/>
  <c r="R17" i="7"/>
  <c r="E78" i="7"/>
  <c r="W99" i="7"/>
  <c r="S99" i="7"/>
  <c r="P99" i="7"/>
  <c r="T99" i="7"/>
  <c r="Q99" i="7"/>
  <c r="U99" i="7"/>
  <c r="R99" i="7"/>
  <c r="K99" i="7"/>
  <c r="E76" i="7"/>
  <c r="X6" i="7"/>
  <c r="Y6" i="7" s="1"/>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T6" i="7" s="1"/>
  <c r="W71" i="7"/>
  <c r="S71" i="7"/>
  <c r="P71" i="7"/>
  <c r="T71" i="7"/>
  <c r="Q71" i="7"/>
  <c r="U71" i="7"/>
  <c r="R71" i="7"/>
  <c r="K71" i="7"/>
  <c r="W50" i="7"/>
  <c r="Q50" i="7"/>
  <c r="U50" i="7"/>
  <c r="R50" i="7"/>
  <c r="S50" i="7"/>
  <c r="P50" i="7"/>
  <c r="T50" i="7"/>
  <c r="K50" i="7"/>
  <c r="W28" i="7"/>
  <c r="Q28" i="7"/>
  <c r="U28" i="7"/>
  <c r="R28" i="7"/>
  <c r="S28" i="7"/>
  <c r="P28" i="7"/>
  <c r="T28" i="7"/>
  <c r="K28" i="7"/>
  <c r="W65" i="7"/>
  <c r="S65" i="7"/>
  <c r="P65" i="7"/>
  <c r="T65" i="7"/>
  <c r="Q65" i="7"/>
  <c r="U65" i="7"/>
  <c r="R65" i="7"/>
  <c r="K65" i="7"/>
  <c r="F26" i="7"/>
  <c r="W26" i="7"/>
  <c r="Q26" i="7"/>
  <c r="U26" i="7"/>
  <c r="R26" i="7"/>
  <c r="S26" i="7"/>
  <c r="P26" i="7"/>
  <c r="T26" i="7"/>
  <c r="K26" i="7"/>
  <c r="E58" i="7"/>
  <c r="W69" i="7"/>
  <c r="S69" i="7"/>
  <c r="P69" i="7"/>
  <c r="T69" i="7"/>
  <c r="Q69" i="7"/>
  <c r="U69" i="7"/>
  <c r="R69" i="7"/>
  <c r="K69" i="7"/>
  <c r="W63" i="7"/>
  <c r="S63" i="7"/>
  <c r="P63" i="7"/>
  <c r="T63" i="7"/>
  <c r="Q63" i="7"/>
  <c r="U63" i="7"/>
  <c r="R63" i="7"/>
  <c r="K63" i="7"/>
  <c r="E57" i="7"/>
  <c r="E7" i="7"/>
  <c r="W90" i="7"/>
  <c r="Q90" i="7"/>
  <c r="U90" i="7"/>
  <c r="R90" i="7"/>
  <c r="S90" i="7"/>
  <c r="P90" i="7"/>
  <c r="T90" i="7"/>
  <c r="K90" i="7"/>
  <c r="W16" i="7"/>
  <c r="Q16" i="7"/>
  <c r="U16" i="7"/>
  <c r="R16" i="7"/>
  <c r="S16" i="7"/>
  <c r="P16" i="7"/>
  <c r="T16" i="7"/>
  <c r="E102" i="7"/>
  <c r="W66" i="7"/>
  <c r="Q66" i="7"/>
  <c r="U66" i="7"/>
  <c r="R66" i="7"/>
  <c r="S66" i="7"/>
  <c r="P66" i="7"/>
  <c r="T66" i="7"/>
  <c r="K66" i="7"/>
  <c r="W23" i="7"/>
  <c r="S23" i="7"/>
  <c r="P23" i="7"/>
  <c r="T23" i="7"/>
  <c r="Q23" i="7"/>
  <c r="U23" i="7"/>
  <c r="R23" i="7"/>
  <c r="K23" i="7"/>
  <c r="E19" i="7"/>
  <c r="E36" i="7"/>
  <c r="W87" i="7"/>
  <c r="S87" i="7"/>
  <c r="P87" i="7"/>
  <c r="T87" i="7"/>
  <c r="Q87" i="7"/>
  <c r="U87" i="7"/>
  <c r="R87" i="7"/>
  <c r="K87" i="7"/>
  <c r="E42" i="7"/>
  <c r="E77" i="7"/>
  <c r="F25" i="7"/>
  <c r="W25" i="7"/>
  <c r="S25" i="7"/>
  <c r="P25" i="7"/>
  <c r="T25" i="7"/>
  <c r="Q25" i="7"/>
  <c r="U25" i="7"/>
  <c r="R25" i="7"/>
  <c r="K25" i="7"/>
  <c r="W10" i="7"/>
  <c r="E22" i="7"/>
  <c r="W33" i="7"/>
  <c r="S33" i="7"/>
  <c r="P33" i="7"/>
  <c r="T33" i="7"/>
  <c r="Q33" i="7"/>
  <c r="U33" i="7"/>
  <c r="R33" i="7"/>
  <c r="K33" i="7"/>
  <c r="F88" i="7"/>
  <c r="E6" i="7"/>
  <c r="K13" i="7"/>
  <c r="U13" i="7" s="1"/>
  <c r="E12" i="7"/>
  <c r="S12" i="7"/>
  <c r="K10" i="7"/>
  <c r="Q10" i="7" s="1"/>
  <c r="K8" i="7"/>
  <c r="P8" i="7" s="1"/>
  <c r="E15" i="7"/>
  <c r="K6" i="7"/>
  <c r="O6" i="7" s="1"/>
  <c r="E13" i="7"/>
  <c r="K12" i="7"/>
  <c r="E17" i="7"/>
  <c r="E9" i="7"/>
  <c r="K9" i="7"/>
  <c r="E8" i="7"/>
  <c r="K7" i="7"/>
  <c r="O7" i="7" s="1"/>
  <c r="E14" i="7"/>
  <c r="K14" i="7"/>
  <c r="K17" i="7"/>
  <c r="K18" i="7"/>
  <c r="K16" i="7"/>
  <c r="F5" i="7"/>
  <c r="K5" i="7"/>
  <c r="Q5" i="7" s="1"/>
  <c r="E11" i="7"/>
  <c r="K11" i="7"/>
  <c r="F97" i="7"/>
  <c r="F71" i="7"/>
  <c r="F98" i="7"/>
  <c r="F31" i="7"/>
  <c r="E52" i="7"/>
  <c r="F42" i="7"/>
  <c r="E31" i="7"/>
  <c r="F86" i="7"/>
  <c r="E25" i="7"/>
  <c r="F20" i="7"/>
  <c r="F82" i="7"/>
  <c r="F74" i="7"/>
  <c r="F53" i="7"/>
  <c r="F92" i="7"/>
  <c r="F18" i="7"/>
  <c r="F34" i="7"/>
  <c r="F30" i="7"/>
  <c r="F56" i="7"/>
  <c r="F16" i="7"/>
  <c r="F96" i="7"/>
  <c r="F78" i="7"/>
  <c r="F43" i="7"/>
  <c r="F21" i="7"/>
  <c r="F91" i="7"/>
  <c r="F101" i="7"/>
  <c r="F27" i="7"/>
  <c r="F28" i="7"/>
  <c r="F58" i="7"/>
  <c r="F8" i="7"/>
  <c r="E30" i="7"/>
  <c r="F7" i="7"/>
  <c r="E16" i="7"/>
  <c r="E98" i="7"/>
  <c r="F19" i="7"/>
  <c r="E97" i="7"/>
  <c r="F60" i="7"/>
  <c r="E82" i="7"/>
  <c r="F72" i="7"/>
  <c r="E74" i="7"/>
  <c r="F62" i="7"/>
  <c r="F83" i="7"/>
  <c r="F24" i="7"/>
  <c r="F93" i="7"/>
  <c r="F32" i="7"/>
  <c r="F61" i="7"/>
  <c r="E49" i="7"/>
  <c r="F6" i="7"/>
  <c r="E71" i="7"/>
  <c r="F13" i="7"/>
  <c r="E18" i="7"/>
  <c r="F12" i="7"/>
  <c r="E64" i="7"/>
  <c r="F65" i="7"/>
  <c r="E26" i="7"/>
  <c r="F57" i="7"/>
  <c r="E79" i="7"/>
  <c r="F44" i="7"/>
  <c r="F90" i="7"/>
  <c r="F102" i="7"/>
  <c r="F70" i="7"/>
  <c r="F84" i="7"/>
  <c r="F46" i="7"/>
  <c r="F37" i="7"/>
  <c r="F69" i="7"/>
  <c r="F77" i="7"/>
  <c r="F17" i="7"/>
  <c r="F22" i="7"/>
  <c r="F10" i="7"/>
  <c r="F9" i="7"/>
  <c r="F63" i="7"/>
  <c r="F55" i="7"/>
  <c r="F11" i="7"/>
  <c r="F52" i="7"/>
  <c r="F48" i="7"/>
  <c r="F76" i="7"/>
  <c r="F45" i="7"/>
  <c r="F85" i="7"/>
  <c r="E34" i="7"/>
  <c r="E63" i="7"/>
  <c r="F100" i="7"/>
  <c r="F66" i="7"/>
  <c r="F15" i="7"/>
  <c r="F47" i="7"/>
  <c r="F59" i="7"/>
  <c r="F89" i="7"/>
  <c r="F81" i="7"/>
  <c r="F99" i="7"/>
  <c r="F95" i="7"/>
  <c r="F80" i="7"/>
  <c r="F54" i="7"/>
  <c r="F39" i="7"/>
  <c r="F68" i="7"/>
  <c r="F36" i="7"/>
  <c r="F103" i="7"/>
  <c r="F38" i="7"/>
  <c r="F87" i="7"/>
  <c r="E37" i="7"/>
  <c r="F14" i="7"/>
  <c r="F40" i="7"/>
  <c r="F23" i="7"/>
  <c r="F73" i="7"/>
  <c r="F75" i="7"/>
  <c r="B104" i="7"/>
  <c r="E5" i="7"/>
  <c r="D104" i="7"/>
  <c r="Q8" i="7" l="1"/>
  <c r="U8" i="7"/>
  <c r="S8" i="7"/>
  <c r="P10" i="7"/>
  <c r="U10" i="7"/>
  <c r="T8" i="7"/>
  <c r="R8" i="7"/>
  <c r="R5" i="7"/>
  <c r="T6" i="7"/>
  <c r="Q6"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DT26" i="7"/>
  <c r="Y26" i="7"/>
  <c r="AC26" i="7"/>
  <c r="AG26" i="7"/>
  <c r="AK26" i="7"/>
  <c r="AO26" i="7"/>
  <c r="AS26" i="7"/>
  <c r="AW26" i="7"/>
  <c r="BA26" i="7"/>
  <c r="BE26" i="7"/>
  <c r="BI26" i="7"/>
  <c r="BM26" i="7"/>
  <c r="BQ26" i="7"/>
  <c r="BU26" i="7"/>
  <c r="BY26" i="7"/>
  <c r="CC26" i="7"/>
  <c r="CG26" i="7"/>
  <c r="CK26" i="7"/>
  <c r="CO26" i="7"/>
  <c r="CS26" i="7"/>
  <c r="CW26" i="7"/>
  <c r="DA26" i="7"/>
  <c r="DE26" i="7"/>
  <c r="DI26" i="7"/>
  <c r="DM26" i="7"/>
  <c r="DQ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AM26" i="7"/>
  <c r="BC26" i="7"/>
  <c r="BS26" i="7"/>
  <c r="CI26" i="7"/>
  <c r="CY26" i="7"/>
  <c r="DO26" i="7"/>
  <c r="AA26" i="7"/>
  <c r="AQ26" i="7"/>
  <c r="BG26" i="7"/>
  <c r="BW26" i="7"/>
  <c r="CM26" i="7"/>
  <c r="DC26" i="7"/>
  <c r="DS26" i="7"/>
  <c r="AE26" i="7"/>
  <c r="AU26" i="7"/>
  <c r="BK26" i="7"/>
  <c r="CA26" i="7"/>
  <c r="CQ26" i="7"/>
  <c r="DG26" i="7"/>
  <c r="AI26" i="7"/>
  <c r="CU26" i="7"/>
  <c r="AY26" i="7"/>
  <c r="DK26" i="7"/>
  <c r="BO26" i="7"/>
  <c r="CE26"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34" i="7"/>
  <c r="AA34" i="7"/>
  <c r="AE34" i="7"/>
  <c r="AI34" i="7"/>
  <c r="AM34" i="7"/>
  <c r="AQ34" i="7"/>
  <c r="AU34" i="7"/>
  <c r="AY34" i="7"/>
  <c r="BC34" i="7"/>
  <c r="BG34" i="7"/>
  <c r="BK34" i="7"/>
  <c r="BO34" i="7"/>
  <c r="BS34" i="7"/>
  <c r="BW34" i="7"/>
  <c r="CA34" i="7"/>
  <c r="CE34" i="7"/>
  <c r="CI34" i="7"/>
  <c r="CM34" i="7"/>
  <c r="CQ34" i="7"/>
  <c r="CU34" i="7"/>
  <c r="CY34" i="7"/>
  <c r="DC34" i="7"/>
  <c r="DG34" i="7"/>
  <c r="DK34" i="7"/>
  <c r="DO34" i="7"/>
  <c r="DS34" i="7"/>
  <c r="AB34" i="7"/>
  <c r="AF34" i="7"/>
  <c r="AJ34" i="7"/>
  <c r="AN34" i="7"/>
  <c r="AR34" i="7"/>
  <c r="AV34" i="7"/>
  <c r="AZ34" i="7"/>
  <c r="BD34" i="7"/>
  <c r="BH34" i="7"/>
  <c r="BL34" i="7"/>
  <c r="BP34" i="7"/>
  <c r="BT34" i="7"/>
  <c r="BX34" i="7"/>
  <c r="CB34" i="7"/>
  <c r="CF34" i="7"/>
  <c r="CJ34" i="7"/>
  <c r="CN34" i="7"/>
  <c r="CR34" i="7"/>
  <c r="CV34" i="7"/>
  <c r="CZ34" i="7"/>
  <c r="DD34" i="7"/>
  <c r="DH34" i="7"/>
  <c r="DL34" i="7"/>
  <c r="DP34" i="7"/>
  <c r="DT34" i="7"/>
  <c r="Y34" i="7"/>
  <c r="AC34" i="7"/>
  <c r="AG34" i="7"/>
  <c r="AK34" i="7"/>
  <c r="AO34" i="7"/>
  <c r="AS34" i="7"/>
  <c r="AW34" i="7"/>
  <c r="BA34" i="7"/>
  <c r="BE34" i="7"/>
  <c r="BI34" i="7"/>
  <c r="BM34" i="7"/>
  <c r="BQ34" i="7"/>
  <c r="BU34" i="7"/>
  <c r="BY34" i="7"/>
  <c r="CC34" i="7"/>
  <c r="CG34" i="7"/>
  <c r="CK34" i="7"/>
  <c r="CO34" i="7"/>
  <c r="CS34" i="7"/>
  <c r="CW34" i="7"/>
  <c r="DA34" i="7"/>
  <c r="DE34" i="7"/>
  <c r="DI34" i="7"/>
  <c r="DM34" i="7"/>
  <c r="DQ34" i="7"/>
  <c r="AL34" i="7"/>
  <c r="BB34" i="7"/>
  <c r="BR34" i="7"/>
  <c r="CH34" i="7"/>
  <c r="CX34" i="7"/>
  <c r="DN34" i="7"/>
  <c r="Z34" i="7"/>
  <c r="AP34" i="7"/>
  <c r="BF34" i="7"/>
  <c r="BV34" i="7"/>
  <c r="CL34" i="7"/>
  <c r="DB34" i="7"/>
  <c r="DR34" i="7"/>
  <c r="AD34" i="7"/>
  <c r="AT34" i="7"/>
  <c r="BJ34" i="7"/>
  <c r="BZ34" i="7"/>
  <c r="CP34" i="7"/>
  <c r="DF34" i="7"/>
  <c r="BN34" i="7"/>
  <c r="CD34" i="7"/>
  <c r="AH34" i="7"/>
  <c r="CT34" i="7"/>
  <c r="AX34" i="7"/>
  <c r="DJ34" i="7"/>
  <c r="Z54" i="7"/>
  <c r="AD54" i="7"/>
  <c r="AH54" i="7"/>
  <c r="AL54" i="7"/>
  <c r="AP54" i="7"/>
  <c r="AT54" i="7"/>
  <c r="AX54" i="7"/>
  <c r="BB54" i="7"/>
  <c r="BF54" i="7"/>
  <c r="BJ54" i="7"/>
  <c r="BN54" i="7"/>
  <c r="BR54" i="7"/>
  <c r="BV54" i="7"/>
  <c r="BZ54" i="7"/>
  <c r="CD54" i="7"/>
  <c r="CH54" i="7"/>
  <c r="CL54" i="7"/>
  <c r="CP54" i="7"/>
  <c r="CT54" i="7"/>
  <c r="CX54" i="7"/>
  <c r="DB54" i="7"/>
  <c r="DF54" i="7"/>
  <c r="DJ54" i="7"/>
  <c r="DN54" i="7"/>
  <c r="DR54" i="7"/>
  <c r="AA54" i="7"/>
  <c r="AE54" i="7"/>
  <c r="AI54" i="7"/>
  <c r="AM54" i="7"/>
  <c r="AQ54" i="7"/>
  <c r="AU54" i="7"/>
  <c r="AY54" i="7"/>
  <c r="BC54" i="7"/>
  <c r="BG54" i="7"/>
  <c r="BK54" i="7"/>
  <c r="BO54" i="7"/>
  <c r="BS54" i="7"/>
  <c r="BW54" i="7"/>
  <c r="CA54" i="7"/>
  <c r="CE54" i="7"/>
  <c r="CI54" i="7"/>
  <c r="CM54" i="7"/>
  <c r="CQ54" i="7"/>
  <c r="CU54" i="7"/>
  <c r="CY54" i="7"/>
  <c r="DC54" i="7"/>
  <c r="DG54" i="7"/>
  <c r="DK54" i="7"/>
  <c r="DO54" i="7"/>
  <c r="DS54" i="7"/>
  <c r="AB54" i="7"/>
  <c r="AF54" i="7"/>
  <c r="AJ54" i="7"/>
  <c r="AN54" i="7"/>
  <c r="AR54" i="7"/>
  <c r="AV54" i="7"/>
  <c r="AZ54" i="7"/>
  <c r="BD54" i="7"/>
  <c r="BH54" i="7"/>
  <c r="BL54" i="7"/>
  <c r="BP54" i="7"/>
  <c r="BT54" i="7"/>
  <c r="BX54" i="7"/>
  <c r="CB54" i="7"/>
  <c r="CF54" i="7"/>
  <c r="CJ54" i="7"/>
  <c r="CN54" i="7"/>
  <c r="CR54" i="7"/>
  <c r="CV54" i="7"/>
  <c r="CZ54" i="7"/>
  <c r="DD54" i="7"/>
  <c r="DH54" i="7"/>
  <c r="DL54" i="7"/>
  <c r="DP54" i="7"/>
  <c r="DT54" i="7"/>
  <c r="AC54" i="7"/>
  <c r="AS54" i="7"/>
  <c r="BI54" i="7"/>
  <c r="BY54" i="7"/>
  <c r="CO54" i="7"/>
  <c r="DE54" i="7"/>
  <c r="AG54" i="7"/>
  <c r="AW54" i="7"/>
  <c r="BM54" i="7"/>
  <c r="CC54" i="7"/>
  <c r="CS54" i="7"/>
  <c r="DI54" i="7"/>
  <c r="AK54" i="7"/>
  <c r="BA54" i="7"/>
  <c r="BQ54" i="7"/>
  <c r="CG54" i="7"/>
  <c r="CW54" i="7"/>
  <c r="DM54" i="7"/>
  <c r="AO54" i="7"/>
  <c r="DA54" i="7"/>
  <c r="BE54" i="7"/>
  <c r="DQ54" i="7"/>
  <c r="BU54" i="7"/>
  <c r="CK54" i="7"/>
  <c r="X54" i="7"/>
  <c r="Y54" i="7"/>
  <c r="X18" i="7"/>
  <c r="AA18" i="7"/>
  <c r="AE18" i="7"/>
  <c r="AI18" i="7"/>
  <c r="AM18" i="7"/>
  <c r="AQ18" i="7"/>
  <c r="AU18" i="7"/>
  <c r="AY18" i="7"/>
  <c r="BC18" i="7"/>
  <c r="BG18" i="7"/>
  <c r="BK18" i="7"/>
  <c r="BO18" i="7"/>
  <c r="BS18" i="7"/>
  <c r="BW18" i="7"/>
  <c r="CA18" i="7"/>
  <c r="CE18" i="7"/>
  <c r="CI18" i="7"/>
  <c r="CM18" i="7"/>
  <c r="CQ18" i="7"/>
  <c r="CU18" i="7"/>
  <c r="CY18" i="7"/>
  <c r="DC18" i="7"/>
  <c r="DG18" i="7"/>
  <c r="DK18" i="7"/>
  <c r="DO18" i="7"/>
  <c r="DS18" i="7"/>
  <c r="AB18" i="7"/>
  <c r="AF18" i="7"/>
  <c r="AJ18" i="7"/>
  <c r="AN18" i="7"/>
  <c r="AR18" i="7"/>
  <c r="AV18" i="7"/>
  <c r="AZ18" i="7"/>
  <c r="BD18" i="7"/>
  <c r="BH18" i="7"/>
  <c r="BL18" i="7"/>
  <c r="BP18" i="7"/>
  <c r="BT18" i="7"/>
  <c r="BX18" i="7"/>
  <c r="CB18" i="7"/>
  <c r="CF18" i="7"/>
  <c r="CJ18" i="7"/>
  <c r="CN18" i="7"/>
  <c r="CR18" i="7"/>
  <c r="CV18" i="7"/>
  <c r="CZ18" i="7"/>
  <c r="DD18" i="7"/>
  <c r="DH18" i="7"/>
  <c r="Y18" i="7"/>
  <c r="AC18" i="7"/>
  <c r="AG18" i="7"/>
  <c r="AK18" i="7"/>
  <c r="AO18" i="7"/>
  <c r="AS18" i="7"/>
  <c r="AW18" i="7"/>
  <c r="BA18" i="7"/>
  <c r="BE18" i="7"/>
  <c r="BI18" i="7"/>
  <c r="BM18" i="7"/>
  <c r="BQ18" i="7"/>
  <c r="BU18" i="7"/>
  <c r="BY18" i="7"/>
  <c r="CC18" i="7"/>
  <c r="CG18" i="7"/>
  <c r="CK18" i="7"/>
  <c r="CO18" i="7"/>
  <c r="AH18" i="7"/>
  <c r="AX18" i="7"/>
  <c r="BN18" i="7"/>
  <c r="CD18" i="7"/>
  <c r="CS18" i="7"/>
  <c r="DA18" i="7"/>
  <c r="DI18" i="7"/>
  <c r="DN18" i="7"/>
  <c r="DT18" i="7"/>
  <c r="AL18" i="7"/>
  <c r="BB18" i="7"/>
  <c r="BR18" i="7"/>
  <c r="CH18" i="7"/>
  <c r="CT18" i="7"/>
  <c r="DB18" i="7"/>
  <c r="DJ18" i="7"/>
  <c r="DP18" i="7"/>
  <c r="Z18" i="7"/>
  <c r="AP18" i="7"/>
  <c r="BF18" i="7"/>
  <c r="BV18" i="7"/>
  <c r="CL18" i="7"/>
  <c r="CW18" i="7"/>
  <c r="DE18" i="7"/>
  <c r="DL18" i="7"/>
  <c r="DQ18" i="7"/>
  <c r="BZ18" i="7"/>
  <c r="DM18" i="7"/>
  <c r="AD18" i="7"/>
  <c r="CP18" i="7"/>
  <c r="DR18" i="7"/>
  <c r="AT18" i="7"/>
  <c r="CX18" i="7"/>
  <c r="DF18" i="7"/>
  <c r="BJ18" i="7"/>
  <c r="AA76" i="7"/>
  <c r="AE76" i="7"/>
  <c r="AI76" i="7"/>
  <c r="AM76" i="7"/>
  <c r="AQ76" i="7"/>
  <c r="AU76" i="7"/>
  <c r="AY76" i="7"/>
  <c r="BC76" i="7"/>
  <c r="BG76" i="7"/>
  <c r="BK76" i="7"/>
  <c r="BO76" i="7"/>
  <c r="BS76" i="7"/>
  <c r="BW76" i="7"/>
  <c r="CA76" i="7"/>
  <c r="CE76" i="7"/>
  <c r="CI76" i="7"/>
  <c r="CM76" i="7"/>
  <c r="CQ76" i="7"/>
  <c r="CU76" i="7"/>
  <c r="CY76" i="7"/>
  <c r="DC76" i="7"/>
  <c r="DG76" i="7"/>
  <c r="DK76" i="7"/>
  <c r="DO76" i="7"/>
  <c r="DS76" i="7"/>
  <c r="AB76" i="7"/>
  <c r="AF76" i="7"/>
  <c r="AJ76" i="7"/>
  <c r="AN76" i="7"/>
  <c r="AR76" i="7"/>
  <c r="AV76" i="7"/>
  <c r="AZ76" i="7"/>
  <c r="BD76" i="7"/>
  <c r="BH76" i="7"/>
  <c r="BL76" i="7"/>
  <c r="BP76" i="7"/>
  <c r="BT76" i="7"/>
  <c r="BX76" i="7"/>
  <c r="CB76" i="7"/>
  <c r="CF76" i="7"/>
  <c r="CJ76" i="7"/>
  <c r="CN76" i="7"/>
  <c r="CR76" i="7"/>
  <c r="CV76" i="7"/>
  <c r="CZ76" i="7"/>
  <c r="DD76" i="7"/>
  <c r="DH76" i="7"/>
  <c r="DL76" i="7"/>
  <c r="DP76" i="7"/>
  <c r="DT76" i="7"/>
  <c r="Y76" i="7"/>
  <c r="AC76" i="7"/>
  <c r="AG76" i="7"/>
  <c r="AK76" i="7"/>
  <c r="AO76" i="7"/>
  <c r="AS76" i="7"/>
  <c r="AW76" i="7"/>
  <c r="BA76" i="7"/>
  <c r="BE76" i="7"/>
  <c r="BI76" i="7"/>
  <c r="BM76" i="7"/>
  <c r="BQ76" i="7"/>
  <c r="BU76" i="7"/>
  <c r="BY76" i="7"/>
  <c r="CC76" i="7"/>
  <c r="CG76" i="7"/>
  <c r="CK76" i="7"/>
  <c r="CO76" i="7"/>
  <c r="CS76" i="7"/>
  <c r="CW76" i="7"/>
  <c r="DA76" i="7"/>
  <c r="DE76" i="7"/>
  <c r="DI76" i="7"/>
  <c r="DM76" i="7"/>
  <c r="DQ76" i="7"/>
  <c r="AH76" i="7"/>
  <c r="AX76" i="7"/>
  <c r="BN76" i="7"/>
  <c r="CD76" i="7"/>
  <c r="CT76" i="7"/>
  <c r="DJ76" i="7"/>
  <c r="X76" i="7"/>
  <c r="AL76" i="7"/>
  <c r="BB76" i="7"/>
  <c r="BR76" i="7"/>
  <c r="CH76" i="7"/>
  <c r="CX76" i="7"/>
  <c r="DN76" i="7"/>
  <c r="Z76" i="7"/>
  <c r="AP76" i="7"/>
  <c r="BF76" i="7"/>
  <c r="BV76" i="7"/>
  <c r="CL76" i="7"/>
  <c r="DB76" i="7"/>
  <c r="DR76" i="7"/>
  <c r="AT76" i="7"/>
  <c r="DF76" i="7"/>
  <c r="BJ76" i="7"/>
  <c r="BZ76" i="7"/>
  <c r="AD76" i="7"/>
  <c r="CP76" i="7"/>
  <c r="X32" i="7"/>
  <c r="AA32" i="7"/>
  <c r="AE32" i="7"/>
  <c r="AI32" i="7"/>
  <c r="AM32" i="7"/>
  <c r="AQ32" i="7"/>
  <c r="AU32" i="7"/>
  <c r="AY32" i="7"/>
  <c r="BC32" i="7"/>
  <c r="BG32" i="7"/>
  <c r="BK32" i="7"/>
  <c r="BO32" i="7"/>
  <c r="BS32" i="7"/>
  <c r="BW32" i="7"/>
  <c r="CA32" i="7"/>
  <c r="CE32" i="7"/>
  <c r="CI32" i="7"/>
  <c r="CM32" i="7"/>
  <c r="CQ32" i="7"/>
  <c r="CU32" i="7"/>
  <c r="CY32" i="7"/>
  <c r="DC32" i="7"/>
  <c r="DG32" i="7"/>
  <c r="DK32" i="7"/>
  <c r="DO32" i="7"/>
  <c r="DS32" i="7"/>
  <c r="AB32" i="7"/>
  <c r="AF32" i="7"/>
  <c r="AJ32" i="7"/>
  <c r="AN32" i="7"/>
  <c r="AR32" i="7"/>
  <c r="AV32" i="7"/>
  <c r="AZ32" i="7"/>
  <c r="BD32" i="7"/>
  <c r="BH32" i="7"/>
  <c r="Y32" i="7"/>
  <c r="AC32" i="7"/>
  <c r="AG32" i="7"/>
  <c r="AK32" i="7"/>
  <c r="AO32" i="7"/>
  <c r="AS32" i="7"/>
  <c r="AW32" i="7"/>
  <c r="BA32" i="7"/>
  <c r="BE32" i="7"/>
  <c r="BI32" i="7"/>
  <c r="BM32" i="7"/>
  <c r="BQ32" i="7"/>
  <c r="AH32" i="7"/>
  <c r="AX32" i="7"/>
  <c r="BL32" i="7"/>
  <c r="BT32" i="7"/>
  <c r="BY32" i="7"/>
  <c r="CD32" i="7"/>
  <c r="CJ32" i="7"/>
  <c r="CO32" i="7"/>
  <c r="CT32" i="7"/>
  <c r="CZ32" i="7"/>
  <c r="DE32" i="7"/>
  <c r="DJ32" i="7"/>
  <c r="DP32" i="7"/>
  <c r="AL32" i="7"/>
  <c r="BB32" i="7"/>
  <c r="BN32" i="7"/>
  <c r="BU32" i="7"/>
  <c r="BZ32" i="7"/>
  <c r="CF32" i="7"/>
  <c r="CK32" i="7"/>
  <c r="CP32" i="7"/>
  <c r="CV32" i="7"/>
  <c r="DA32" i="7"/>
  <c r="DF32" i="7"/>
  <c r="DL32" i="7"/>
  <c r="DQ32" i="7"/>
  <c r="Z32" i="7"/>
  <c r="AP32" i="7"/>
  <c r="BF32" i="7"/>
  <c r="BP32" i="7"/>
  <c r="BV32" i="7"/>
  <c r="CB32" i="7"/>
  <c r="CG32" i="7"/>
  <c r="CL32" i="7"/>
  <c r="CR32" i="7"/>
  <c r="CW32" i="7"/>
  <c r="DB32" i="7"/>
  <c r="DH32" i="7"/>
  <c r="DM32" i="7"/>
  <c r="DR32" i="7"/>
  <c r="AT32" i="7"/>
  <c r="CC32" i="7"/>
  <c r="CX32" i="7"/>
  <c r="DT32" i="7"/>
  <c r="BJ32" i="7"/>
  <c r="CH32" i="7"/>
  <c r="DD32" i="7"/>
  <c r="BR32" i="7"/>
  <c r="CN32" i="7"/>
  <c r="DI32" i="7"/>
  <c r="DN32" i="7"/>
  <c r="AD32" i="7"/>
  <c r="BX32" i="7"/>
  <c r="CS32" i="7"/>
  <c r="X59" i="7"/>
  <c r="Z59" i="7"/>
  <c r="AD59" i="7"/>
  <c r="AH59" i="7"/>
  <c r="AL59" i="7"/>
  <c r="AP59" i="7"/>
  <c r="AT59" i="7"/>
  <c r="AX59" i="7"/>
  <c r="BB59" i="7"/>
  <c r="BF59" i="7"/>
  <c r="BJ59" i="7"/>
  <c r="BN59" i="7"/>
  <c r="BR59" i="7"/>
  <c r="BV59" i="7"/>
  <c r="BZ59" i="7"/>
  <c r="CD59" i="7"/>
  <c r="CH59" i="7"/>
  <c r="CL59" i="7"/>
  <c r="CP59" i="7"/>
  <c r="CT59" i="7"/>
  <c r="CX59" i="7"/>
  <c r="DB59" i="7"/>
  <c r="DF59" i="7"/>
  <c r="DJ59" i="7"/>
  <c r="DN59" i="7"/>
  <c r="AA59" i="7"/>
  <c r="AE59" i="7"/>
  <c r="AI59" i="7"/>
  <c r="AM59" i="7"/>
  <c r="AQ59" i="7"/>
  <c r="AU59" i="7"/>
  <c r="AY59" i="7"/>
  <c r="BC59" i="7"/>
  <c r="BG59" i="7"/>
  <c r="BK59" i="7"/>
  <c r="BO59" i="7"/>
  <c r="BS59" i="7"/>
  <c r="BW59" i="7"/>
  <c r="CA59" i="7"/>
  <c r="CE59" i="7"/>
  <c r="CI59" i="7"/>
  <c r="CM59" i="7"/>
  <c r="CQ59" i="7"/>
  <c r="CU59" i="7"/>
  <c r="CY59" i="7"/>
  <c r="DC59" i="7"/>
  <c r="DG59" i="7"/>
  <c r="DK59" i="7"/>
  <c r="DO59" i="7"/>
  <c r="DS59" i="7"/>
  <c r="AB59" i="7"/>
  <c r="AF59" i="7"/>
  <c r="AJ59" i="7"/>
  <c r="AN59" i="7"/>
  <c r="AR59" i="7"/>
  <c r="AV59" i="7"/>
  <c r="AZ59" i="7"/>
  <c r="BD59" i="7"/>
  <c r="BH59" i="7"/>
  <c r="BL59" i="7"/>
  <c r="BP59" i="7"/>
  <c r="BT59" i="7"/>
  <c r="BX59" i="7"/>
  <c r="CB59" i="7"/>
  <c r="CF59" i="7"/>
  <c r="CJ59" i="7"/>
  <c r="CN59" i="7"/>
  <c r="CR59" i="7"/>
  <c r="CV59" i="7"/>
  <c r="Y59" i="7"/>
  <c r="AO59" i="7"/>
  <c r="BE59" i="7"/>
  <c r="BU59" i="7"/>
  <c r="CK59" i="7"/>
  <c r="CZ59" i="7"/>
  <c r="DH59" i="7"/>
  <c r="DP59" i="7"/>
  <c r="AC59" i="7"/>
  <c r="AS59" i="7"/>
  <c r="BI59" i="7"/>
  <c r="BY59" i="7"/>
  <c r="CO59" i="7"/>
  <c r="DA59" i="7"/>
  <c r="DI59" i="7"/>
  <c r="DQ59" i="7"/>
  <c r="AG59" i="7"/>
  <c r="AW59" i="7"/>
  <c r="BM59" i="7"/>
  <c r="CC59" i="7"/>
  <c r="CS59" i="7"/>
  <c r="DD59" i="7"/>
  <c r="DL59" i="7"/>
  <c r="DR59" i="7"/>
  <c r="BA59" i="7"/>
  <c r="DE59" i="7"/>
  <c r="BQ59" i="7"/>
  <c r="DM59" i="7"/>
  <c r="CG59" i="7"/>
  <c r="DT59" i="7"/>
  <c r="CW59" i="7"/>
  <c r="AK59"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AA60" i="7"/>
  <c r="AE60" i="7"/>
  <c r="AI60" i="7"/>
  <c r="AM60" i="7"/>
  <c r="AQ60" i="7"/>
  <c r="AU60" i="7"/>
  <c r="AY60" i="7"/>
  <c r="BC60" i="7"/>
  <c r="BG60" i="7"/>
  <c r="BK60" i="7"/>
  <c r="BO60" i="7"/>
  <c r="BS60" i="7"/>
  <c r="BW60" i="7"/>
  <c r="CA60" i="7"/>
  <c r="CE60" i="7"/>
  <c r="CI60" i="7"/>
  <c r="CM60" i="7"/>
  <c r="CQ60" i="7"/>
  <c r="CU60" i="7"/>
  <c r="CY60" i="7"/>
  <c r="DC60" i="7"/>
  <c r="DG60" i="7"/>
  <c r="DK60" i="7"/>
  <c r="DO60" i="7"/>
  <c r="DS60" i="7"/>
  <c r="AF60" i="7"/>
  <c r="AV60" i="7"/>
  <c r="BL60" i="7"/>
  <c r="CB60" i="7"/>
  <c r="CR60" i="7"/>
  <c r="DH60" i="7"/>
  <c r="AJ60" i="7"/>
  <c r="AZ60" i="7"/>
  <c r="BP60" i="7"/>
  <c r="CF60" i="7"/>
  <c r="CV60" i="7"/>
  <c r="DL60" i="7"/>
  <c r="AN60" i="7"/>
  <c r="BD60" i="7"/>
  <c r="BT60" i="7"/>
  <c r="CJ60" i="7"/>
  <c r="CZ60" i="7"/>
  <c r="DP60" i="7"/>
  <c r="BX60" i="7"/>
  <c r="AB60" i="7"/>
  <c r="CN60" i="7"/>
  <c r="X60" i="7"/>
  <c r="AR60" i="7"/>
  <c r="DD60" i="7"/>
  <c r="BH60" i="7"/>
  <c r="DT60" i="7"/>
  <c r="X52" i="7"/>
  <c r="Z52" i="7"/>
  <c r="AD52" i="7"/>
  <c r="AH52" i="7"/>
  <c r="AL52" i="7"/>
  <c r="AP52" i="7"/>
  <c r="AT52" i="7"/>
  <c r="AX52" i="7"/>
  <c r="BB52" i="7"/>
  <c r="BF52" i="7"/>
  <c r="BJ52" i="7"/>
  <c r="BN52" i="7"/>
  <c r="BR52" i="7"/>
  <c r="BV52" i="7"/>
  <c r="BZ52" i="7"/>
  <c r="CD52" i="7"/>
  <c r="CH52" i="7"/>
  <c r="CL52" i="7"/>
  <c r="CP52" i="7"/>
  <c r="CT52" i="7"/>
  <c r="CX52" i="7"/>
  <c r="DB52" i="7"/>
  <c r="DF52" i="7"/>
  <c r="DJ52" i="7"/>
  <c r="DN52" i="7"/>
  <c r="DR52" i="7"/>
  <c r="AA52" i="7"/>
  <c r="AE52" i="7"/>
  <c r="AI52" i="7"/>
  <c r="AM52" i="7"/>
  <c r="AQ52" i="7"/>
  <c r="AU52" i="7"/>
  <c r="AY52" i="7"/>
  <c r="BC52" i="7"/>
  <c r="BG52" i="7"/>
  <c r="BK52" i="7"/>
  <c r="BO52" i="7"/>
  <c r="BS52" i="7"/>
  <c r="BW52" i="7"/>
  <c r="CA52" i="7"/>
  <c r="CE52" i="7"/>
  <c r="CI52" i="7"/>
  <c r="CM52" i="7"/>
  <c r="CQ52" i="7"/>
  <c r="CU52" i="7"/>
  <c r="CY52" i="7"/>
  <c r="DC52" i="7"/>
  <c r="DG52" i="7"/>
  <c r="DK52" i="7"/>
  <c r="DO52" i="7"/>
  <c r="DS52" i="7"/>
  <c r="AB52" i="7"/>
  <c r="AF52" i="7"/>
  <c r="AJ52" i="7"/>
  <c r="AN52" i="7"/>
  <c r="AR52" i="7"/>
  <c r="AV52" i="7"/>
  <c r="AZ52" i="7"/>
  <c r="BD52" i="7"/>
  <c r="BH52" i="7"/>
  <c r="BL52" i="7"/>
  <c r="BP52" i="7"/>
  <c r="BT52" i="7"/>
  <c r="BX52" i="7"/>
  <c r="CB52" i="7"/>
  <c r="CF52" i="7"/>
  <c r="CJ52" i="7"/>
  <c r="CN52" i="7"/>
  <c r="CR52" i="7"/>
  <c r="CV52" i="7"/>
  <c r="CZ52" i="7"/>
  <c r="DD52" i="7"/>
  <c r="DH52" i="7"/>
  <c r="DL52" i="7"/>
  <c r="DP52" i="7"/>
  <c r="DT52" i="7"/>
  <c r="AK52" i="7"/>
  <c r="BA52" i="7"/>
  <c r="BQ52" i="7"/>
  <c r="CG52" i="7"/>
  <c r="CW52" i="7"/>
  <c r="DM52" i="7"/>
  <c r="Y52" i="7"/>
  <c r="AO52" i="7"/>
  <c r="BE52" i="7"/>
  <c r="BU52" i="7"/>
  <c r="CK52" i="7"/>
  <c r="DA52" i="7"/>
  <c r="DQ52" i="7"/>
  <c r="AC52" i="7"/>
  <c r="AS52" i="7"/>
  <c r="BI52" i="7"/>
  <c r="BY52" i="7"/>
  <c r="CO52" i="7"/>
  <c r="DE52" i="7"/>
  <c r="AW52" i="7"/>
  <c r="DI52" i="7"/>
  <c r="BM52" i="7"/>
  <c r="CC52" i="7"/>
  <c r="AG52" i="7"/>
  <c r="CS52" i="7"/>
  <c r="Y70" i="7"/>
  <c r="AC70" i="7"/>
  <c r="AG70" i="7"/>
  <c r="AK70" i="7"/>
  <c r="AO70" i="7"/>
  <c r="AS70" i="7"/>
  <c r="AW70" i="7"/>
  <c r="BA70" i="7"/>
  <c r="BE70" i="7"/>
  <c r="BI70" i="7"/>
  <c r="BM70" i="7"/>
  <c r="BQ70" i="7"/>
  <c r="BU70" i="7"/>
  <c r="BY70" i="7"/>
  <c r="CC70" i="7"/>
  <c r="CG70" i="7"/>
  <c r="CK70" i="7"/>
  <c r="CO70" i="7"/>
  <c r="CS70" i="7"/>
  <c r="CW70" i="7"/>
  <c r="DA70" i="7"/>
  <c r="Z70" i="7"/>
  <c r="AD70" i="7"/>
  <c r="AH70" i="7"/>
  <c r="AL70" i="7"/>
  <c r="AP70" i="7"/>
  <c r="AT70" i="7"/>
  <c r="AX70" i="7"/>
  <c r="BB70" i="7"/>
  <c r="BF70" i="7"/>
  <c r="BJ70" i="7"/>
  <c r="BN70" i="7"/>
  <c r="BR70" i="7"/>
  <c r="BV70" i="7"/>
  <c r="BZ70" i="7"/>
  <c r="CD70" i="7"/>
  <c r="CH70" i="7"/>
  <c r="CL70" i="7"/>
  <c r="CP70" i="7"/>
  <c r="CT70" i="7"/>
  <c r="CX70" i="7"/>
  <c r="DB70" i="7"/>
  <c r="DF70" i="7"/>
  <c r="AA70" i="7"/>
  <c r="AE70" i="7"/>
  <c r="AI70" i="7"/>
  <c r="AM70" i="7"/>
  <c r="AN70" i="7"/>
  <c r="AV70" i="7"/>
  <c r="BD70" i="7"/>
  <c r="BL70" i="7"/>
  <c r="BT70" i="7"/>
  <c r="CB70" i="7"/>
  <c r="CJ70" i="7"/>
  <c r="CR70" i="7"/>
  <c r="CZ70" i="7"/>
  <c r="DG70" i="7"/>
  <c r="DK70" i="7"/>
  <c r="DO70" i="7"/>
  <c r="DS70" i="7"/>
  <c r="AB70" i="7"/>
  <c r="AQ70" i="7"/>
  <c r="AY70" i="7"/>
  <c r="BG70" i="7"/>
  <c r="BO70" i="7"/>
  <c r="BW70" i="7"/>
  <c r="CE70" i="7"/>
  <c r="CM70" i="7"/>
  <c r="CU70" i="7"/>
  <c r="DC70" i="7"/>
  <c r="DH70" i="7"/>
  <c r="DL70" i="7"/>
  <c r="DP70" i="7"/>
  <c r="DT70" i="7"/>
  <c r="AF70" i="7"/>
  <c r="AR70" i="7"/>
  <c r="AZ70" i="7"/>
  <c r="BH70" i="7"/>
  <c r="BP70" i="7"/>
  <c r="BX70" i="7"/>
  <c r="CF70" i="7"/>
  <c r="CN70" i="7"/>
  <c r="CV70" i="7"/>
  <c r="DD70" i="7"/>
  <c r="DI70" i="7"/>
  <c r="DM70" i="7"/>
  <c r="DQ70" i="7"/>
  <c r="AJ70" i="7"/>
  <c r="BS70" i="7"/>
  <c r="CY70" i="7"/>
  <c r="DR70" i="7"/>
  <c r="AU70" i="7"/>
  <c r="CA70" i="7"/>
  <c r="DE70" i="7"/>
  <c r="X70" i="7"/>
  <c r="BC70" i="7"/>
  <c r="CI70" i="7"/>
  <c r="DJ70" i="7"/>
  <c r="BK70" i="7"/>
  <c r="CQ70" i="7"/>
  <c r="DN70"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X73" i="7"/>
  <c r="AA73" i="7"/>
  <c r="AE73" i="7"/>
  <c r="AI73" i="7"/>
  <c r="AM73" i="7"/>
  <c r="AQ73" i="7"/>
  <c r="AU73" i="7"/>
  <c r="AY73" i="7"/>
  <c r="BC73" i="7"/>
  <c r="BG73" i="7"/>
  <c r="BK73" i="7"/>
  <c r="BO73" i="7"/>
  <c r="BS73" i="7"/>
  <c r="BW73" i="7"/>
  <c r="CA73" i="7"/>
  <c r="CE73" i="7"/>
  <c r="CI73" i="7"/>
  <c r="CM73" i="7"/>
  <c r="CQ73" i="7"/>
  <c r="CU73" i="7"/>
  <c r="CY73" i="7"/>
  <c r="DC73" i="7"/>
  <c r="DG73" i="7"/>
  <c r="DK73" i="7"/>
  <c r="DO73" i="7"/>
  <c r="DS73" i="7"/>
  <c r="AB73" i="7"/>
  <c r="AF73" i="7"/>
  <c r="AJ73" i="7"/>
  <c r="AN73" i="7"/>
  <c r="AR73" i="7"/>
  <c r="AV73" i="7"/>
  <c r="AZ73" i="7"/>
  <c r="BD73" i="7"/>
  <c r="BH73" i="7"/>
  <c r="BL73" i="7"/>
  <c r="BP73" i="7"/>
  <c r="BT73" i="7"/>
  <c r="BX73" i="7"/>
  <c r="CB73" i="7"/>
  <c r="CF73" i="7"/>
  <c r="CJ73" i="7"/>
  <c r="CN73" i="7"/>
  <c r="CR73" i="7"/>
  <c r="CV73" i="7"/>
  <c r="CZ73" i="7"/>
  <c r="DD73" i="7"/>
  <c r="DH73" i="7"/>
  <c r="DL73" i="7"/>
  <c r="DP73" i="7"/>
  <c r="DT73" i="7"/>
  <c r="Y73" i="7"/>
  <c r="AC73" i="7"/>
  <c r="AG73" i="7"/>
  <c r="AK73" i="7"/>
  <c r="AO73" i="7"/>
  <c r="AS73" i="7"/>
  <c r="AW73" i="7"/>
  <c r="BA73" i="7"/>
  <c r="BE73" i="7"/>
  <c r="BI73" i="7"/>
  <c r="BM73" i="7"/>
  <c r="BQ73" i="7"/>
  <c r="BU73" i="7"/>
  <c r="BY73" i="7"/>
  <c r="CC73" i="7"/>
  <c r="CG73" i="7"/>
  <c r="CK73" i="7"/>
  <c r="CO73" i="7"/>
  <c r="CS73" i="7"/>
  <c r="CW73" i="7"/>
  <c r="DA73" i="7"/>
  <c r="DE73" i="7"/>
  <c r="DI73" i="7"/>
  <c r="DM73" i="7"/>
  <c r="DQ73" i="7"/>
  <c r="AD73" i="7"/>
  <c r="AT73" i="7"/>
  <c r="BJ73" i="7"/>
  <c r="BZ73" i="7"/>
  <c r="CP73" i="7"/>
  <c r="DF73" i="7"/>
  <c r="AH73" i="7"/>
  <c r="AX73" i="7"/>
  <c r="BN73" i="7"/>
  <c r="CD73" i="7"/>
  <c r="CT73" i="7"/>
  <c r="DJ73" i="7"/>
  <c r="AL73" i="7"/>
  <c r="BB73" i="7"/>
  <c r="BR73" i="7"/>
  <c r="CH73" i="7"/>
  <c r="CX73" i="7"/>
  <c r="DN73" i="7"/>
  <c r="Z73" i="7"/>
  <c r="CL73" i="7"/>
  <c r="AP73" i="7"/>
  <c r="DB73" i="7"/>
  <c r="BF73" i="7"/>
  <c r="DR73" i="7"/>
  <c r="BV7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HQ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X98" i="7"/>
  <c r="EB98" i="7"/>
  <c r="EF98" i="7"/>
  <c r="EJ98" i="7"/>
  <c r="EN98" i="7"/>
  <c r="ER98" i="7"/>
  <c r="EV98" i="7"/>
  <c r="EZ98" i="7"/>
  <c r="FD98" i="7"/>
  <c r="FH98" i="7"/>
  <c r="FL98" i="7"/>
  <c r="FP98" i="7"/>
  <c r="FT98" i="7"/>
  <c r="FX98" i="7"/>
  <c r="GB98" i="7"/>
  <c r="GF98" i="7"/>
  <c r="GJ98" i="7"/>
  <c r="GN98" i="7"/>
  <c r="GR98" i="7"/>
  <c r="GV98" i="7"/>
  <c r="GZ98" i="7"/>
  <c r="HD98" i="7"/>
  <c r="HH98" i="7"/>
  <c r="HL98" i="7"/>
  <c r="HP98" i="7"/>
  <c r="O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A37" i="7"/>
  <c r="AE37" i="7"/>
  <c r="AI37" i="7"/>
  <c r="AM37" i="7"/>
  <c r="AQ37" i="7"/>
  <c r="AU37" i="7"/>
  <c r="AY37" i="7"/>
  <c r="BC37" i="7"/>
  <c r="BG37" i="7"/>
  <c r="BK37" i="7"/>
  <c r="BO37" i="7"/>
  <c r="BS37" i="7"/>
  <c r="BW37" i="7"/>
  <c r="CA37" i="7"/>
  <c r="CE37" i="7"/>
  <c r="CI37" i="7"/>
  <c r="CM37" i="7"/>
  <c r="CQ37" i="7"/>
  <c r="CU37" i="7"/>
  <c r="CY37" i="7"/>
  <c r="DC37" i="7"/>
  <c r="DG37" i="7"/>
  <c r="AB37" i="7"/>
  <c r="AF37" i="7"/>
  <c r="AJ37" i="7"/>
  <c r="AN37" i="7"/>
  <c r="AR37" i="7"/>
  <c r="AV37" i="7"/>
  <c r="AZ37" i="7"/>
  <c r="BD37" i="7"/>
  <c r="BH37" i="7"/>
  <c r="BL37" i="7"/>
  <c r="BP37" i="7"/>
  <c r="BT37" i="7"/>
  <c r="BX37" i="7"/>
  <c r="CB37" i="7"/>
  <c r="CF37" i="7"/>
  <c r="CJ37" i="7"/>
  <c r="CN37" i="7"/>
  <c r="CR37" i="7"/>
  <c r="CV37" i="7"/>
  <c r="CZ37" i="7"/>
  <c r="DD37"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Z37" i="7"/>
  <c r="AP37" i="7"/>
  <c r="BF37" i="7"/>
  <c r="BV37" i="7"/>
  <c r="CL37" i="7"/>
  <c r="DB37" i="7"/>
  <c r="DK37" i="7"/>
  <c r="DP37" i="7"/>
  <c r="AD37" i="7"/>
  <c r="AT37" i="7"/>
  <c r="BJ37" i="7"/>
  <c r="BZ37" i="7"/>
  <c r="CP37" i="7"/>
  <c r="DF37" i="7"/>
  <c r="DL37" i="7"/>
  <c r="DR37" i="7"/>
  <c r="AH37" i="7"/>
  <c r="AX37" i="7"/>
  <c r="BN37" i="7"/>
  <c r="CD37" i="7"/>
  <c r="CT37" i="7"/>
  <c r="DH37" i="7"/>
  <c r="DN37" i="7"/>
  <c r="DS37" i="7"/>
  <c r="CH37" i="7"/>
  <c r="DT37" i="7"/>
  <c r="AL37" i="7"/>
  <c r="CX37" i="7"/>
  <c r="BB37" i="7"/>
  <c r="DJ37" i="7"/>
  <c r="BR37" i="7"/>
  <c r="DO37" i="7"/>
  <c r="Z57" i="7"/>
  <c r="AD57" i="7"/>
  <c r="AH57" i="7"/>
  <c r="AL57" i="7"/>
  <c r="AP57" i="7"/>
  <c r="AT57" i="7"/>
  <c r="AX57" i="7"/>
  <c r="BB57" i="7"/>
  <c r="BF57" i="7"/>
  <c r="BJ57" i="7"/>
  <c r="BN57" i="7"/>
  <c r="BR57" i="7"/>
  <c r="BV57" i="7"/>
  <c r="BZ57" i="7"/>
  <c r="CD57" i="7"/>
  <c r="CH57" i="7"/>
  <c r="CL57" i="7"/>
  <c r="CP57" i="7"/>
  <c r="CT57" i="7"/>
  <c r="CX57" i="7"/>
  <c r="DB57" i="7"/>
  <c r="DF57" i="7"/>
  <c r="DJ57" i="7"/>
  <c r="DN57" i="7"/>
  <c r="DR57" i="7"/>
  <c r="AA57" i="7"/>
  <c r="AE57" i="7"/>
  <c r="AI57" i="7"/>
  <c r="AM57" i="7"/>
  <c r="AQ57" i="7"/>
  <c r="AU57" i="7"/>
  <c r="AY57" i="7"/>
  <c r="BC57" i="7"/>
  <c r="BG57" i="7"/>
  <c r="BK57" i="7"/>
  <c r="BO57" i="7"/>
  <c r="BS57" i="7"/>
  <c r="BW57" i="7"/>
  <c r="CA57" i="7"/>
  <c r="CE57" i="7"/>
  <c r="CI57" i="7"/>
  <c r="CM57" i="7"/>
  <c r="CQ57" i="7"/>
  <c r="CU57" i="7"/>
  <c r="CY57" i="7"/>
  <c r="DC57" i="7"/>
  <c r="DG57" i="7"/>
  <c r="DK57" i="7"/>
  <c r="DO57" i="7"/>
  <c r="DS57" i="7"/>
  <c r="AB57" i="7"/>
  <c r="AF57" i="7"/>
  <c r="AJ57" i="7"/>
  <c r="AN57" i="7"/>
  <c r="AR57" i="7"/>
  <c r="AV57" i="7"/>
  <c r="AZ57" i="7"/>
  <c r="BD57" i="7"/>
  <c r="BH57" i="7"/>
  <c r="BL57" i="7"/>
  <c r="BP57" i="7"/>
  <c r="BT57" i="7"/>
  <c r="BX57" i="7"/>
  <c r="CB57" i="7"/>
  <c r="CF57" i="7"/>
  <c r="CJ57" i="7"/>
  <c r="CN57" i="7"/>
  <c r="CR57" i="7"/>
  <c r="CV57" i="7"/>
  <c r="CZ57" i="7"/>
  <c r="DD57" i="7"/>
  <c r="DH57" i="7"/>
  <c r="DL57" i="7"/>
  <c r="DP57" i="7"/>
  <c r="DT57" i="7"/>
  <c r="AG57" i="7"/>
  <c r="AW57" i="7"/>
  <c r="BM57" i="7"/>
  <c r="CC57" i="7"/>
  <c r="CS57" i="7"/>
  <c r="DI57" i="7"/>
  <c r="AK57" i="7"/>
  <c r="BA57" i="7"/>
  <c r="BQ57" i="7"/>
  <c r="CG57" i="7"/>
  <c r="CW57" i="7"/>
  <c r="DM57" i="7"/>
  <c r="Y57" i="7"/>
  <c r="AO57" i="7"/>
  <c r="BE57" i="7"/>
  <c r="BU57" i="7"/>
  <c r="CK57" i="7"/>
  <c r="DA57" i="7"/>
  <c r="DQ57" i="7"/>
  <c r="BI57" i="7"/>
  <c r="BY57" i="7"/>
  <c r="AC57" i="7"/>
  <c r="CO57" i="7"/>
  <c r="AS57" i="7"/>
  <c r="DE57" i="7"/>
  <c r="X57" i="7"/>
  <c r="X58" i="7"/>
  <c r="Z58" i="7"/>
  <c r="AD58" i="7"/>
  <c r="AH58" i="7"/>
  <c r="AL58" i="7"/>
  <c r="AP58" i="7"/>
  <c r="AT58" i="7"/>
  <c r="AX58" i="7"/>
  <c r="BB58" i="7"/>
  <c r="BF58" i="7"/>
  <c r="BJ58" i="7"/>
  <c r="BN58" i="7"/>
  <c r="BR58" i="7"/>
  <c r="BV58" i="7"/>
  <c r="BZ58" i="7"/>
  <c r="CD58" i="7"/>
  <c r="CH58" i="7"/>
  <c r="CL58" i="7"/>
  <c r="CP58" i="7"/>
  <c r="CT58" i="7"/>
  <c r="CX58" i="7"/>
  <c r="DB58" i="7"/>
  <c r="DF58" i="7"/>
  <c r="DJ58" i="7"/>
  <c r="DN58" i="7"/>
  <c r="DR58" i="7"/>
  <c r="AA58" i="7"/>
  <c r="AE58" i="7"/>
  <c r="AI58" i="7"/>
  <c r="AM58" i="7"/>
  <c r="AQ58" i="7"/>
  <c r="AU58" i="7"/>
  <c r="AY58" i="7"/>
  <c r="BC58" i="7"/>
  <c r="BG58" i="7"/>
  <c r="BK58" i="7"/>
  <c r="BO58" i="7"/>
  <c r="BS58" i="7"/>
  <c r="BW58" i="7"/>
  <c r="CA58" i="7"/>
  <c r="CE58" i="7"/>
  <c r="CI58" i="7"/>
  <c r="CM58" i="7"/>
  <c r="CQ58" i="7"/>
  <c r="CU58" i="7"/>
  <c r="CY58" i="7"/>
  <c r="DC58" i="7"/>
  <c r="DG58" i="7"/>
  <c r="DK58" i="7"/>
  <c r="DO58" i="7"/>
  <c r="DS58" i="7"/>
  <c r="AB58" i="7"/>
  <c r="AF58" i="7"/>
  <c r="AJ58" i="7"/>
  <c r="AN58" i="7"/>
  <c r="AR58" i="7"/>
  <c r="AV58" i="7"/>
  <c r="AZ58" i="7"/>
  <c r="BD58" i="7"/>
  <c r="BH58" i="7"/>
  <c r="BL58" i="7"/>
  <c r="BP58" i="7"/>
  <c r="BT58" i="7"/>
  <c r="BX58" i="7"/>
  <c r="CB58" i="7"/>
  <c r="CF58" i="7"/>
  <c r="CJ58" i="7"/>
  <c r="CN58" i="7"/>
  <c r="CR58" i="7"/>
  <c r="CV58" i="7"/>
  <c r="CZ58" i="7"/>
  <c r="DD58" i="7"/>
  <c r="DH58" i="7"/>
  <c r="DL58" i="7"/>
  <c r="DP58" i="7"/>
  <c r="DT58" i="7"/>
  <c r="AC58" i="7"/>
  <c r="AS58" i="7"/>
  <c r="BI58" i="7"/>
  <c r="BY58" i="7"/>
  <c r="CO58" i="7"/>
  <c r="DE58" i="7"/>
  <c r="AG58" i="7"/>
  <c r="AW58" i="7"/>
  <c r="BM58" i="7"/>
  <c r="CC58" i="7"/>
  <c r="CS58" i="7"/>
  <c r="DI58" i="7"/>
  <c r="AK58" i="7"/>
  <c r="BA58" i="7"/>
  <c r="BQ58" i="7"/>
  <c r="CG58" i="7"/>
  <c r="CW58" i="7"/>
  <c r="DM58" i="7"/>
  <c r="Y58" i="7"/>
  <c r="CK58" i="7"/>
  <c r="AO58" i="7"/>
  <c r="DA58" i="7"/>
  <c r="BE58" i="7"/>
  <c r="DQ58" i="7"/>
  <c r="BU58" i="7"/>
  <c r="O11" i="7"/>
  <c r="DU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S6" i="7"/>
  <c r="O8" i="7"/>
  <c r="O10"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Y66" i="7"/>
  <c r="AC66" i="7"/>
  <c r="AG66" i="7"/>
  <c r="AK66" i="7"/>
  <c r="AO66" i="7"/>
  <c r="AS66" i="7"/>
  <c r="AW66" i="7"/>
  <c r="BA66" i="7"/>
  <c r="BE66" i="7"/>
  <c r="BI66" i="7"/>
  <c r="BM66" i="7"/>
  <c r="BQ66" i="7"/>
  <c r="BU66" i="7"/>
  <c r="BY66" i="7"/>
  <c r="CC66" i="7"/>
  <c r="CG66" i="7"/>
  <c r="CK66" i="7"/>
  <c r="CO66" i="7"/>
  <c r="CS66" i="7"/>
  <c r="CW66" i="7"/>
  <c r="DA66" i="7"/>
  <c r="DE66" i="7"/>
  <c r="DI66" i="7"/>
  <c r="DM66" i="7"/>
  <c r="DQ66" i="7"/>
  <c r="Z66" i="7"/>
  <c r="AD66" i="7"/>
  <c r="AH66" i="7"/>
  <c r="AL66" i="7"/>
  <c r="AP66" i="7"/>
  <c r="AT66" i="7"/>
  <c r="AX66" i="7"/>
  <c r="BB66" i="7"/>
  <c r="BF66" i="7"/>
  <c r="BJ66" i="7"/>
  <c r="BN66" i="7"/>
  <c r="BR66" i="7"/>
  <c r="BV66" i="7"/>
  <c r="BZ66" i="7"/>
  <c r="CD66" i="7"/>
  <c r="CH66" i="7"/>
  <c r="CL66" i="7"/>
  <c r="CP66" i="7"/>
  <c r="CT66" i="7"/>
  <c r="CX66" i="7"/>
  <c r="DB66" i="7"/>
  <c r="DF66" i="7"/>
  <c r="DJ66" i="7"/>
  <c r="DN66" i="7"/>
  <c r="DR66" i="7"/>
  <c r="AA66" i="7"/>
  <c r="AE66" i="7"/>
  <c r="AI66" i="7"/>
  <c r="AM66" i="7"/>
  <c r="AQ66" i="7"/>
  <c r="AU66" i="7"/>
  <c r="AY66" i="7"/>
  <c r="BC66" i="7"/>
  <c r="BG66" i="7"/>
  <c r="BK66" i="7"/>
  <c r="BO66" i="7"/>
  <c r="BS66" i="7"/>
  <c r="BW66" i="7"/>
  <c r="CA66" i="7"/>
  <c r="CE66" i="7"/>
  <c r="CI66" i="7"/>
  <c r="CM66" i="7"/>
  <c r="CQ66" i="7"/>
  <c r="CU66" i="7"/>
  <c r="CY66" i="7"/>
  <c r="DC66" i="7"/>
  <c r="DG66" i="7"/>
  <c r="DK66" i="7"/>
  <c r="DO66" i="7"/>
  <c r="DS66" i="7"/>
  <c r="AN66" i="7"/>
  <c r="BD66" i="7"/>
  <c r="BT66" i="7"/>
  <c r="CJ66" i="7"/>
  <c r="CZ66" i="7"/>
  <c r="DP66" i="7"/>
  <c r="AB66" i="7"/>
  <c r="AR66" i="7"/>
  <c r="BH66" i="7"/>
  <c r="BX66" i="7"/>
  <c r="CN66" i="7"/>
  <c r="DD66" i="7"/>
  <c r="DT66" i="7"/>
  <c r="AF66" i="7"/>
  <c r="AV66" i="7"/>
  <c r="BL66" i="7"/>
  <c r="CB66" i="7"/>
  <c r="CR66" i="7"/>
  <c r="DH66" i="7"/>
  <c r="AZ66" i="7"/>
  <c r="DL66" i="7"/>
  <c r="BP66" i="7"/>
  <c r="CF66" i="7"/>
  <c r="AJ66" i="7"/>
  <c r="CV66" i="7"/>
  <c r="X66" i="7"/>
  <c r="AB16" i="7"/>
  <c r="AF16" i="7"/>
  <c r="AJ16" i="7"/>
  <c r="AN16" i="7"/>
  <c r="AR16" i="7"/>
  <c r="AV16" i="7"/>
  <c r="AZ16" i="7"/>
  <c r="BD16" i="7"/>
  <c r="BH16" i="7"/>
  <c r="BL16" i="7"/>
  <c r="BP16" i="7"/>
  <c r="BT16" i="7"/>
  <c r="BX16" i="7"/>
  <c r="CB16" i="7"/>
  <c r="CF16" i="7"/>
  <c r="CJ16" i="7"/>
  <c r="CN16" i="7"/>
  <c r="CR16" i="7"/>
  <c r="CV16" i="7"/>
  <c r="CZ16" i="7"/>
  <c r="DD16" i="7"/>
  <c r="DH16" i="7"/>
  <c r="DL16" i="7"/>
  <c r="DP16" i="7"/>
  <c r="DT16" i="7"/>
  <c r="Y16" i="7"/>
  <c r="AC16" i="7"/>
  <c r="AG16" i="7"/>
  <c r="AK16" i="7"/>
  <c r="AO16" i="7"/>
  <c r="AS16" i="7"/>
  <c r="AW16" i="7"/>
  <c r="BA16" i="7"/>
  <c r="BE16" i="7"/>
  <c r="BI16" i="7"/>
  <c r="BM16" i="7"/>
  <c r="BQ16" i="7"/>
  <c r="BU16" i="7"/>
  <c r="BY16" i="7"/>
  <c r="CC16" i="7"/>
  <c r="CG16" i="7"/>
  <c r="CK16" i="7"/>
  <c r="CO16" i="7"/>
  <c r="CS16" i="7"/>
  <c r="CW16" i="7"/>
  <c r="DA16" i="7"/>
  <c r="DE16" i="7"/>
  <c r="DI16" i="7"/>
  <c r="DM16" i="7"/>
  <c r="DQ16" i="7"/>
  <c r="AE16" i="7"/>
  <c r="AM16" i="7"/>
  <c r="AU16" i="7"/>
  <c r="BC16" i="7"/>
  <c r="BK16" i="7"/>
  <c r="BS16" i="7"/>
  <c r="CA16" i="7"/>
  <c r="CI16" i="7"/>
  <c r="CQ16" i="7"/>
  <c r="CY16" i="7"/>
  <c r="DG16" i="7"/>
  <c r="DO16" i="7"/>
  <c r="Z16" i="7"/>
  <c r="AH16" i="7"/>
  <c r="AP16" i="7"/>
  <c r="AX16" i="7"/>
  <c r="BF16" i="7"/>
  <c r="BN16" i="7"/>
  <c r="BV16" i="7"/>
  <c r="CD16" i="7"/>
  <c r="CL16" i="7"/>
  <c r="CT16" i="7"/>
  <c r="DB16" i="7"/>
  <c r="DJ16" i="7"/>
  <c r="DR16" i="7"/>
  <c r="AA16" i="7"/>
  <c r="AI16" i="7"/>
  <c r="AQ16" i="7"/>
  <c r="AY16" i="7"/>
  <c r="BG16" i="7"/>
  <c r="BO16" i="7"/>
  <c r="BW16" i="7"/>
  <c r="CE16" i="7"/>
  <c r="CM16" i="7"/>
  <c r="CU16" i="7"/>
  <c r="DC16" i="7"/>
  <c r="DK16" i="7"/>
  <c r="DS16" i="7"/>
  <c r="AL16" i="7"/>
  <c r="BR16" i="7"/>
  <c r="CX16" i="7"/>
  <c r="AT16" i="7"/>
  <c r="BZ16" i="7"/>
  <c r="DF16" i="7"/>
  <c r="BB16" i="7"/>
  <c r="CH16" i="7"/>
  <c r="DN16" i="7"/>
  <c r="AD16" i="7"/>
  <c r="BJ16" i="7"/>
  <c r="CP16" i="7"/>
  <c r="X16" i="7"/>
  <c r="X90" i="7"/>
  <c r="AA90" i="7"/>
  <c r="AE90" i="7"/>
  <c r="AI90" i="7"/>
  <c r="AM90" i="7"/>
  <c r="AQ90" i="7"/>
  <c r="AU90" i="7"/>
  <c r="AY90" i="7"/>
  <c r="BC90" i="7"/>
  <c r="BG90" i="7"/>
  <c r="BK90" i="7"/>
  <c r="BO90" i="7"/>
  <c r="BS90" i="7"/>
  <c r="BW90" i="7"/>
  <c r="CA90" i="7"/>
  <c r="CE90" i="7"/>
  <c r="CI90" i="7"/>
  <c r="CM90" i="7"/>
  <c r="CQ90" i="7"/>
  <c r="CU90" i="7"/>
  <c r="CY90" i="7"/>
  <c r="DC90" i="7"/>
  <c r="DG90" i="7"/>
  <c r="DK90" i="7"/>
  <c r="DO90" i="7"/>
  <c r="DS90" i="7"/>
  <c r="AB90" i="7"/>
  <c r="AF90" i="7"/>
  <c r="AJ90" i="7"/>
  <c r="AN90" i="7"/>
  <c r="AR90" i="7"/>
  <c r="AV90" i="7"/>
  <c r="AZ90" i="7"/>
  <c r="BD90" i="7"/>
  <c r="BH90" i="7"/>
  <c r="BL90" i="7"/>
  <c r="BP90" i="7"/>
  <c r="BT90" i="7"/>
  <c r="BX90" i="7"/>
  <c r="CB90" i="7"/>
  <c r="CF90" i="7"/>
  <c r="CJ90" i="7"/>
  <c r="CN90" i="7"/>
  <c r="CR90" i="7"/>
  <c r="CV90" i="7"/>
  <c r="CZ90" i="7"/>
  <c r="DD90" i="7"/>
  <c r="DH90" i="7"/>
  <c r="DL90" i="7"/>
  <c r="DP90" i="7"/>
  <c r="DT90" i="7"/>
  <c r="Y90" i="7"/>
  <c r="AC90" i="7"/>
  <c r="AG90" i="7"/>
  <c r="AK90" i="7"/>
  <c r="AO90" i="7"/>
  <c r="AS90" i="7"/>
  <c r="AW90" i="7"/>
  <c r="BA90" i="7"/>
  <c r="BE90" i="7"/>
  <c r="BI90" i="7"/>
  <c r="BM90" i="7"/>
  <c r="BQ90" i="7"/>
  <c r="BU90" i="7"/>
  <c r="BY90" i="7"/>
  <c r="CC90" i="7"/>
  <c r="CG90" i="7"/>
  <c r="CK90" i="7"/>
  <c r="CO90" i="7"/>
  <c r="CS90" i="7"/>
  <c r="CW90" i="7"/>
  <c r="DA90" i="7"/>
  <c r="DE90" i="7"/>
  <c r="DI90" i="7"/>
  <c r="DM90" i="7"/>
  <c r="DQ90" i="7"/>
  <c r="Z90" i="7"/>
  <c r="AP90" i="7"/>
  <c r="BF90" i="7"/>
  <c r="BV90" i="7"/>
  <c r="CL90" i="7"/>
  <c r="DB90" i="7"/>
  <c r="DR90" i="7"/>
  <c r="AD90" i="7"/>
  <c r="AT90" i="7"/>
  <c r="BJ90" i="7"/>
  <c r="BZ90" i="7"/>
  <c r="CP90" i="7"/>
  <c r="DF90" i="7"/>
  <c r="AH90" i="7"/>
  <c r="AX90" i="7"/>
  <c r="BN90" i="7"/>
  <c r="CD90" i="7"/>
  <c r="CT90" i="7"/>
  <c r="DJ90" i="7"/>
  <c r="BB90" i="7"/>
  <c r="DN90" i="7"/>
  <c r="BR90" i="7"/>
  <c r="CH90" i="7"/>
  <c r="CX90" i="7"/>
  <c r="AL90"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HQ26"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EJ26" i="7"/>
  <c r="EZ26" i="7"/>
  <c r="FP26" i="7"/>
  <c r="GF26" i="7"/>
  <c r="GV26" i="7"/>
  <c r="HL26" i="7"/>
  <c r="DX26" i="7"/>
  <c r="EN26" i="7"/>
  <c r="FD26" i="7"/>
  <c r="FT26" i="7"/>
  <c r="GJ26" i="7"/>
  <c r="GZ26" i="7"/>
  <c r="HP26" i="7"/>
  <c r="EB26" i="7"/>
  <c r="ER26" i="7"/>
  <c r="FH26" i="7"/>
  <c r="FX26" i="7"/>
  <c r="GN26" i="7"/>
  <c r="HD26" i="7"/>
  <c r="EF26" i="7"/>
  <c r="GR26" i="7"/>
  <c r="EV26" i="7"/>
  <c r="HH26" i="7"/>
  <c r="FL26" i="7"/>
  <c r="GB26" i="7"/>
  <c r="O26" i="7"/>
  <c r="X65" i="7"/>
  <c r="Y65" i="7"/>
  <c r="AC65" i="7"/>
  <c r="AG65" i="7"/>
  <c r="AK65" i="7"/>
  <c r="AO65" i="7"/>
  <c r="AS65" i="7"/>
  <c r="AW65" i="7"/>
  <c r="BA65" i="7"/>
  <c r="BE65" i="7"/>
  <c r="BI65" i="7"/>
  <c r="BM65" i="7"/>
  <c r="BQ65" i="7"/>
  <c r="BU65" i="7"/>
  <c r="BY65" i="7"/>
  <c r="CC65" i="7"/>
  <c r="CG65" i="7"/>
  <c r="CK65" i="7"/>
  <c r="CO65" i="7"/>
  <c r="CS65" i="7"/>
  <c r="CW65" i="7"/>
  <c r="DA65" i="7"/>
  <c r="DE65" i="7"/>
  <c r="DI65" i="7"/>
  <c r="DM65" i="7"/>
  <c r="DQ65" i="7"/>
  <c r="Z65" i="7"/>
  <c r="AD65" i="7"/>
  <c r="AH65" i="7"/>
  <c r="AL65" i="7"/>
  <c r="AP65" i="7"/>
  <c r="AT65" i="7"/>
  <c r="AX65" i="7"/>
  <c r="BB65" i="7"/>
  <c r="BF65" i="7"/>
  <c r="BJ65" i="7"/>
  <c r="BN65" i="7"/>
  <c r="BR65" i="7"/>
  <c r="BV65" i="7"/>
  <c r="BZ65" i="7"/>
  <c r="CD65" i="7"/>
  <c r="CH65" i="7"/>
  <c r="CL65" i="7"/>
  <c r="CP65" i="7"/>
  <c r="CT65" i="7"/>
  <c r="CX65" i="7"/>
  <c r="DB65" i="7"/>
  <c r="DF65" i="7"/>
  <c r="DJ65" i="7"/>
  <c r="DN65" i="7"/>
  <c r="DR65" i="7"/>
  <c r="AA65" i="7"/>
  <c r="AE65" i="7"/>
  <c r="AI65" i="7"/>
  <c r="AM65" i="7"/>
  <c r="AQ65" i="7"/>
  <c r="AU65" i="7"/>
  <c r="AY65" i="7"/>
  <c r="BC65" i="7"/>
  <c r="BG65" i="7"/>
  <c r="BK65" i="7"/>
  <c r="BO65" i="7"/>
  <c r="BS65" i="7"/>
  <c r="BW65" i="7"/>
  <c r="CA65" i="7"/>
  <c r="CE65" i="7"/>
  <c r="CI65" i="7"/>
  <c r="CM65" i="7"/>
  <c r="CQ65" i="7"/>
  <c r="CU65" i="7"/>
  <c r="CY65" i="7"/>
  <c r="DC65" i="7"/>
  <c r="DG65" i="7"/>
  <c r="DK65" i="7"/>
  <c r="DO65" i="7"/>
  <c r="DS65" i="7"/>
  <c r="AB65" i="7"/>
  <c r="AR65" i="7"/>
  <c r="BH65" i="7"/>
  <c r="BX65" i="7"/>
  <c r="CN65" i="7"/>
  <c r="DD65" i="7"/>
  <c r="DT65" i="7"/>
  <c r="AF65" i="7"/>
  <c r="AV65" i="7"/>
  <c r="BL65" i="7"/>
  <c r="CB65" i="7"/>
  <c r="CR65" i="7"/>
  <c r="DH65" i="7"/>
  <c r="AJ65" i="7"/>
  <c r="AZ65" i="7"/>
  <c r="BP65" i="7"/>
  <c r="CF65" i="7"/>
  <c r="CV65" i="7"/>
  <c r="DL65" i="7"/>
  <c r="CJ65" i="7"/>
  <c r="AN65" i="7"/>
  <c r="CZ65" i="7"/>
  <c r="BD65" i="7"/>
  <c r="DP65" i="7"/>
  <c r="BT65" i="7"/>
  <c r="AA28" i="7"/>
  <c r="AE28" i="7"/>
  <c r="AI28" i="7"/>
  <c r="AM28" i="7"/>
  <c r="AQ28" i="7"/>
  <c r="AU28" i="7"/>
  <c r="AY28" i="7"/>
  <c r="BC28" i="7"/>
  <c r="BG28" i="7"/>
  <c r="BK28" i="7"/>
  <c r="BO28" i="7"/>
  <c r="BS28" i="7"/>
  <c r="BW28" i="7"/>
  <c r="CA28" i="7"/>
  <c r="CE28" i="7"/>
  <c r="CI28" i="7"/>
  <c r="CM28" i="7"/>
  <c r="CQ28" i="7"/>
  <c r="CU28" i="7"/>
  <c r="CY28" i="7"/>
  <c r="DC28" i="7"/>
  <c r="DG28" i="7"/>
  <c r="DK28" i="7"/>
  <c r="DO28" i="7"/>
  <c r="DS28" i="7"/>
  <c r="AB28" i="7"/>
  <c r="AF28" i="7"/>
  <c r="AJ28" i="7"/>
  <c r="AN28" i="7"/>
  <c r="AR28" i="7"/>
  <c r="AV28" i="7"/>
  <c r="AZ28" i="7"/>
  <c r="BD28" i="7"/>
  <c r="BH28" i="7"/>
  <c r="BL28" i="7"/>
  <c r="BP28" i="7"/>
  <c r="BT28" i="7"/>
  <c r="BX28" i="7"/>
  <c r="CB28" i="7"/>
  <c r="CF28" i="7"/>
  <c r="CJ28" i="7"/>
  <c r="CN28" i="7"/>
  <c r="CR28" i="7"/>
  <c r="CV28" i="7"/>
  <c r="CZ28" i="7"/>
  <c r="DD28" i="7"/>
  <c r="DH28" i="7"/>
  <c r="DL28" i="7"/>
  <c r="DP28" i="7"/>
  <c r="DT28" i="7"/>
  <c r="Y28" i="7"/>
  <c r="AC28" i="7"/>
  <c r="AG28" i="7"/>
  <c r="AK28" i="7"/>
  <c r="AO28" i="7"/>
  <c r="AS28" i="7"/>
  <c r="AW28" i="7"/>
  <c r="BA28" i="7"/>
  <c r="BE28" i="7"/>
  <c r="BI28" i="7"/>
  <c r="BM28" i="7"/>
  <c r="BQ28" i="7"/>
  <c r="BU28" i="7"/>
  <c r="BY28" i="7"/>
  <c r="CC28" i="7"/>
  <c r="CG28" i="7"/>
  <c r="CK28" i="7"/>
  <c r="CO28" i="7"/>
  <c r="CS28" i="7"/>
  <c r="CW28" i="7"/>
  <c r="DA28" i="7"/>
  <c r="DE28" i="7"/>
  <c r="DI28" i="7"/>
  <c r="DM28" i="7"/>
  <c r="DQ28" i="7"/>
  <c r="AH28" i="7"/>
  <c r="AX28" i="7"/>
  <c r="BN28" i="7"/>
  <c r="CD28" i="7"/>
  <c r="CT28" i="7"/>
  <c r="DJ28" i="7"/>
  <c r="AL28" i="7"/>
  <c r="BB28" i="7"/>
  <c r="BR28" i="7"/>
  <c r="CH28" i="7"/>
  <c r="CX28" i="7"/>
  <c r="DN28" i="7"/>
  <c r="Z28" i="7"/>
  <c r="AP28" i="7"/>
  <c r="BF28" i="7"/>
  <c r="BV28" i="7"/>
  <c r="CL28" i="7"/>
  <c r="DB28" i="7"/>
  <c r="DR28" i="7"/>
  <c r="BJ28" i="7"/>
  <c r="BZ28" i="7"/>
  <c r="AD28" i="7"/>
  <c r="CP28" i="7"/>
  <c r="DF28" i="7"/>
  <c r="AT28" i="7"/>
  <c r="X28"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AA50" i="7"/>
  <c r="AE50" i="7"/>
  <c r="AI50" i="7"/>
  <c r="AM50" i="7"/>
  <c r="AQ50" i="7"/>
  <c r="AU50" i="7"/>
  <c r="AY50" i="7"/>
  <c r="BC50" i="7"/>
  <c r="BG50" i="7"/>
  <c r="BK50" i="7"/>
  <c r="BO50" i="7"/>
  <c r="BS50" i="7"/>
  <c r="BW50" i="7"/>
  <c r="CA50" i="7"/>
  <c r="CE50" i="7"/>
  <c r="CI50" i="7"/>
  <c r="CM50" i="7"/>
  <c r="CQ50" i="7"/>
  <c r="CU50" i="7"/>
  <c r="CY50" i="7"/>
  <c r="DC50" i="7"/>
  <c r="DG50" i="7"/>
  <c r="DK50" i="7"/>
  <c r="DO50" i="7"/>
  <c r="DS50" i="7"/>
  <c r="AB50" i="7"/>
  <c r="AF50" i="7"/>
  <c r="AJ50" i="7"/>
  <c r="AN50" i="7"/>
  <c r="AR50" i="7"/>
  <c r="AV50" i="7"/>
  <c r="AZ50" i="7"/>
  <c r="BD50" i="7"/>
  <c r="BH50" i="7"/>
  <c r="BL50" i="7"/>
  <c r="BP50" i="7"/>
  <c r="BT50" i="7"/>
  <c r="BX50" i="7"/>
  <c r="CB50" i="7"/>
  <c r="CF50" i="7"/>
  <c r="CJ50" i="7"/>
  <c r="CN50" i="7"/>
  <c r="CR50" i="7"/>
  <c r="CV50" i="7"/>
  <c r="CZ50" i="7"/>
  <c r="DD50" i="7"/>
  <c r="DH50" i="7"/>
  <c r="DL50" i="7"/>
  <c r="DP50" i="7"/>
  <c r="DT50" i="7"/>
  <c r="AC50" i="7"/>
  <c r="AS50" i="7"/>
  <c r="BI50" i="7"/>
  <c r="BY50" i="7"/>
  <c r="CO50" i="7"/>
  <c r="DE50" i="7"/>
  <c r="AG50" i="7"/>
  <c r="AW50" i="7"/>
  <c r="BM50" i="7"/>
  <c r="CC50" i="7"/>
  <c r="CS50" i="7"/>
  <c r="DI50" i="7"/>
  <c r="AK50" i="7"/>
  <c r="BA50" i="7"/>
  <c r="BQ50" i="7"/>
  <c r="CG50" i="7"/>
  <c r="CW50" i="7"/>
  <c r="DM50" i="7"/>
  <c r="BE50" i="7"/>
  <c r="DQ50" i="7"/>
  <c r="BU50" i="7"/>
  <c r="Y50" i="7"/>
  <c r="CK50" i="7"/>
  <c r="AO50" i="7"/>
  <c r="DA50" i="7"/>
  <c r="X50" i="7"/>
  <c r="X71" i="7"/>
  <c r="AA71" i="7"/>
  <c r="AE71" i="7"/>
  <c r="AI71" i="7"/>
  <c r="AM71" i="7"/>
  <c r="AQ71" i="7"/>
  <c r="AU71" i="7"/>
  <c r="AY71" i="7"/>
  <c r="BC71" i="7"/>
  <c r="BG71" i="7"/>
  <c r="BK71" i="7"/>
  <c r="BO71" i="7"/>
  <c r="BS71" i="7"/>
  <c r="BW71" i="7"/>
  <c r="CA71" i="7"/>
  <c r="CE71" i="7"/>
  <c r="CI71" i="7"/>
  <c r="CM71" i="7"/>
  <c r="CQ71" i="7"/>
  <c r="CU71" i="7"/>
  <c r="CY71" i="7"/>
  <c r="DC71" i="7"/>
  <c r="DG71" i="7"/>
  <c r="DK71" i="7"/>
  <c r="DO71" i="7"/>
  <c r="DS71" i="7"/>
  <c r="AB71" i="7"/>
  <c r="AF71" i="7"/>
  <c r="AJ71" i="7"/>
  <c r="AN71" i="7"/>
  <c r="AR71" i="7"/>
  <c r="AV71" i="7"/>
  <c r="AZ71" i="7"/>
  <c r="BD71" i="7"/>
  <c r="BH71" i="7"/>
  <c r="BL71" i="7"/>
  <c r="BP71" i="7"/>
  <c r="BT71" i="7"/>
  <c r="BX71" i="7"/>
  <c r="CB71" i="7"/>
  <c r="CF71" i="7"/>
  <c r="CJ71" i="7"/>
  <c r="CN71" i="7"/>
  <c r="CR71" i="7"/>
  <c r="CV71" i="7"/>
  <c r="CZ71" i="7"/>
  <c r="DD71" i="7"/>
  <c r="DH71" i="7"/>
  <c r="DL71" i="7"/>
  <c r="DP71" i="7"/>
  <c r="DT71" i="7"/>
  <c r="Y71" i="7"/>
  <c r="AC71" i="7"/>
  <c r="AG71" i="7"/>
  <c r="AK71" i="7"/>
  <c r="AO71" i="7"/>
  <c r="AS71" i="7"/>
  <c r="AW71" i="7"/>
  <c r="BA71" i="7"/>
  <c r="BE71" i="7"/>
  <c r="BI71" i="7"/>
  <c r="BM71" i="7"/>
  <c r="BQ71" i="7"/>
  <c r="BU71" i="7"/>
  <c r="BY71" i="7"/>
  <c r="CC71" i="7"/>
  <c r="CG71" i="7"/>
  <c r="CK71" i="7"/>
  <c r="CO71" i="7"/>
  <c r="CS71" i="7"/>
  <c r="CW71" i="7"/>
  <c r="DA71" i="7"/>
  <c r="DE71" i="7"/>
  <c r="DI71" i="7"/>
  <c r="DM71" i="7"/>
  <c r="DQ71" i="7"/>
  <c r="AL71" i="7"/>
  <c r="BB71" i="7"/>
  <c r="BR71" i="7"/>
  <c r="CH71" i="7"/>
  <c r="CX71" i="7"/>
  <c r="DN71" i="7"/>
  <c r="Z71" i="7"/>
  <c r="AP71" i="7"/>
  <c r="BF71" i="7"/>
  <c r="BV71" i="7"/>
  <c r="CL71" i="7"/>
  <c r="DB71" i="7"/>
  <c r="DR71" i="7"/>
  <c r="AD71" i="7"/>
  <c r="AT71" i="7"/>
  <c r="BJ71" i="7"/>
  <c r="BZ71" i="7"/>
  <c r="CP71" i="7"/>
  <c r="DF71" i="7"/>
  <c r="AH71" i="7"/>
  <c r="CT71" i="7"/>
  <c r="AX71" i="7"/>
  <c r="DJ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X12" i="7"/>
  <c r="Y12" i="7" s="1"/>
  <c r="Z12" i="7" s="1"/>
  <c r="AA12" i="7" s="1"/>
  <c r="AB94" i="7"/>
  <c r="AF94" i="7"/>
  <c r="AJ94" i="7"/>
  <c r="AN94" i="7"/>
  <c r="AR94" i="7"/>
  <c r="AV94" i="7"/>
  <c r="AZ94" i="7"/>
  <c r="BD94" i="7"/>
  <c r="BH94" i="7"/>
  <c r="Y94" i="7"/>
  <c r="AC94" i="7"/>
  <c r="AG94" i="7"/>
  <c r="AK94" i="7"/>
  <c r="AO94" i="7"/>
  <c r="AS94" i="7"/>
  <c r="AW94" i="7"/>
  <c r="BA94" i="7"/>
  <c r="BE94" i="7"/>
  <c r="BI94" i="7"/>
  <c r="AA94" i="7"/>
  <c r="AI94" i="7"/>
  <c r="AQ94" i="7"/>
  <c r="AY94" i="7"/>
  <c r="BG94" i="7"/>
  <c r="BM94" i="7"/>
  <c r="BQ94" i="7"/>
  <c r="BU94" i="7"/>
  <c r="BY94" i="7"/>
  <c r="CC94" i="7"/>
  <c r="CG94" i="7"/>
  <c r="CK94" i="7"/>
  <c r="CO94" i="7"/>
  <c r="CS94" i="7"/>
  <c r="CW94" i="7"/>
  <c r="DA94" i="7"/>
  <c r="DE94" i="7"/>
  <c r="DI94" i="7"/>
  <c r="DM94" i="7"/>
  <c r="DQ94" i="7"/>
  <c r="AD94" i="7"/>
  <c r="AL94" i="7"/>
  <c r="AT94" i="7"/>
  <c r="BB94" i="7"/>
  <c r="BJ94" i="7"/>
  <c r="BN94" i="7"/>
  <c r="BR94" i="7"/>
  <c r="BV94" i="7"/>
  <c r="BZ94" i="7"/>
  <c r="CD94" i="7"/>
  <c r="CH94" i="7"/>
  <c r="CL94" i="7"/>
  <c r="CP94" i="7"/>
  <c r="CT94" i="7"/>
  <c r="CX94" i="7"/>
  <c r="DB94" i="7"/>
  <c r="DF94" i="7"/>
  <c r="DJ94" i="7"/>
  <c r="DN94" i="7"/>
  <c r="DR94" i="7"/>
  <c r="AE94" i="7"/>
  <c r="AM94" i="7"/>
  <c r="AU94" i="7"/>
  <c r="BC94" i="7"/>
  <c r="BK94" i="7"/>
  <c r="BO94" i="7"/>
  <c r="BS94" i="7"/>
  <c r="BW94" i="7"/>
  <c r="CA94" i="7"/>
  <c r="CE94" i="7"/>
  <c r="CI94" i="7"/>
  <c r="CM94" i="7"/>
  <c r="CQ94" i="7"/>
  <c r="CU94" i="7"/>
  <c r="CY94" i="7"/>
  <c r="DC94" i="7"/>
  <c r="DG94" i="7"/>
  <c r="DK94" i="7"/>
  <c r="DO94" i="7"/>
  <c r="DS94" i="7"/>
  <c r="X94" i="7"/>
  <c r="Z94" i="7"/>
  <c r="BF94" i="7"/>
  <c r="BX94" i="7"/>
  <c r="CN94" i="7"/>
  <c r="DD94" i="7"/>
  <c r="DT94" i="7"/>
  <c r="AH94" i="7"/>
  <c r="BL94" i="7"/>
  <c r="CB94" i="7"/>
  <c r="CR94" i="7"/>
  <c r="DH94" i="7"/>
  <c r="AP94" i="7"/>
  <c r="BP94" i="7"/>
  <c r="CF94" i="7"/>
  <c r="CV94" i="7"/>
  <c r="DL94" i="7"/>
  <c r="CJ94" i="7"/>
  <c r="CZ94" i="7"/>
  <c r="AX94" i="7"/>
  <c r="DP94" i="7"/>
  <c r="BT94" i="7"/>
  <c r="X81" i="7"/>
  <c r="AA81" i="7"/>
  <c r="AE81" i="7"/>
  <c r="AI81" i="7"/>
  <c r="AM81" i="7"/>
  <c r="AQ81" i="7"/>
  <c r="AU81" i="7"/>
  <c r="AY81" i="7"/>
  <c r="BC81" i="7"/>
  <c r="BG81" i="7"/>
  <c r="BK81" i="7"/>
  <c r="BO81" i="7"/>
  <c r="BS81" i="7"/>
  <c r="BW81" i="7"/>
  <c r="CA81" i="7"/>
  <c r="CE81" i="7"/>
  <c r="CI81" i="7"/>
  <c r="CM81" i="7"/>
  <c r="CQ81" i="7"/>
  <c r="CU81" i="7"/>
  <c r="CY81" i="7"/>
  <c r="DC81" i="7"/>
  <c r="DG81" i="7"/>
  <c r="DK81" i="7"/>
  <c r="DO81" i="7"/>
  <c r="DS81" i="7"/>
  <c r="AB81" i="7"/>
  <c r="AF81" i="7"/>
  <c r="AJ81" i="7"/>
  <c r="AN81" i="7"/>
  <c r="AR81" i="7"/>
  <c r="AV81" i="7"/>
  <c r="AZ81" i="7"/>
  <c r="BD81" i="7"/>
  <c r="BH81" i="7"/>
  <c r="BL81" i="7"/>
  <c r="BP81" i="7"/>
  <c r="BT81" i="7"/>
  <c r="BX81" i="7"/>
  <c r="CB81" i="7"/>
  <c r="CF81" i="7"/>
  <c r="CJ81" i="7"/>
  <c r="CN81" i="7"/>
  <c r="CR81" i="7"/>
  <c r="CV81" i="7"/>
  <c r="CZ81" i="7"/>
  <c r="DD81" i="7"/>
  <c r="DH81" i="7"/>
  <c r="DL81" i="7"/>
  <c r="DP81" i="7"/>
  <c r="DT81" i="7"/>
  <c r="Y81" i="7"/>
  <c r="AC81" i="7"/>
  <c r="AG81" i="7"/>
  <c r="AK81" i="7"/>
  <c r="AO81" i="7"/>
  <c r="AS81" i="7"/>
  <c r="AW81" i="7"/>
  <c r="BA81" i="7"/>
  <c r="BE81" i="7"/>
  <c r="BI81" i="7"/>
  <c r="BM81" i="7"/>
  <c r="BQ81" i="7"/>
  <c r="BU81" i="7"/>
  <c r="BY81" i="7"/>
  <c r="CC81" i="7"/>
  <c r="CG81" i="7"/>
  <c r="CK81" i="7"/>
  <c r="CO81" i="7"/>
  <c r="CS81" i="7"/>
  <c r="CW81" i="7"/>
  <c r="DA81" i="7"/>
  <c r="DE81" i="7"/>
  <c r="DI81" i="7"/>
  <c r="DM81" i="7"/>
  <c r="DQ81" i="7"/>
  <c r="AD81" i="7"/>
  <c r="AT81" i="7"/>
  <c r="BJ81" i="7"/>
  <c r="BZ81" i="7"/>
  <c r="CP81" i="7"/>
  <c r="DF81" i="7"/>
  <c r="AH81" i="7"/>
  <c r="AX81" i="7"/>
  <c r="BN81" i="7"/>
  <c r="CD81" i="7"/>
  <c r="CT81" i="7"/>
  <c r="DJ81" i="7"/>
  <c r="AL81" i="7"/>
  <c r="BB81" i="7"/>
  <c r="BR81" i="7"/>
  <c r="CH81" i="7"/>
  <c r="CX81" i="7"/>
  <c r="DN81" i="7"/>
  <c r="BF81" i="7"/>
  <c r="DR81" i="7"/>
  <c r="BV81" i="7"/>
  <c r="Z81" i="7"/>
  <c r="CL81" i="7"/>
  <c r="AP81" i="7"/>
  <c r="DB81" i="7"/>
  <c r="AB24" i="7"/>
  <c r="AF24" i="7"/>
  <c r="AJ24" i="7"/>
  <c r="AN24" i="7"/>
  <c r="AR24" i="7"/>
  <c r="AV24" i="7"/>
  <c r="AZ24" i="7"/>
  <c r="BD24" i="7"/>
  <c r="BH24" i="7"/>
  <c r="BL24" i="7"/>
  <c r="BP24" i="7"/>
  <c r="BT24" i="7"/>
  <c r="BX24" i="7"/>
  <c r="CB24" i="7"/>
  <c r="CF24" i="7"/>
  <c r="CJ24" i="7"/>
  <c r="CN24" i="7"/>
  <c r="CR24" i="7"/>
  <c r="CV24" i="7"/>
  <c r="CZ24" i="7"/>
  <c r="DD24" i="7"/>
  <c r="DH24" i="7"/>
  <c r="DL24" i="7"/>
  <c r="DP24" i="7"/>
  <c r="DT24" i="7"/>
  <c r="Y24" i="7"/>
  <c r="AC24" i="7"/>
  <c r="AG24" i="7"/>
  <c r="AK24" i="7"/>
  <c r="AO24" i="7"/>
  <c r="AS24" i="7"/>
  <c r="AW24" i="7"/>
  <c r="BA24" i="7"/>
  <c r="BE24" i="7"/>
  <c r="BI24" i="7"/>
  <c r="BM24" i="7"/>
  <c r="BQ24" i="7"/>
  <c r="BU24" i="7"/>
  <c r="BY24" i="7"/>
  <c r="CC24" i="7"/>
  <c r="CG24" i="7"/>
  <c r="CK24" i="7"/>
  <c r="CO24" i="7"/>
  <c r="CS24" i="7"/>
  <c r="CW24" i="7"/>
  <c r="DA24" i="7"/>
  <c r="DE24" i="7"/>
  <c r="DI24" i="7"/>
  <c r="DM24" i="7"/>
  <c r="DQ24" i="7"/>
  <c r="Z24" i="7"/>
  <c r="AD24" i="7"/>
  <c r="AH24" i="7"/>
  <c r="AL24" i="7"/>
  <c r="AP24" i="7"/>
  <c r="AT24" i="7"/>
  <c r="AX24" i="7"/>
  <c r="BB24" i="7"/>
  <c r="BF24" i="7"/>
  <c r="BJ24" i="7"/>
  <c r="BN24" i="7"/>
  <c r="BR24" i="7"/>
  <c r="BV24" i="7"/>
  <c r="BZ24" i="7"/>
  <c r="CD24" i="7"/>
  <c r="CH24" i="7"/>
  <c r="CL24" i="7"/>
  <c r="CP24" i="7"/>
  <c r="CT24" i="7"/>
  <c r="CX24" i="7"/>
  <c r="DB24" i="7"/>
  <c r="DF24" i="7"/>
  <c r="DJ24" i="7"/>
  <c r="DN24" i="7"/>
  <c r="DR24" i="7"/>
  <c r="AE24" i="7"/>
  <c r="AU24" i="7"/>
  <c r="BK24" i="7"/>
  <c r="CA24" i="7"/>
  <c r="CQ24" i="7"/>
  <c r="DG24" i="7"/>
  <c r="AI24" i="7"/>
  <c r="AY24" i="7"/>
  <c r="BO24" i="7"/>
  <c r="CE24" i="7"/>
  <c r="CU24" i="7"/>
  <c r="DK24" i="7"/>
  <c r="AM24" i="7"/>
  <c r="BC24" i="7"/>
  <c r="BS24" i="7"/>
  <c r="CI24" i="7"/>
  <c r="CY24" i="7"/>
  <c r="DO24" i="7"/>
  <c r="AQ24" i="7"/>
  <c r="DC24" i="7"/>
  <c r="BG24" i="7"/>
  <c r="DS24" i="7"/>
  <c r="BW24" i="7"/>
  <c r="AA24" i="7"/>
  <c r="CM24" i="7"/>
  <c r="X24" i="7"/>
  <c r="DU7" i="7"/>
  <c r="AA30" i="7"/>
  <c r="AE30" i="7"/>
  <c r="AI30" i="7"/>
  <c r="AM30" i="7"/>
  <c r="AQ30" i="7"/>
  <c r="AU30" i="7"/>
  <c r="AY30" i="7"/>
  <c r="BC30" i="7"/>
  <c r="BG30" i="7"/>
  <c r="BK30" i="7"/>
  <c r="BO30" i="7"/>
  <c r="BS30" i="7"/>
  <c r="BW30" i="7"/>
  <c r="CA30" i="7"/>
  <c r="CE30" i="7"/>
  <c r="CI30" i="7"/>
  <c r="CM30" i="7"/>
  <c r="CQ30" i="7"/>
  <c r="CU30" i="7"/>
  <c r="CY30" i="7"/>
  <c r="DC30" i="7"/>
  <c r="DG30" i="7"/>
  <c r="DK30" i="7"/>
  <c r="DO30" i="7"/>
  <c r="DS30" i="7"/>
  <c r="AB30" i="7"/>
  <c r="AF30" i="7"/>
  <c r="AJ30" i="7"/>
  <c r="AN30" i="7"/>
  <c r="AR30" i="7"/>
  <c r="AV30" i="7"/>
  <c r="AZ30" i="7"/>
  <c r="BD30" i="7"/>
  <c r="BH30" i="7"/>
  <c r="BL30" i="7"/>
  <c r="BP30" i="7"/>
  <c r="BT30" i="7"/>
  <c r="BX30" i="7"/>
  <c r="CB30" i="7"/>
  <c r="CF30" i="7"/>
  <c r="CJ30" i="7"/>
  <c r="CN30" i="7"/>
  <c r="CR30" i="7"/>
  <c r="CV30" i="7"/>
  <c r="CZ30" i="7"/>
  <c r="DD30" i="7"/>
  <c r="DH30" i="7"/>
  <c r="DL30" i="7"/>
  <c r="DP30" i="7"/>
  <c r="DT30" i="7"/>
  <c r="Y30" i="7"/>
  <c r="AC30" i="7"/>
  <c r="AG30" i="7"/>
  <c r="AK30" i="7"/>
  <c r="AO30" i="7"/>
  <c r="AS30" i="7"/>
  <c r="AW30" i="7"/>
  <c r="BA30" i="7"/>
  <c r="BE30" i="7"/>
  <c r="BI30" i="7"/>
  <c r="BM30" i="7"/>
  <c r="BQ30" i="7"/>
  <c r="BU30" i="7"/>
  <c r="BY30" i="7"/>
  <c r="CC30" i="7"/>
  <c r="CG30" i="7"/>
  <c r="CK30" i="7"/>
  <c r="CO30" i="7"/>
  <c r="CS30" i="7"/>
  <c r="CW30" i="7"/>
  <c r="DA30" i="7"/>
  <c r="DE30" i="7"/>
  <c r="DI30" i="7"/>
  <c r="DM30" i="7"/>
  <c r="DQ30" i="7"/>
  <c r="Z30" i="7"/>
  <c r="AP30" i="7"/>
  <c r="BF30" i="7"/>
  <c r="BV30" i="7"/>
  <c r="CL30" i="7"/>
  <c r="DB30" i="7"/>
  <c r="DR30" i="7"/>
  <c r="AD30" i="7"/>
  <c r="AT30" i="7"/>
  <c r="BJ30" i="7"/>
  <c r="BZ30" i="7"/>
  <c r="CP30" i="7"/>
  <c r="DF30" i="7"/>
  <c r="AH30" i="7"/>
  <c r="AX30" i="7"/>
  <c r="BN30" i="7"/>
  <c r="CD30" i="7"/>
  <c r="CT30" i="7"/>
  <c r="DJ30" i="7"/>
  <c r="BB30" i="7"/>
  <c r="DN30" i="7"/>
  <c r="BR30" i="7"/>
  <c r="CH30" i="7"/>
  <c r="AL30" i="7"/>
  <c r="CX30" i="7"/>
  <c r="X30" i="7"/>
  <c r="X39" i="7"/>
  <c r="AA39" i="7"/>
  <c r="AE39" i="7"/>
  <c r="AI39" i="7"/>
  <c r="AM39" i="7"/>
  <c r="AQ39" i="7"/>
  <c r="AU39" i="7"/>
  <c r="AY39" i="7"/>
  <c r="BC39" i="7"/>
  <c r="BG39" i="7"/>
  <c r="BK39" i="7"/>
  <c r="BO39" i="7"/>
  <c r="BS39" i="7"/>
  <c r="BW39" i="7"/>
  <c r="CA39" i="7"/>
  <c r="CE39" i="7"/>
  <c r="CI39" i="7"/>
  <c r="CM39" i="7"/>
  <c r="CQ39" i="7"/>
  <c r="CU39" i="7"/>
  <c r="CY39" i="7"/>
  <c r="DC39" i="7"/>
  <c r="DG39" i="7"/>
  <c r="DK39" i="7"/>
  <c r="DO39" i="7"/>
  <c r="DS39" i="7"/>
  <c r="AB39" i="7"/>
  <c r="AF39" i="7"/>
  <c r="AJ39" i="7"/>
  <c r="AN39" i="7"/>
  <c r="AR39" i="7"/>
  <c r="AV39" i="7"/>
  <c r="AZ39" i="7"/>
  <c r="BD39" i="7"/>
  <c r="BH39" i="7"/>
  <c r="BL39" i="7"/>
  <c r="BP39" i="7"/>
  <c r="BT39" i="7"/>
  <c r="BX39" i="7"/>
  <c r="CB39" i="7"/>
  <c r="CF39" i="7"/>
  <c r="CJ39" i="7"/>
  <c r="CN39" i="7"/>
  <c r="CR39" i="7"/>
  <c r="CV39" i="7"/>
  <c r="CZ39" i="7"/>
  <c r="DD39" i="7"/>
  <c r="DH39" i="7"/>
  <c r="DL39" i="7"/>
  <c r="DP39" i="7"/>
  <c r="DT39"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AL39" i="7"/>
  <c r="BB39" i="7"/>
  <c r="BR39" i="7"/>
  <c r="CH39" i="7"/>
  <c r="CX39" i="7"/>
  <c r="DN39" i="7"/>
  <c r="Z39" i="7"/>
  <c r="AP39" i="7"/>
  <c r="BF39" i="7"/>
  <c r="BV39" i="7"/>
  <c r="CL39" i="7"/>
  <c r="DB39" i="7"/>
  <c r="DR39" i="7"/>
  <c r="AD39" i="7"/>
  <c r="AT39" i="7"/>
  <c r="BJ39" i="7"/>
  <c r="BZ39" i="7"/>
  <c r="CP39" i="7"/>
  <c r="DF39" i="7"/>
  <c r="CD39" i="7"/>
  <c r="AH39" i="7"/>
  <c r="CT39" i="7"/>
  <c r="AX39" i="7"/>
  <c r="DJ39" i="7"/>
  <c r="BN39" i="7"/>
  <c r="X80" i="7"/>
  <c r="AA80" i="7"/>
  <c r="AE80" i="7"/>
  <c r="AI80" i="7"/>
  <c r="AM80" i="7"/>
  <c r="AQ80" i="7"/>
  <c r="AU80" i="7"/>
  <c r="AY80" i="7"/>
  <c r="BC80" i="7"/>
  <c r="BG80" i="7"/>
  <c r="BK80" i="7"/>
  <c r="BO80" i="7"/>
  <c r="BS80" i="7"/>
  <c r="BW80" i="7"/>
  <c r="CA80" i="7"/>
  <c r="CE80" i="7"/>
  <c r="CI80" i="7"/>
  <c r="CM80" i="7"/>
  <c r="CQ80" i="7"/>
  <c r="CU80" i="7"/>
  <c r="CY80" i="7"/>
  <c r="DC80" i="7"/>
  <c r="DG80" i="7"/>
  <c r="DK80" i="7"/>
  <c r="DO80" i="7"/>
  <c r="DS80" i="7"/>
  <c r="AB80" i="7"/>
  <c r="AF80" i="7"/>
  <c r="AJ80" i="7"/>
  <c r="AN80" i="7"/>
  <c r="AR80" i="7"/>
  <c r="AV80" i="7"/>
  <c r="AZ80" i="7"/>
  <c r="BD80" i="7"/>
  <c r="BH80" i="7"/>
  <c r="BL80" i="7"/>
  <c r="BP80" i="7"/>
  <c r="BT80" i="7"/>
  <c r="BX80" i="7"/>
  <c r="CB80" i="7"/>
  <c r="CF80" i="7"/>
  <c r="CJ80" i="7"/>
  <c r="CN80" i="7"/>
  <c r="CR80" i="7"/>
  <c r="CV80" i="7"/>
  <c r="CZ80" i="7"/>
  <c r="DD80" i="7"/>
  <c r="DH80" i="7"/>
  <c r="DL80" i="7"/>
  <c r="DP80" i="7"/>
  <c r="DT80" i="7"/>
  <c r="Y80" i="7"/>
  <c r="AC80" i="7"/>
  <c r="AG80" i="7"/>
  <c r="AK80" i="7"/>
  <c r="AO80" i="7"/>
  <c r="AS80" i="7"/>
  <c r="AW80" i="7"/>
  <c r="BA80" i="7"/>
  <c r="BE80" i="7"/>
  <c r="BI80" i="7"/>
  <c r="BM80" i="7"/>
  <c r="BQ80" i="7"/>
  <c r="BU80" i="7"/>
  <c r="BY80" i="7"/>
  <c r="CC80" i="7"/>
  <c r="CG80" i="7"/>
  <c r="CK80" i="7"/>
  <c r="CO80" i="7"/>
  <c r="CS80" i="7"/>
  <c r="CW80" i="7"/>
  <c r="DA80" i="7"/>
  <c r="DE80" i="7"/>
  <c r="DI80" i="7"/>
  <c r="DM80" i="7"/>
  <c r="DQ80" i="7"/>
  <c r="AH80" i="7"/>
  <c r="AX80" i="7"/>
  <c r="BN80" i="7"/>
  <c r="CD80" i="7"/>
  <c r="CT80" i="7"/>
  <c r="DJ80" i="7"/>
  <c r="AL80" i="7"/>
  <c r="BB80" i="7"/>
  <c r="BR80" i="7"/>
  <c r="CH80" i="7"/>
  <c r="CX80" i="7"/>
  <c r="DN80" i="7"/>
  <c r="Z80" i="7"/>
  <c r="AP80" i="7"/>
  <c r="BF80" i="7"/>
  <c r="BV80" i="7"/>
  <c r="CL80" i="7"/>
  <c r="DB80" i="7"/>
  <c r="DR80" i="7"/>
  <c r="AD80" i="7"/>
  <c r="CP80" i="7"/>
  <c r="AT80" i="7"/>
  <c r="DF80" i="7"/>
  <c r="BJ80" i="7"/>
  <c r="BZ80"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EG46" i="7"/>
  <c r="EW46" i="7"/>
  <c r="FM46" i="7"/>
  <c r="GC46" i="7"/>
  <c r="GS46" i="7"/>
  <c r="HI46" i="7"/>
  <c r="DU46" i="7"/>
  <c r="EK46" i="7"/>
  <c r="FA46" i="7"/>
  <c r="FQ46" i="7"/>
  <c r="GG46" i="7"/>
  <c r="GW46" i="7"/>
  <c r="HM46" i="7"/>
  <c r="DY46" i="7"/>
  <c r="EO46" i="7"/>
  <c r="FE46" i="7"/>
  <c r="FU46" i="7"/>
  <c r="GK46" i="7"/>
  <c r="HA46" i="7"/>
  <c r="HQ46" i="7"/>
  <c r="EC46" i="7"/>
  <c r="ES46" i="7"/>
  <c r="FI46" i="7"/>
  <c r="FY46" i="7"/>
  <c r="GO46" i="7"/>
  <c r="HE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X84" i="7"/>
  <c r="AA84" i="7"/>
  <c r="AE84" i="7"/>
  <c r="AI84" i="7"/>
  <c r="AM84" i="7"/>
  <c r="AQ84" i="7"/>
  <c r="AU84" i="7"/>
  <c r="AY84" i="7"/>
  <c r="BC84" i="7"/>
  <c r="BG84" i="7"/>
  <c r="BK84" i="7"/>
  <c r="BO84" i="7"/>
  <c r="BS84" i="7"/>
  <c r="BW84" i="7"/>
  <c r="CA84" i="7"/>
  <c r="CE84" i="7"/>
  <c r="CI84" i="7"/>
  <c r="CM84" i="7"/>
  <c r="CQ84" i="7"/>
  <c r="CU84" i="7"/>
  <c r="CY84" i="7"/>
  <c r="DC84" i="7"/>
  <c r="DG84" i="7"/>
  <c r="DK84" i="7"/>
  <c r="DO84" i="7"/>
  <c r="DS84" i="7"/>
  <c r="AB84" i="7"/>
  <c r="AF84" i="7"/>
  <c r="AJ84" i="7"/>
  <c r="AN84" i="7"/>
  <c r="AR84" i="7"/>
  <c r="AV84" i="7"/>
  <c r="AZ84" i="7"/>
  <c r="BD84" i="7"/>
  <c r="BH84" i="7"/>
  <c r="BL84" i="7"/>
  <c r="BP84" i="7"/>
  <c r="BT84" i="7"/>
  <c r="BX84" i="7"/>
  <c r="CB84" i="7"/>
  <c r="CF84" i="7"/>
  <c r="CJ84" i="7"/>
  <c r="CN84" i="7"/>
  <c r="CR84" i="7"/>
  <c r="CV84" i="7"/>
  <c r="CZ84" i="7"/>
  <c r="DD84" i="7"/>
  <c r="DH84" i="7"/>
  <c r="DL84" i="7"/>
  <c r="DP84" i="7"/>
  <c r="DT84" i="7"/>
  <c r="Y84" i="7"/>
  <c r="AC84" i="7"/>
  <c r="AG84" i="7"/>
  <c r="AK84" i="7"/>
  <c r="AO84" i="7"/>
  <c r="AS84" i="7"/>
  <c r="AW84" i="7"/>
  <c r="BA84" i="7"/>
  <c r="BE84" i="7"/>
  <c r="BI84" i="7"/>
  <c r="BM84" i="7"/>
  <c r="BQ84" i="7"/>
  <c r="BU84" i="7"/>
  <c r="BY84" i="7"/>
  <c r="CC84" i="7"/>
  <c r="CG84" i="7"/>
  <c r="CK84" i="7"/>
  <c r="CO84" i="7"/>
  <c r="CS84" i="7"/>
  <c r="CW84" i="7"/>
  <c r="DA84" i="7"/>
  <c r="DE84" i="7"/>
  <c r="DI84" i="7"/>
  <c r="DM84" i="7"/>
  <c r="DQ84" i="7"/>
  <c r="AH84" i="7"/>
  <c r="AX84" i="7"/>
  <c r="BN84" i="7"/>
  <c r="CD84" i="7"/>
  <c r="CT84" i="7"/>
  <c r="DJ84" i="7"/>
  <c r="AL84" i="7"/>
  <c r="BB84" i="7"/>
  <c r="BR84" i="7"/>
  <c r="CH84" i="7"/>
  <c r="CX84" i="7"/>
  <c r="DN84" i="7"/>
  <c r="Z84" i="7"/>
  <c r="AP84" i="7"/>
  <c r="BF84" i="7"/>
  <c r="BV84" i="7"/>
  <c r="CL84" i="7"/>
  <c r="DB84" i="7"/>
  <c r="DR84" i="7"/>
  <c r="BZ84" i="7"/>
  <c r="AD84" i="7"/>
  <c r="CP84" i="7"/>
  <c r="AT84" i="7"/>
  <c r="DF84" i="7"/>
  <c r="BJ84" i="7"/>
  <c r="X41" i="7"/>
  <c r="AA41" i="7"/>
  <c r="AE41" i="7"/>
  <c r="AI41" i="7"/>
  <c r="AM41" i="7"/>
  <c r="AQ41" i="7"/>
  <c r="AU41" i="7"/>
  <c r="AY41" i="7"/>
  <c r="BC41" i="7"/>
  <c r="BG41" i="7"/>
  <c r="BK41" i="7"/>
  <c r="BO41" i="7"/>
  <c r="BS41" i="7"/>
  <c r="BW41" i="7"/>
  <c r="CA41" i="7"/>
  <c r="CE41" i="7"/>
  <c r="CI41" i="7"/>
  <c r="CM41" i="7"/>
  <c r="CQ41" i="7"/>
  <c r="CU41" i="7"/>
  <c r="CY41" i="7"/>
  <c r="DC41" i="7"/>
  <c r="DG41" i="7"/>
  <c r="DK41" i="7"/>
  <c r="DO41" i="7"/>
  <c r="DS41" i="7"/>
  <c r="AB41" i="7"/>
  <c r="AF41" i="7"/>
  <c r="AJ41" i="7"/>
  <c r="AN41" i="7"/>
  <c r="AR41" i="7"/>
  <c r="AV41" i="7"/>
  <c r="AZ41" i="7"/>
  <c r="BD41" i="7"/>
  <c r="BH41" i="7"/>
  <c r="BL41" i="7"/>
  <c r="BP41" i="7"/>
  <c r="BT41" i="7"/>
  <c r="BX41" i="7"/>
  <c r="CB41" i="7"/>
  <c r="CF41" i="7"/>
  <c r="CJ41" i="7"/>
  <c r="CN41" i="7"/>
  <c r="CR41" i="7"/>
  <c r="CV41" i="7"/>
  <c r="CZ41" i="7"/>
  <c r="DD41" i="7"/>
  <c r="DH41" i="7"/>
  <c r="DL41" i="7"/>
  <c r="DP41" i="7"/>
  <c r="DT41"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AD41" i="7"/>
  <c r="AT41" i="7"/>
  <c r="BJ41" i="7"/>
  <c r="BZ41" i="7"/>
  <c r="CP41" i="7"/>
  <c r="DF41" i="7"/>
  <c r="AH41" i="7"/>
  <c r="AX41" i="7"/>
  <c r="BN41" i="7"/>
  <c r="CD41" i="7"/>
  <c r="CT41" i="7"/>
  <c r="DJ41" i="7"/>
  <c r="AL41" i="7"/>
  <c r="BB41" i="7"/>
  <c r="BR41" i="7"/>
  <c r="CH41" i="7"/>
  <c r="CX41" i="7"/>
  <c r="DN41" i="7"/>
  <c r="BV41" i="7"/>
  <c r="Z41" i="7"/>
  <c r="CL41" i="7"/>
  <c r="AP41" i="7"/>
  <c r="DB41" i="7"/>
  <c r="DR41" i="7"/>
  <c r="BF41"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HQ34"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EB34" i="7"/>
  <c r="ER34" i="7"/>
  <c r="FH34" i="7"/>
  <c r="FX34" i="7"/>
  <c r="GN34" i="7"/>
  <c r="HD34" i="7"/>
  <c r="EF34" i="7"/>
  <c r="EV34" i="7"/>
  <c r="FL34" i="7"/>
  <c r="GB34" i="7"/>
  <c r="GR34" i="7"/>
  <c r="HH34" i="7"/>
  <c r="EJ34" i="7"/>
  <c r="EZ34" i="7"/>
  <c r="FP34" i="7"/>
  <c r="GF34" i="7"/>
  <c r="GV34" i="7"/>
  <c r="HL34" i="7"/>
  <c r="FD34" i="7"/>
  <c r="HP34" i="7"/>
  <c r="FT34" i="7"/>
  <c r="DX34" i="7"/>
  <c r="GJ34" i="7"/>
  <c r="EN34" i="7"/>
  <c r="GZ34" i="7"/>
  <c r="O3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DY54" i="7"/>
  <c r="EO54" i="7"/>
  <c r="FE54" i="7"/>
  <c r="FU54" i="7"/>
  <c r="GK54" i="7"/>
  <c r="HA54" i="7"/>
  <c r="HQ54" i="7"/>
  <c r="EC54" i="7"/>
  <c r="ES54" i="7"/>
  <c r="FI54" i="7"/>
  <c r="FY54" i="7"/>
  <c r="GO54" i="7"/>
  <c r="HE54" i="7"/>
  <c r="EG54" i="7"/>
  <c r="EW54" i="7"/>
  <c r="FM54" i="7"/>
  <c r="GC54" i="7"/>
  <c r="GS54" i="7"/>
  <c r="HI54" i="7"/>
  <c r="EK54" i="7"/>
  <c r="GW54" i="7"/>
  <c r="FA54" i="7"/>
  <c r="HM54" i="7"/>
  <c r="FQ54" i="7"/>
  <c r="DU54" i="7"/>
  <c r="GG54" i="7"/>
  <c r="O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X49" i="7"/>
  <c r="AA49" i="7"/>
  <c r="AE49" i="7"/>
  <c r="AI49" i="7"/>
  <c r="AM49" i="7"/>
  <c r="AQ49" i="7"/>
  <c r="AU49" i="7"/>
  <c r="AY49" i="7"/>
  <c r="BC49" i="7"/>
  <c r="BG49" i="7"/>
  <c r="AB49" i="7"/>
  <c r="AF49" i="7"/>
  <c r="AJ49" i="7"/>
  <c r="AN49" i="7"/>
  <c r="AR49" i="7"/>
  <c r="AV49" i="7"/>
  <c r="AZ49" i="7"/>
  <c r="BD49" i="7"/>
  <c r="BH49" i="7"/>
  <c r="BL49" i="7"/>
  <c r="BP49" i="7"/>
  <c r="BT49" i="7"/>
  <c r="BX49" i="7"/>
  <c r="CB49" i="7"/>
  <c r="CF49" i="7"/>
  <c r="CJ49" i="7"/>
  <c r="CN49" i="7"/>
  <c r="CR49" i="7"/>
  <c r="CV49" i="7"/>
  <c r="CZ49" i="7"/>
  <c r="DD49" i="7"/>
  <c r="Y49" i="7"/>
  <c r="AC49" i="7"/>
  <c r="AG49" i="7"/>
  <c r="AK49" i="7"/>
  <c r="AO49" i="7"/>
  <c r="AS49" i="7"/>
  <c r="AW49" i="7"/>
  <c r="BA49" i="7"/>
  <c r="BE49" i="7"/>
  <c r="BI49" i="7"/>
  <c r="BM49" i="7"/>
  <c r="BQ49" i="7"/>
  <c r="BU49" i="7"/>
  <c r="BY49" i="7"/>
  <c r="CC49" i="7"/>
  <c r="CG49" i="7"/>
  <c r="CK49" i="7"/>
  <c r="CO49" i="7"/>
  <c r="CS49" i="7"/>
  <c r="CW49" i="7"/>
  <c r="DA49" i="7"/>
  <c r="DE49" i="7"/>
  <c r="AD49" i="7"/>
  <c r="AT49" i="7"/>
  <c r="BJ49" i="7"/>
  <c r="BR49" i="7"/>
  <c r="BZ49" i="7"/>
  <c r="CH49" i="7"/>
  <c r="CP49" i="7"/>
  <c r="CX49" i="7"/>
  <c r="DF49" i="7"/>
  <c r="DJ49" i="7"/>
  <c r="DN49" i="7"/>
  <c r="DR49" i="7"/>
  <c r="AH49" i="7"/>
  <c r="AX49" i="7"/>
  <c r="BK49" i="7"/>
  <c r="BS49" i="7"/>
  <c r="CA49" i="7"/>
  <c r="CI49" i="7"/>
  <c r="CQ49" i="7"/>
  <c r="CY49" i="7"/>
  <c r="DG49" i="7"/>
  <c r="DK49" i="7"/>
  <c r="DO49" i="7"/>
  <c r="DS49" i="7"/>
  <c r="AL49" i="7"/>
  <c r="BB49" i="7"/>
  <c r="BN49" i="7"/>
  <c r="BV49" i="7"/>
  <c r="CD49" i="7"/>
  <c r="CL49" i="7"/>
  <c r="CT49" i="7"/>
  <c r="DB49" i="7"/>
  <c r="DH49" i="7"/>
  <c r="DL49" i="7"/>
  <c r="DP49" i="7"/>
  <c r="DT49" i="7"/>
  <c r="AP49" i="7"/>
  <c r="CE49" i="7"/>
  <c r="DI49" i="7"/>
  <c r="BF49" i="7"/>
  <c r="CM49" i="7"/>
  <c r="DM49" i="7"/>
  <c r="BO49" i="7"/>
  <c r="CU49" i="7"/>
  <c r="DQ49" i="7"/>
  <c r="BW49" i="7"/>
  <c r="DC49" i="7"/>
  <c r="Z49"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X74" i="7"/>
  <c r="EB74" i="7"/>
  <c r="EF74" i="7"/>
  <c r="EJ74" i="7"/>
  <c r="EN74" i="7"/>
  <c r="ER74" i="7"/>
  <c r="EV74" i="7"/>
  <c r="EZ74" i="7"/>
  <c r="FD74" i="7"/>
  <c r="FH74" i="7"/>
  <c r="FL74" i="7"/>
  <c r="FP74" i="7"/>
  <c r="FT74" i="7"/>
  <c r="FX74" i="7"/>
  <c r="GB74" i="7"/>
  <c r="GF74" i="7"/>
  <c r="GJ74" i="7"/>
  <c r="GN74" i="7"/>
  <c r="GR74" i="7"/>
  <c r="GV74" i="7"/>
  <c r="GZ74" i="7"/>
  <c r="HD74" i="7"/>
  <c r="HH74" i="7"/>
  <c r="HL74" i="7"/>
  <c r="HP74" i="7"/>
  <c r="DU74" i="7"/>
  <c r="EK74" i="7"/>
  <c r="FA74" i="7"/>
  <c r="FQ74" i="7"/>
  <c r="GG74" i="7"/>
  <c r="GW74" i="7"/>
  <c r="HM74" i="7"/>
  <c r="DY74" i="7"/>
  <c r="EO74" i="7"/>
  <c r="FE74" i="7"/>
  <c r="FU74" i="7"/>
  <c r="GK74" i="7"/>
  <c r="HA74" i="7"/>
  <c r="HQ74" i="7"/>
  <c r="EG74" i="7"/>
  <c r="FM74" i="7"/>
  <c r="GS74" i="7"/>
  <c r="ES74" i="7"/>
  <c r="FY74" i="7"/>
  <c r="HE74" i="7"/>
  <c r="EW74" i="7"/>
  <c r="GC74" i="7"/>
  <c r="HI74" i="7"/>
  <c r="EC74" i="7"/>
  <c r="FI74" i="7"/>
  <c r="GO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X27" i="7"/>
  <c r="AB27" i="7"/>
  <c r="AF27" i="7"/>
  <c r="AJ27" i="7"/>
  <c r="AN27" i="7"/>
  <c r="AR27" i="7"/>
  <c r="AV27" i="7"/>
  <c r="AZ27" i="7"/>
  <c r="BD27" i="7"/>
  <c r="BH27" i="7"/>
  <c r="BL27" i="7"/>
  <c r="BP27" i="7"/>
  <c r="BT27" i="7"/>
  <c r="BX27" i="7"/>
  <c r="CB27" i="7"/>
  <c r="CF27" i="7"/>
  <c r="Y27" i="7"/>
  <c r="AC27" i="7"/>
  <c r="Z27" i="7"/>
  <c r="AD27" i="7"/>
  <c r="AH27" i="7"/>
  <c r="AG27" i="7"/>
  <c r="AM27" i="7"/>
  <c r="AS27" i="7"/>
  <c r="AX27" i="7"/>
  <c r="BC27" i="7"/>
  <c r="BI27" i="7"/>
  <c r="BN27" i="7"/>
  <c r="BS27" i="7"/>
  <c r="BY27" i="7"/>
  <c r="CD27" i="7"/>
  <c r="CI27" i="7"/>
  <c r="CM27" i="7"/>
  <c r="CQ27" i="7"/>
  <c r="CU27" i="7"/>
  <c r="CY27" i="7"/>
  <c r="DC27" i="7"/>
  <c r="DG27" i="7"/>
  <c r="DK27" i="7"/>
  <c r="DO27" i="7"/>
  <c r="DS27" i="7"/>
  <c r="AI27" i="7"/>
  <c r="AO27" i="7"/>
  <c r="AT27" i="7"/>
  <c r="AY27" i="7"/>
  <c r="BE27" i="7"/>
  <c r="BJ27" i="7"/>
  <c r="BO27" i="7"/>
  <c r="BU27" i="7"/>
  <c r="BZ27" i="7"/>
  <c r="CE27" i="7"/>
  <c r="CJ27" i="7"/>
  <c r="CN27" i="7"/>
  <c r="CR27" i="7"/>
  <c r="CV27" i="7"/>
  <c r="CZ27" i="7"/>
  <c r="DD27" i="7"/>
  <c r="DH27" i="7"/>
  <c r="DL27" i="7"/>
  <c r="DP27" i="7"/>
  <c r="DT27" i="7"/>
  <c r="AA27" i="7"/>
  <c r="AK27" i="7"/>
  <c r="AP27" i="7"/>
  <c r="AU27" i="7"/>
  <c r="BA27" i="7"/>
  <c r="BF27" i="7"/>
  <c r="BK27" i="7"/>
  <c r="BQ27" i="7"/>
  <c r="BV27" i="7"/>
  <c r="CA27" i="7"/>
  <c r="CG27" i="7"/>
  <c r="CK27" i="7"/>
  <c r="CO27" i="7"/>
  <c r="CS27" i="7"/>
  <c r="CW27" i="7"/>
  <c r="DA27" i="7"/>
  <c r="DE27" i="7"/>
  <c r="DI27" i="7"/>
  <c r="DM27" i="7"/>
  <c r="DQ27" i="7"/>
  <c r="AQ27" i="7"/>
  <c r="BM27" i="7"/>
  <c r="CH27" i="7"/>
  <c r="CX27" i="7"/>
  <c r="DN27" i="7"/>
  <c r="AW27" i="7"/>
  <c r="BR27" i="7"/>
  <c r="CL27" i="7"/>
  <c r="DB27" i="7"/>
  <c r="DR27" i="7"/>
  <c r="AE27" i="7"/>
  <c r="BB27" i="7"/>
  <c r="BW27" i="7"/>
  <c r="CP27" i="7"/>
  <c r="DF27" i="7"/>
  <c r="CT27" i="7"/>
  <c r="AL27" i="7"/>
  <c r="DJ27" i="7"/>
  <c r="BG27" i="7"/>
  <c r="CC27" i="7"/>
  <c r="X91" i="7"/>
  <c r="AA91" i="7"/>
  <c r="AE91" i="7"/>
  <c r="AI91" i="7"/>
  <c r="AM91" i="7"/>
  <c r="AQ91" i="7"/>
  <c r="AU91" i="7"/>
  <c r="AY91" i="7"/>
  <c r="BC91" i="7"/>
  <c r="BG91" i="7"/>
  <c r="BK91" i="7"/>
  <c r="BO91" i="7"/>
  <c r="BS91" i="7"/>
  <c r="BW91" i="7"/>
  <c r="CA91" i="7"/>
  <c r="CE91" i="7"/>
  <c r="CI91" i="7"/>
  <c r="CM91" i="7"/>
  <c r="CQ91" i="7"/>
  <c r="CU91" i="7"/>
  <c r="CY91" i="7"/>
  <c r="DC91" i="7"/>
  <c r="DG91" i="7"/>
  <c r="DK91" i="7"/>
  <c r="DO91" i="7"/>
  <c r="DS91" i="7"/>
  <c r="AB91" i="7"/>
  <c r="AF91" i="7"/>
  <c r="AJ91" i="7"/>
  <c r="AN91" i="7"/>
  <c r="AR91" i="7"/>
  <c r="AV91" i="7"/>
  <c r="AZ91" i="7"/>
  <c r="BD91" i="7"/>
  <c r="BH91" i="7"/>
  <c r="BL91" i="7"/>
  <c r="BP91" i="7"/>
  <c r="BT91" i="7"/>
  <c r="BX91" i="7"/>
  <c r="CB91" i="7"/>
  <c r="CF91" i="7"/>
  <c r="CJ91" i="7"/>
  <c r="CN91" i="7"/>
  <c r="CR91" i="7"/>
  <c r="CV91" i="7"/>
  <c r="CZ91" i="7"/>
  <c r="DD91" i="7"/>
  <c r="DH91" i="7"/>
  <c r="DL91" i="7"/>
  <c r="DP91" i="7"/>
  <c r="DT91" i="7"/>
  <c r="Y91" i="7"/>
  <c r="AC91" i="7"/>
  <c r="AG91" i="7"/>
  <c r="AK91" i="7"/>
  <c r="AO91" i="7"/>
  <c r="AS91" i="7"/>
  <c r="AW91" i="7"/>
  <c r="BA91" i="7"/>
  <c r="BE91" i="7"/>
  <c r="BI91" i="7"/>
  <c r="BM91" i="7"/>
  <c r="BQ91" i="7"/>
  <c r="BU91" i="7"/>
  <c r="BY91" i="7"/>
  <c r="CC91" i="7"/>
  <c r="CG91" i="7"/>
  <c r="CK91" i="7"/>
  <c r="CO91" i="7"/>
  <c r="CS91" i="7"/>
  <c r="CW91" i="7"/>
  <c r="DA91" i="7"/>
  <c r="DE91" i="7"/>
  <c r="DI91" i="7"/>
  <c r="DM91" i="7"/>
  <c r="DQ91" i="7"/>
  <c r="AL91" i="7"/>
  <c r="BB91" i="7"/>
  <c r="BR91" i="7"/>
  <c r="CH91" i="7"/>
  <c r="CX91" i="7"/>
  <c r="DN91" i="7"/>
  <c r="Z91" i="7"/>
  <c r="AP91" i="7"/>
  <c r="BF91" i="7"/>
  <c r="BV91" i="7"/>
  <c r="CL91" i="7"/>
  <c r="DB91" i="7"/>
  <c r="DR91" i="7"/>
  <c r="AD91" i="7"/>
  <c r="AT91" i="7"/>
  <c r="BJ91" i="7"/>
  <c r="BZ91" i="7"/>
  <c r="CP91" i="7"/>
  <c r="DF91" i="7"/>
  <c r="CD91" i="7"/>
  <c r="AH91" i="7"/>
  <c r="CT91" i="7"/>
  <c r="AX91" i="7"/>
  <c r="DJ91" i="7"/>
  <c r="BN91"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X77" i="7"/>
  <c r="AA77" i="7"/>
  <c r="AE77" i="7"/>
  <c r="AI77" i="7"/>
  <c r="AM77" i="7"/>
  <c r="AQ77" i="7"/>
  <c r="AU77" i="7"/>
  <c r="AY77" i="7"/>
  <c r="BC77" i="7"/>
  <c r="BG77" i="7"/>
  <c r="BK77" i="7"/>
  <c r="BO77" i="7"/>
  <c r="BS77" i="7"/>
  <c r="BW77" i="7"/>
  <c r="CA77" i="7"/>
  <c r="CE77" i="7"/>
  <c r="CI77" i="7"/>
  <c r="CM77" i="7"/>
  <c r="CQ77" i="7"/>
  <c r="CU77" i="7"/>
  <c r="CY77" i="7"/>
  <c r="DC77" i="7"/>
  <c r="DG77" i="7"/>
  <c r="DK77" i="7"/>
  <c r="DO77" i="7"/>
  <c r="DS77" i="7"/>
  <c r="AB77" i="7"/>
  <c r="AF77" i="7"/>
  <c r="AJ77" i="7"/>
  <c r="AN77" i="7"/>
  <c r="AR77" i="7"/>
  <c r="AV77" i="7"/>
  <c r="AZ77" i="7"/>
  <c r="BD77" i="7"/>
  <c r="BH77" i="7"/>
  <c r="BL77" i="7"/>
  <c r="BP77" i="7"/>
  <c r="BT77" i="7"/>
  <c r="BX77" i="7"/>
  <c r="CB77" i="7"/>
  <c r="CF77" i="7"/>
  <c r="CJ77" i="7"/>
  <c r="CN77" i="7"/>
  <c r="CR77" i="7"/>
  <c r="CV77" i="7"/>
  <c r="CZ77" i="7"/>
  <c r="DD77" i="7"/>
  <c r="DH77" i="7"/>
  <c r="DL77" i="7"/>
  <c r="DP77" i="7"/>
  <c r="DT77" i="7"/>
  <c r="Y77" i="7"/>
  <c r="AC77" i="7"/>
  <c r="AG77" i="7"/>
  <c r="AK77" i="7"/>
  <c r="AO77" i="7"/>
  <c r="AS77" i="7"/>
  <c r="AW77" i="7"/>
  <c r="BA77" i="7"/>
  <c r="BE77" i="7"/>
  <c r="BI77" i="7"/>
  <c r="BM77" i="7"/>
  <c r="BQ77" i="7"/>
  <c r="BU77" i="7"/>
  <c r="BY77" i="7"/>
  <c r="CC77" i="7"/>
  <c r="CG77" i="7"/>
  <c r="CK77" i="7"/>
  <c r="CO77" i="7"/>
  <c r="CS77" i="7"/>
  <c r="CW77" i="7"/>
  <c r="DA77" i="7"/>
  <c r="DE77" i="7"/>
  <c r="DI77" i="7"/>
  <c r="DM77" i="7"/>
  <c r="DQ77" i="7"/>
  <c r="AD77" i="7"/>
  <c r="AT77" i="7"/>
  <c r="BJ77" i="7"/>
  <c r="BZ77" i="7"/>
  <c r="CP77" i="7"/>
  <c r="DF77" i="7"/>
  <c r="AH77" i="7"/>
  <c r="AX77" i="7"/>
  <c r="BN77" i="7"/>
  <c r="CD77" i="7"/>
  <c r="CT77" i="7"/>
  <c r="DJ77" i="7"/>
  <c r="AL77" i="7"/>
  <c r="BB77" i="7"/>
  <c r="BR77" i="7"/>
  <c r="CH77" i="7"/>
  <c r="CX77" i="7"/>
  <c r="DN77" i="7"/>
  <c r="BV77" i="7"/>
  <c r="Z77" i="7"/>
  <c r="CL77" i="7"/>
  <c r="AP77" i="7"/>
  <c r="DB77" i="7"/>
  <c r="DR77" i="7"/>
  <c r="BF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2" i="7"/>
  <c r="Z102" i="7"/>
  <c r="AD102" i="7"/>
  <c r="AH102" i="7"/>
  <c r="AL102" i="7"/>
  <c r="AP102" i="7"/>
  <c r="AT102" i="7"/>
  <c r="AX102" i="7"/>
  <c r="BB102" i="7"/>
  <c r="BF102" i="7"/>
  <c r="BJ102" i="7"/>
  <c r="BN102" i="7"/>
  <c r="BR102" i="7"/>
  <c r="BV102" i="7"/>
  <c r="BZ102" i="7"/>
  <c r="CD102" i="7"/>
  <c r="CH102" i="7"/>
  <c r="CL102" i="7"/>
  <c r="CP102" i="7"/>
  <c r="CT102" i="7"/>
  <c r="CX102" i="7"/>
  <c r="DB102" i="7"/>
  <c r="DF102" i="7"/>
  <c r="DJ102" i="7"/>
  <c r="DN102" i="7"/>
  <c r="DR102" i="7"/>
  <c r="AA102" i="7"/>
  <c r="AE102" i="7"/>
  <c r="AI102" i="7"/>
  <c r="AM102" i="7"/>
  <c r="AQ102" i="7"/>
  <c r="AU102" i="7"/>
  <c r="AY102" i="7"/>
  <c r="BC102" i="7"/>
  <c r="BG102" i="7"/>
  <c r="BK102" i="7"/>
  <c r="BO102" i="7"/>
  <c r="BS102" i="7"/>
  <c r="BW102" i="7"/>
  <c r="CA102" i="7"/>
  <c r="CE102" i="7"/>
  <c r="CI102" i="7"/>
  <c r="CM102" i="7"/>
  <c r="CQ102" i="7"/>
  <c r="CU102" i="7"/>
  <c r="CY102" i="7"/>
  <c r="DC102" i="7"/>
  <c r="DG102" i="7"/>
  <c r="DK102" i="7"/>
  <c r="DO102" i="7"/>
  <c r="DS102" i="7"/>
  <c r="AB102" i="7"/>
  <c r="AR102" i="7"/>
  <c r="BH102" i="7"/>
  <c r="BX102" i="7"/>
  <c r="CN102" i="7"/>
  <c r="DD102" i="7"/>
  <c r="DT102" i="7"/>
  <c r="AF102" i="7"/>
  <c r="AV102" i="7"/>
  <c r="BL102" i="7"/>
  <c r="CB102" i="7"/>
  <c r="CR102" i="7"/>
  <c r="DH102" i="7"/>
  <c r="AJ102" i="7"/>
  <c r="AZ102" i="7"/>
  <c r="BP102" i="7"/>
  <c r="CF102" i="7"/>
  <c r="CV102" i="7"/>
  <c r="DL102" i="7"/>
  <c r="BD102" i="7"/>
  <c r="DP102" i="7"/>
  <c r="BT102" i="7"/>
  <c r="CJ102" i="7"/>
  <c r="AN102" i="7"/>
  <c r="CZ102"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X70" i="7"/>
  <c r="EB70" i="7"/>
  <c r="EF70" i="7"/>
  <c r="EJ70" i="7"/>
  <c r="EN70" i="7"/>
  <c r="ER70" i="7"/>
  <c r="EV70" i="7"/>
  <c r="EZ70" i="7"/>
  <c r="FD70" i="7"/>
  <c r="FH70" i="7"/>
  <c r="FL70" i="7"/>
  <c r="FP70" i="7"/>
  <c r="FT70" i="7"/>
  <c r="FX70" i="7"/>
  <c r="GB70" i="7"/>
  <c r="GF70" i="7"/>
  <c r="GJ70" i="7"/>
  <c r="GN70" i="7"/>
  <c r="GR70" i="7"/>
  <c r="GV70" i="7"/>
  <c r="GZ70" i="7"/>
  <c r="HD70" i="7"/>
  <c r="HH70" i="7"/>
  <c r="HL70" i="7"/>
  <c r="HP70" i="7"/>
  <c r="DY70" i="7"/>
  <c r="EO70" i="7"/>
  <c r="FE70" i="7"/>
  <c r="FU70" i="7"/>
  <c r="GK70" i="7"/>
  <c r="HA70" i="7"/>
  <c r="HQ70" i="7"/>
  <c r="EC70" i="7"/>
  <c r="ES70" i="7"/>
  <c r="FI70" i="7"/>
  <c r="FY70" i="7"/>
  <c r="GO70" i="7"/>
  <c r="HE70" i="7"/>
  <c r="DU70" i="7"/>
  <c r="FA70" i="7"/>
  <c r="GG70" i="7"/>
  <c r="HM70" i="7"/>
  <c r="EG70" i="7"/>
  <c r="FM70" i="7"/>
  <c r="GS70" i="7"/>
  <c r="EK70" i="7"/>
  <c r="FQ70" i="7"/>
  <c r="GW70" i="7"/>
  <c r="EW70" i="7"/>
  <c r="GC70" i="7"/>
  <c r="HI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Y38" i="7"/>
  <c r="AC38" i="7"/>
  <c r="Z38" i="7"/>
  <c r="AE38" i="7"/>
  <c r="AI38" i="7"/>
  <c r="AM38" i="7"/>
  <c r="AQ38" i="7"/>
  <c r="AU38" i="7"/>
  <c r="AY38" i="7"/>
  <c r="BC38" i="7"/>
  <c r="BG38" i="7"/>
  <c r="BK38" i="7"/>
  <c r="BO38" i="7"/>
  <c r="BS38" i="7"/>
  <c r="BW38" i="7"/>
  <c r="CA38" i="7"/>
  <c r="CE38" i="7"/>
  <c r="CI38" i="7"/>
  <c r="CM38" i="7"/>
  <c r="CQ38" i="7"/>
  <c r="CU38" i="7"/>
  <c r="CY38" i="7"/>
  <c r="DC38" i="7"/>
  <c r="DG38" i="7"/>
  <c r="DK38" i="7"/>
  <c r="DO38" i="7"/>
  <c r="DS38" i="7"/>
  <c r="AA38" i="7"/>
  <c r="AF38" i="7"/>
  <c r="AJ38" i="7"/>
  <c r="AN38" i="7"/>
  <c r="AR38" i="7"/>
  <c r="AV38" i="7"/>
  <c r="AZ38" i="7"/>
  <c r="BD38" i="7"/>
  <c r="BH38" i="7"/>
  <c r="BL38" i="7"/>
  <c r="BP38" i="7"/>
  <c r="BT38" i="7"/>
  <c r="BX38" i="7"/>
  <c r="CB38" i="7"/>
  <c r="CF38" i="7"/>
  <c r="CJ38" i="7"/>
  <c r="CN38" i="7"/>
  <c r="CR38" i="7"/>
  <c r="CV38" i="7"/>
  <c r="CZ38" i="7"/>
  <c r="DD38" i="7"/>
  <c r="DH38" i="7"/>
  <c r="DL38" i="7"/>
  <c r="DP38" i="7"/>
  <c r="DT38" i="7"/>
  <c r="AB38" i="7"/>
  <c r="AG38" i="7"/>
  <c r="AK38" i="7"/>
  <c r="AO38" i="7"/>
  <c r="AS38" i="7"/>
  <c r="AW38" i="7"/>
  <c r="BA38" i="7"/>
  <c r="BE38" i="7"/>
  <c r="BI38" i="7"/>
  <c r="BM38" i="7"/>
  <c r="BQ38" i="7"/>
  <c r="BU38" i="7"/>
  <c r="BY38" i="7"/>
  <c r="CC38" i="7"/>
  <c r="CG38" i="7"/>
  <c r="CK38" i="7"/>
  <c r="CO38" i="7"/>
  <c r="CS38" i="7"/>
  <c r="CW38" i="7"/>
  <c r="DA38" i="7"/>
  <c r="DE38" i="7"/>
  <c r="DI38" i="7"/>
  <c r="DM38" i="7"/>
  <c r="DQ38" i="7"/>
  <c r="AP38" i="7"/>
  <c r="BF38" i="7"/>
  <c r="BV38" i="7"/>
  <c r="CL38" i="7"/>
  <c r="DB38" i="7"/>
  <c r="DR38" i="7"/>
  <c r="AD38" i="7"/>
  <c r="AT38" i="7"/>
  <c r="BJ38" i="7"/>
  <c r="BZ38" i="7"/>
  <c r="CP38" i="7"/>
  <c r="DF38" i="7"/>
  <c r="AH38" i="7"/>
  <c r="AX38" i="7"/>
  <c r="BN38" i="7"/>
  <c r="CD38" i="7"/>
  <c r="CT38" i="7"/>
  <c r="DJ38" i="7"/>
  <c r="BB38" i="7"/>
  <c r="DN38" i="7"/>
  <c r="BR38" i="7"/>
  <c r="CH38" i="7"/>
  <c r="AL38" i="7"/>
  <c r="CX38" i="7"/>
  <c r="X38"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DU58" i="7"/>
  <c r="EK58" i="7"/>
  <c r="FA58" i="7"/>
  <c r="FQ58" i="7"/>
  <c r="GG58" i="7"/>
  <c r="GW58" i="7"/>
  <c r="HM58" i="7"/>
  <c r="DY58" i="7"/>
  <c r="EO58" i="7"/>
  <c r="FE58" i="7"/>
  <c r="FU58" i="7"/>
  <c r="GK58" i="7"/>
  <c r="HA58" i="7"/>
  <c r="HQ58" i="7"/>
  <c r="EC58" i="7"/>
  <c r="ES58" i="7"/>
  <c r="FI58" i="7"/>
  <c r="FY58" i="7"/>
  <c r="GO58" i="7"/>
  <c r="HE58" i="7"/>
  <c r="GC58" i="7"/>
  <c r="EG58" i="7"/>
  <c r="GS58" i="7"/>
  <c r="EW58" i="7"/>
  <c r="HI58" i="7"/>
  <c r="FM58" i="7"/>
  <c r="O58"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EG14" i="7"/>
  <c r="EW14" i="7"/>
  <c r="FM14" i="7"/>
  <c r="GC14" i="7"/>
  <c r="GS14" i="7"/>
  <c r="HI14" i="7"/>
  <c r="DU14" i="7"/>
  <c r="EK14" i="7"/>
  <c r="FA14" i="7"/>
  <c r="FQ14" i="7"/>
  <c r="GG14" i="7"/>
  <c r="GW14" i="7"/>
  <c r="HM14" i="7"/>
  <c r="DY14" i="7"/>
  <c r="EO14" i="7"/>
  <c r="FE14" i="7"/>
  <c r="FU14" i="7"/>
  <c r="GK14" i="7"/>
  <c r="HA14" i="7"/>
  <c r="HQ14" i="7"/>
  <c r="FI14" i="7"/>
  <c r="FY14" i="7"/>
  <c r="EC14" i="7"/>
  <c r="GO14" i="7"/>
  <c r="ES14" i="7"/>
  <c r="HE14" i="7"/>
  <c r="O14" i="7"/>
  <c r="T13"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DT25" i="7"/>
  <c r="Y25" i="7"/>
  <c r="AC25" i="7"/>
  <c r="AG25" i="7"/>
  <c r="AK25" i="7"/>
  <c r="AO25" i="7"/>
  <c r="AS25" i="7"/>
  <c r="AW25" i="7"/>
  <c r="BA25" i="7"/>
  <c r="BE25" i="7"/>
  <c r="BI25" i="7"/>
  <c r="BM25" i="7"/>
  <c r="BQ25" i="7"/>
  <c r="BU25" i="7"/>
  <c r="BY25" i="7"/>
  <c r="CC25" i="7"/>
  <c r="CG25" i="7"/>
  <c r="CK25" i="7"/>
  <c r="CO25" i="7"/>
  <c r="CS25" i="7"/>
  <c r="CW25" i="7"/>
  <c r="DA25" i="7"/>
  <c r="DE25" i="7"/>
  <c r="DI25" i="7"/>
  <c r="DM25" i="7"/>
  <c r="DQ25" i="7"/>
  <c r="Z25" i="7"/>
  <c r="AD25" i="7"/>
  <c r="AH25" i="7"/>
  <c r="AL25" i="7"/>
  <c r="AP25" i="7"/>
  <c r="AT25" i="7"/>
  <c r="AX25" i="7"/>
  <c r="BB25" i="7"/>
  <c r="BF25" i="7"/>
  <c r="BJ25" i="7"/>
  <c r="BN25" i="7"/>
  <c r="BR25" i="7"/>
  <c r="BV25" i="7"/>
  <c r="BZ25" i="7"/>
  <c r="CD25" i="7"/>
  <c r="CH25" i="7"/>
  <c r="CL25" i="7"/>
  <c r="CP25" i="7"/>
  <c r="CT25" i="7"/>
  <c r="CX25" i="7"/>
  <c r="DB25" i="7"/>
  <c r="DF25" i="7"/>
  <c r="DJ25" i="7"/>
  <c r="DN25" i="7"/>
  <c r="DR25" i="7"/>
  <c r="AA25" i="7"/>
  <c r="AQ25" i="7"/>
  <c r="BG25" i="7"/>
  <c r="BW25" i="7"/>
  <c r="CM25" i="7"/>
  <c r="DC25" i="7"/>
  <c r="DS25" i="7"/>
  <c r="AE25" i="7"/>
  <c r="AU25" i="7"/>
  <c r="BK25" i="7"/>
  <c r="CA25" i="7"/>
  <c r="CQ25" i="7"/>
  <c r="DG25" i="7"/>
  <c r="AI25" i="7"/>
  <c r="AY25" i="7"/>
  <c r="BO25" i="7"/>
  <c r="CE25" i="7"/>
  <c r="CU25" i="7"/>
  <c r="DK25" i="7"/>
  <c r="BS25" i="7"/>
  <c r="CI25" i="7"/>
  <c r="AM25" i="7"/>
  <c r="CY25" i="7"/>
  <c r="BC25" i="7"/>
  <c r="DO25"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AA46" i="7"/>
  <c r="AE46" i="7"/>
  <c r="AI46" i="7"/>
  <c r="AM46" i="7"/>
  <c r="AQ46" i="7"/>
  <c r="AU46" i="7"/>
  <c r="AY46" i="7"/>
  <c r="BC46" i="7"/>
  <c r="BG46" i="7"/>
  <c r="BK46" i="7"/>
  <c r="BO46" i="7"/>
  <c r="BS46" i="7"/>
  <c r="BW46" i="7"/>
  <c r="CA46" i="7"/>
  <c r="CE46" i="7"/>
  <c r="CI46" i="7"/>
  <c r="CM46" i="7"/>
  <c r="CQ46" i="7"/>
  <c r="CU46" i="7"/>
  <c r="CY46" i="7"/>
  <c r="DC46" i="7"/>
  <c r="DG46" i="7"/>
  <c r="DK46" i="7"/>
  <c r="DO46" i="7"/>
  <c r="DS46" i="7"/>
  <c r="AB46" i="7"/>
  <c r="AF46" i="7"/>
  <c r="AJ46" i="7"/>
  <c r="AN46" i="7"/>
  <c r="AR46" i="7"/>
  <c r="AV46" i="7"/>
  <c r="AZ46" i="7"/>
  <c r="BD46" i="7"/>
  <c r="BH46" i="7"/>
  <c r="BL46" i="7"/>
  <c r="BP46" i="7"/>
  <c r="BT46" i="7"/>
  <c r="BX46" i="7"/>
  <c r="CB46" i="7"/>
  <c r="CF46" i="7"/>
  <c r="CJ46" i="7"/>
  <c r="CN46" i="7"/>
  <c r="CR46" i="7"/>
  <c r="CV46" i="7"/>
  <c r="CZ46" i="7"/>
  <c r="DD46" i="7"/>
  <c r="DH46" i="7"/>
  <c r="DL46" i="7"/>
  <c r="DP46" i="7"/>
  <c r="DT46" i="7"/>
  <c r="Y46" i="7"/>
  <c r="AC46" i="7"/>
  <c r="AG46" i="7"/>
  <c r="AK46" i="7"/>
  <c r="AO46" i="7"/>
  <c r="AS46" i="7"/>
  <c r="AW46" i="7"/>
  <c r="BA46" i="7"/>
  <c r="BE46" i="7"/>
  <c r="BI46" i="7"/>
  <c r="BM46" i="7"/>
  <c r="BQ46" i="7"/>
  <c r="BU46" i="7"/>
  <c r="BY46" i="7"/>
  <c r="CC46" i="7"/>
  <c r="CG46" i="7"/>
  <c r="CK46" i="7"/>
  <c r="CO46" i="7"/>
  <c r="CS46" i="7"/>
  <c r="CW46" i="7"/>
  <c r="DA46" i="7"/>
  <c r="DE46" i="7"/>
  <c r="DI46" i="7"/>
  <c r="DM46" i="7"/>
  <c r="DQ46" i="7"/>
  <c r="Z46" i="7"/>
  <c r="AP46" i="7"/>
  <c r="BF46" i="7"/>
  <c r="BV46" i="7"/>
  <c r="CL46" i="7"/>
  <c r="DB46" i="7"/>
  <c r="DR46" i="7"/>
  <c r="AD46" i="7"/>
  <c r="AT46" i="7"/>
  <c r="BJ46" i="7"/>
  <c r="BZ46" i="7"/>
  <c r="CP46" i="7"/>
  <c r="DF46" i="7"/>
  <c r="AH46" i="7"/>
  <c r="AX46" i="7"/>
  <c r="BN46" i="7"/>
  <c r="CD46" i="7"/>
  <c r="CT46" i="7"/>
  <c r="DJ46" i="7"/>
  <c r="CH46" i="7"/>
  <c r="AL46" i="7"/>
  <c r="CX46" i="7"/>
  <c r="BB46" i="7"/>
  <c r="DN46" i="7"/>
  <c r="X46" i="7"/>
  <c r="BR46"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74" i="7"/>
  <c r="AA74" i="7"/>
  <c r="AE74" i="7"/>
  <c r="AI74" i="7"/>
  <c r="AM74" i="7"/>
  <c r="AQ74" i="7"/>
  <c r="AU74" i="7"/>
  <c r="AY74" i="7"/>
  <c r="BC74" i="7"/>
  <c r="BG74" i="7"/>
  <c r="BK74" i="7"/>
  <c r="BO74" i="7"/>
  <c r="BS74" i="7"/>
  <c r="BW74" i="7"/>
  <c r="CA74" i="7"/>
  <c r="CE74" i="7"/>
  <c r="CI74" i="7"/>
  <c r="CM74" i="7"/>
  <c r="CQ74" i="7"/>
  <c r="CU74" i="7"/>
  <c r="CY74" i="7"/>
  <c r="DC74" i="7"/>
  <c r="DG74" i="7"/>
  <c r="DK74" i="7"/>
  <c r="DO74" i="7"/>
  <c r="DS74" i="7"/>
  <c r="AB74" i="7"/>
  <c r="AF74" i="7"/>
  <c r="AJ74" i="7"/>
  <c r="AN74" i="7"/>
  <c r="AR74" i="7"/>
  <c r="AV74" i="7"/>
  <c r="AZ74" i="7"/>
  <c r="BD74" i="7"/>
  <c r="BH74" i="7"/>
  <c r="BL74" i="7"/>
  <c r="BP74" i="7"/>
  <c r="BT74" i="7"/>
  <c r="BX74" i="7"/>
  <c r="CB74" i="7"/>
  <c r="CF74" i="7"/>
  <c r="CJ74" i="7"/>
  <c r="CN74" i="7"/>
  <c r="CR74" i="7"/>
  <c r="CV74" i="7"/>
  <c r="CZ74" i="7"/>
  <c r="DD74" i="7"/>
  <c r="DH74" i="7"/>
  <c r="DL74" i="7"/>
  <c r="DP74" i="7"/>
  <c r="DT74"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Z74" i="7"/>
  <c r="AP74" i="7"/>
  <c r="BF74" i="7"/>
  <c r="BV74" i="7"/>
  <c r="CL74" i="7"/>
  <c r="DB74" i="7"/>
  <c r="DR74" i="7"/>
  <c r="AD74" i="7"/>
  <c r="AT74" i="7"/>
  <c r="BJ74" i="7"/>
  <c r="BZ74" i="7"/>
  <c r="CP74" i="7"/>
  <c r="DF74" i="7"/>
  <c r="AH74" i="7"/>
  <c r="AX74" i="7"/>
  <c r="BN74" i="7"/>
  <c r="CD74" i="7"/>
  <c r="CT74" i="7"/>
  <c r="DJ74" i="7"/>
  <c r="BB74" i="7"/>
  <c r="DN74" i="7"/>
  <c r="BR74" i="7"/>
  <c r="CH74" i="7"/>
  <c r="AL74" i="7"/>
  <c r="CX74" i="7"/>
  <c r="X72" i="7"/>
  <c r="AA72" i="7"/>
  <c r="AE72" i="7"/>
  <c r="AI72" i="7"/>
  <c r="AM72" i="7"/>
  <c r="AQ72" i="7"/>
  <c r="AU72" i="7"/>
  <c r="AY72" i="7"/>
  <c r="BC72" i="7"/>
  <c r="BG72" i="7"/>
  <c r="BK72" i="7"/>
  <c r="BO72" i="7"/>
  <c r="BS72" i="7"/>
  <c r="BW72" i="7"/>
  <c r="CA72" i="7"/>
  <c r="CE72" i="7"/>
  <c r="CI72" i="7"/>
  <c r="CM72" i="7"/>
  <c r="CQ72" i="7"/>
  <c r="CU72" i="7"/>
  <c r="CY72" i="7"/>
  <c r="DC72" i="7"/>
  <c r="DG72" i="7"/>
  <c r="DK72" i="7"/>
  <c r="DO72" i="7"/>
  <c r="DS72" i="7"/>
  <c r="AB72" i="7"/>
  <c r="AF72" i="7"/>
  <c r="AJ72" i="7"/>
  <c r="AN72" i="7"/>
  <c r="AR72" i="7"/>
  <c r="AV72" i="7"/>
  <c r="AZ72" i="7"/>
  <c r="BD72" i="7"/>
  <c r="BH72" i="7"/>
  <c r="BL72" i="7"/>
  <c r="BP72" i="7"/>
  <c r="BT72" i="7"/>
  <c r="BX72" i="7"/>
  <c r="CB72" i="7"/>
  <c r="CF72" i="7"/>
  <c r="CJ72" i="7"/>
  <c r="CN72" i="7"/>
  <c r="CR72" i="7"/>
  <c r="CV72" i="7"/>
  <c r="CZ72" i="7"/>
  <c r="DD72" i="7"/>
  <c r="DH72" i="7"/>
  <c r="DL72" i="7"/>
  <c r="DP72" i="7"/>
  <c r="DT72"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AH72" i="7"/>
  <c r="AX72" i="7"/>
  <c r="BN72" i="7"/>
  <c r="CD72" i="7"/>
  <c r="CT72" i="7"/>
  <c r="DJ72" i="7"/>
  <c r="AL72" i="7"/>
  <c r="BB72" i="7"/>
  <c r="BR72" i="7"/>
  <c r="CH72" i="7"/>
  <c r="CX72" i="7"/>
  <c r="DN72" i="7"/>
  <c r="Z72" i="7"/>
  <c r="AP72" i="7"/>
  <c r="BF72" i="7"/>
  <c r="BV72" i="7"/>
  <c r="CL72" i="7"/>
  <c r="DB72" i="7"/>
  <c r="DR72" i="7"/>
  <c r="BJ72" i="7"/>
  <c r="BZ72" i="7"/>
  <c r="AD72" i="7"/>
  <c r="CP72" i="7"/>
  <c r="DF72" i="7"/>
  <c r="AT72"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64" i="7"/>
  <c r="Y64" i="7"/>
  <c r="AC64" i="7"/>
  <c r="AG64" i="7"/>
  <c r="AK64" i="7"/>
  <c r="AO64" i="7"/>
  <c r="AS64" i="7"/>
  <c r="AW64" i="7"/>
  <c r="BA64" i="7"/>
  <c r="BE64" i="7"/>
  <c r="BI64" i="7"/>
  <c r="BM64" i="7"/>
  <c r="BQ64" i="7"/>
  <c r="BU64" i="7"/>
  <c r="BY64" i="7"/>
  <c r="CC64" i="7"/>
  <c r="CG64" i="7"/>
  <c r="CK64" i="7"/>
  <c r="CO64" i="7"/>
  <c r="CS64" i="7"/>
  <c r="CW64" i="7"/>
  <c r="DA64" i="7"/>
  <c r="DE64" i="7"/>
  <c r="DI64" i="7"/>
  <c r="DM64" i="7"/>
  <c r="DQ64" i="7"/>
  <c r="Z64" i="7"/>
  <c r="AD64" i="7"/>
  <c r="AH64" i="7"/>
  <c r="AL64" i="7"/>
  <c r="AP64" i="7"/>
  <c r="AT64" i="7"/>
  <c r="AX64" i="7"/>
  <c r="BB64" i="7"/>
  <c r="BF64" i="7"/>
  <c r="BJ64" i="7"/>
  <c r="BN64" i="7"/>
  <c r="BR64" i="7"/>
  <c r="BV64" i="7"/>
  <c r="BZ64" i="7"/>
  <c r="CD64" i="7"/>
  <c r="CH64" i="7"/>
  <c r="CL64" i="7"/>
  <c r="CP64" i="7"/>
  <c r="CT64" i="7"/>
  <c r="CX64" i="7"/>
  <c r="DB64" i="7"/>
  <c r="DF64" i="7"/>
  <c r="DJ64" i="7"/>
  <c r="DN64" i="7"/>
  <c r="DR64" i="7"/>
  <c r="AA64" i="7"/>
  <c r="AE64" i="7"/>
  <c r="AI64" i="7"/>
  <c r="AM64" i="7"/>
  <c r="AQ64" i="7"/>
  <c r="AU64" i="7"/>
  <c r="AY64" i="7"/>
  <c r="BC64" i="7"/>
  <c r="BG64" i="7"/>
  <c r="BK64" i="7"/>
  <c r="BO64" i="7"/>
  <c r="BS64" i="7"/>
  <c r="BW64" i="7"/>
  <c r="CA64" i="7"/>
  <c r="CE64" i="7"/>
  <c r="CI64" i="7"/>
  <c r="CM64" i="7"/>
  <c r="CQ64" i="7"/>
  <c r="CU64" i="7"/>
  <c r="CY64" i="7"/>
  <c r="DC64" i="7"/>
  <c r="DG64" i="7"/>
  <c r="DK64" i="7"/>
  <c r="DO64" i="7"/>
  <c r="DS64" i="7"/>
  <c r="AF64" i="7"/>
  <c r="AV64" i="7"/>
  <c r="BL64" i="7"/>
  <c r="CB64" i="7"/>
  <c r="CR64" i="7"/>
  <c r="DH64" i="7"/>
  <c r="AJ64" i="7"/>
  <c r="AZ64" i="7"/>
  <c r="BP64" i="7"/>
  <c r="CF64" i="7"/>
  <c r="CV64" i="7"/>
  <c r="DL64" i="7"/>
  <c r="AN64" i="7"/>
  <c r="BD64" i="7"/>
  <c r="BT64" i="7"/>
  <c r="CJ64" i="7"/>
  <c r="CZ64" i="7"/>
  <c r="DP64" i="7"/>
  <c r="BH64" i="7"/>
  <c r="DT64" i="7"/>
  <c r="BX64" i="7"/>
  <c r="AB64" i="7"/>
  <c r="CN64" i="7"/>
  <c r="DD64" i="7"/>
  <c r="AR64"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6" i="7"/>
  <c r="R7" i="7"/>
  <c r="U11" i="7"/>
  <c r="P13" i="7"/>
  <c r="X33" i="7"/>
  <c r="AA33" i="7"/>
  <c r="AE33" i="7"/>
  <c r="AI33" i="7"/>
  <c r="AM33" i="7"/>
  <c r="AQ33" i="7"/>
  <c r="AU33" i="7"/>
  <c r="AY33" i="7"/>
  <c r="BC33" i="7"/>
  <c r="BG33" i="7"/>
  <c r="BK33" i="7"/>
  <c r="BO33" i="7"/>
  <c r="BS33" i="7"/>
  <c r="BW33" i="7"/>
  <c r="CA33" i="7"/>
  <c r="CE33" i="7"/>
  <c r="CI33" i="7"/>
  <c r="CM33" i="7"/>
  <c r="CQ33" i="7"/>
  <c r="Y33" i="7"/>
  <c r="AD33" i="7"/>
  <c r="AJ33" i="7"/>
  <c r="AO33" i="7"/>
  <c r="AT33" i="7"/>
  <c r="AZ33" i="7"/>
  <c r="BE33" i="7"/>
  <c r="BJ33" i="7"/>
  <c r="BP33" i="7"/>
  <c r="BU33" i="7"/>
  <c r="BZ33" i="7"/>
  <c r="CF33" i="7"/>
  <c r="CK33" i="7"/>
  <c r="CP33" i="7"/>
  <c r="CU33" i="7"/>
  <c r="CY33" i="7"/>
  <c r="DC33" i="7"/>
  <c r="DG33" i="7"/>
  <c r="DK33" i="7"/>
  <c r="DO33" i="7"/>
  <c r="DS33" i="7"/>
  <c r="Z33" i="7"/>
  <c r="AF33" i="7"/>
  <c r="AK33" i="7"/>
  <c r="AP33" i="7"/>
  <c r="AV33" i="7"/>
  <c r="BA33" i="7"/>
  <c r="BF33" i="7"/>
  <c r="BL33" i="7"/>
  <c r="BQ33" i="7"/>
  <c r="BV33" i="7"/>
  <c r="CB33" i="7"/>
  <c r="CG33" i="7"/>
  <c r="CL33" i="7"/>
  <c r="CR33" i="7"/>
  <c r="CV33" i="7"/>
  <c r="CZ33" i="7"/>
  <c r="DD33" i="7"/>
  <c r="DH33" i="7"/>
  <c r="DL33" i="7"/>
  <c r="DP33" i="7"/>
  <c r="DT33" i="7"/>
  <c r="AB33" i="7"/>
  <c r="AG33" i="7"/>
  <c r="AL33" i="7"/>
  <c r="AR33" i="7"/>
  <c r="AW33" i="7"/>
  <c r="BB33" i="7"/>
  <c r="BH33" i="7"/>
  <c r="BM33" i="7"/>
  <c r="BR33" i="7"/>
  <c r="BX33" i="7"/>
  <c r="CC33" i="7"/>
  <c r="CH33" i="7"/>
  <c r="CN33" i="7"/>
  <c r="CS33" i="7"/>
  <c r="CW33" i="7"/>
  <c r="DA33" i="7"/>
  <c r="DE33" i="7"/>
  <c r="DI33" i="7"/>
  <c r="DM33" i="7"/>
  <c r="DQ33" i="7"/>
  <c r="AS33" i="7"/>
  <c r="BN33" i="7"/>
  <c r="CJ33" i="7"/>
  <c r="DB33" i="7"/>
  <c r="DR33" i="7"/>
  <c r="AC33" i="7"/>
  <c r="AX33" i="7"/>
  <c r="BT33" i="7"/>
  <c r="CO33" i="7"/>
  <c r="DF33" i="7"/>
  <c r="AH33" i="7"/>
  <c r="BD33" i="7"/>
  <c r="BY33" i="7"/>
  <c r="CT33" i="7"/>
  <c r="DJ33" i="7"/>
  <c r="CX33" i="7"/>
  <c r="AN33" i="7"/>
  <c r="DN33" i="7"/>
  <c r="BI33" i="7"/>
  <c r="CD3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U6"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AA78" i="7"/>
  <c r="AE78" i="7"/>
  <c r="AI78" i="7"/>
  <c r="AM78" i="7"/>
  <c r="AQ78" i="7"/>
  <c r="AU78" i="7"/>
  <c r="AY78" i="7"/>
  <c r="BC78" i="7"/>
  <c r="BG78" i="7"/>
  <c r="BK78" i="7"/>
  <c r="BO78" i="7"/>
  <c r="BS78" i="7"/>
  <c r="BW78" i="7"/>
  <c r="CA78" i="7"/>
  <c r="CE78" i="7"/>
  <c r="CI78" i="7"/>
  <c r="CM78" i="7"/>
  <c r="CQ78" i="7"/>
  <c r="CU78" i="7"/>
  <c r="CY78" i="7"/>
  <c r="DC78" i="7"/>
  <c r="DG78" i="7"/>
  <c r="DK78" i="7"/>
  <c r="DO78" i="7"/>
  <c r="DS78" i="7"/>
  <c r="AB78" i="7"/>
  <c r="AF78" i="7"/>
  <c r="AJ78" i="7"/>
  <c r="AN78" i="7"/>
  <c r="AR78" i="7"/>
  <c r="AV78" i="7"/>
  <c r="AZ78" i="7"/>
  <c r="BD78" i="7"/>
  <c r="BH78" i="7"/>
  <c r="BL78" i="7"/>
  <c r="BP78" i="7"/>
  <c r="BT78" i="7"/>
  <c r="BX78" i="7"/>
  <c r="CB78" i="7"/>
  <c r="CF78" i="7"/>
  <c r="CJ78" i="7"/>
  <c r="CN78" i="7"/>
  <c r="CR78" i="7"/>
  <c r="CV78" i="7"/>
  <c r="CZ78" i="7"/>
  <c r="DD78" i="7"/>
  <c r="DH78" i="7"/>
  <c r="DL78" i="7"/>
  <c r="DP78" i="7"/>
  <c r="DT78" i="7"/>
  <c r="Y78" i="7"/>
  <c r="AC78" i="7"/>
  <c r="AG78" i="7"/>
  <c r="AK78" i="7"/>
  <c r="AO78" i="7"/>
  <c r="AS78" i="7"/>
  <c r="AW78" i="7"/>
  <c r="BA78" i="7"/>
  <c r="BE78" i="7"/>
  <c r="BI78" i="7"/>
  <c r="BM78" i="7"/>
  <c r="BQ78" i="7"/>
  <c r="BU78" i="7"/>
  <c r="BY78" i="7"/>
  <c r="CC78" i="7"/>
  <c r="CG78" i="7"/>
  <c r="CK78" i="7"/>
  <c r="CO78" i="7"/>
  <c r="CS78" i="7"/>
  <c r="CW78" i="7"/>
  <c r="DA78" i="7"/>
  <c r="DE78" i="7"/>
  <c r="DI78" i="7"/>
  <c r="DM78" i="7"/>
  <c r="DQ78" i="7"/>
  <c r="Z78" i="7"/>
  <c r="AP78" i="7"/>
  <c r="BF78" i="7"/>
  <c r="BV78" i="7"/>
  <c r="CL78" i="7"/>
  <c r="DB78" i="7"/>
  <c r="DR78" i="7"/>
  <c r="AD78" i="7"/>
  <c r="AT78" i="7"/>
  <c r="BJ78" i="7"/>
  <c r="BZ78" i="7"/>
  <c r="CP78" i="7"/>
  <c r="DF78" i="7"/>
  <c r="AH78" i="7"/>
  <c r="AX78" i="7"/>
  <c r="BN78" i="7"/>
  <c r="CD78" i="7"/>
  <c r="CT78" i="7"/>
  <c r="DJ78" i="7"/>
  <c r="AL78" i="7"/>
  <c r="CX78" i="7"/>
  <c r="X78" i="7"/>
  <c r="BB78" i="7"/>
  <c r="DN78" i="7"/>
  <c r="BR78" i="7"/>
  <c r="CH78"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Z62" i="7"/>
  <c r="AD62" i="7"/>
  <c r="AH62" i="7"/>
  <c r="AL62" i="7"/>
  <c r="AP62" i="7"/>
  <c r="AT62" i="7"/>
  <c r="AX62" i="7"/>
  <c r="BB62" i="7"/>
  <c r="BF62" i="7"/>
  <c r="BJ62" i="7"/>
  <c r="BN62" i="7"/>
  <c r="BR62" i="7"/>
  <c r="BV62" i="7"/>
  <c r="BZ62" i="7"/>
  <c r="CD62" i="7"/>
  <c r="CH62" i="7"/>
  <c r="CL62" i="7"/>
  <c r="CP62" i="7"/>
  <c r="CT62" i="7"/>
  <c r="CX62" i="7"/>
  <c r="DB62" i="7"/>
  <c r="DF62" i="7"/>
  <c r="DJ62" i="7"/>
  <c r="DN62" i="7"/>
  <c r="DR62" i="7"/>
  <c r="AA62" i="7"/>
  <c r="AE62" i="7"/>
  <c r="AI62" i="7"/>
  <c r="AM62" i="7"/>
  <c r="AQ62" i="7"/>
  <c r="AU62" i="7"/>
  <c r="AY62" i="7"/>
  <c r="BC62" i="7"/>
  <c r="BG62" i="7"/>
  <c r="BK62" i="7"/>
  <c r="BO62" i="7"/>
  <c r="BS62" i="7"/>
  <c r="BW62" i="7"/>
  <c r="CA62" i="7"/>
  <c r="CE62" i="7"/>
  <c r="CI62" i="7"/>
  <c r="CM62" i="7"/>
  <c r="CQ62" i="7"/>
  <c r="CU62" i="7"/>
  <c r="CY62" i="7"/>
  <c r="DC62" i="7"/>
  <c r="DG62" i="7"/>
  <c r="DK62" i="7"/>
  <c r="DO62" i="7"/>
  <c r="DS62" i="7"/>
  <c r="AN62" i="7"/>
  <c r="BD62" i="7"/>
  <c r="BT62" i="7"/>
  <c r="CJ62" i="7"/>
  <c r="CZ62" i="7"/>
  <c r="DP62" i="7"/>
  <c r="AB62" i="7"/>
  <c r="AR62" i="7"/>
  <c r="BH62" i="7"/>
  <c r="BX62" i="7"/>
  <c r="CN62" i="7"/>
  <c r="DD62" i="7"/>
  <c r="DT62" i="7"/>
  <c r="AF62" i="7"/>
  <c r="AV62" i="7"/>
  <c r="BL62" i="7"/>
  <c r="CB62" i="7"/>
  <c r="CR62" i="7"/>
  <c r="DH62" i="7"/>
  <c r="BP62" i="7"/>
  <c r="X62" i="7"/>
  <c r="CF62" i="7"/>
  <c r="AJ62" i="7"/>
  <c r="CV62" i="7"/>
  <c r="AZ62" i="7"/>
  <c r="DL62" i="7"/>
  <c r="X82" i="7"/>
  <c r="AA82" i="7"/>
  <c r="AE82" i="7"/>
  <c r="AI82" i="7"/>
  <c r="AM82" i="7"/>
  <c r="AQ82" i="7"/>
  <c r="AU82" i="7"/>
  <c r="AY82" i="7"/>
  <c r="BC82" i="7"/>
  <c r="BG82" i="7"/>
  <c r="BK82" i="7"/>
  <c r="BO82" i="7"/>
  <c r="BS82" i="7"/>
  <c r="BW82" i="7"/>
  <c r="CA82" i="7"/>
  <c r="CE82" i="7"/>
  <c r="CI82" i="7"/>
  <c r="CM82" i="7"/>
  <c r="CQ82" i="7"/>
  <c r="CU82" i="7"/>
  <c r="CY82" i="7"/>
  <c r="DC82" i="7"/>
  <c r="DG82" i="7"/>
  <c r="DK82" i="7"/>
  <c r="DO82" i="7"/>
  <c r="DS82" i="7"/>
  <c r="AB82" i="7"/>
  <c r="AF82" i="7"/>
  <c r="AJ82" i="7"/>
  <c r="AN82" i="7"/>
  <c r="AR82" i="7"/>
  <c r="AV82" i="7"/>
  <c r="AZ82" i="7"/>
  <c r="BD82" i="7"/>
  <c r="BH82" i="7"/>
  <c r="BL82" i="7"/>
  <c r="BP82" i="7"/>
  <c r="BT82" i="7"/>
  <c r="BX82" i="7"/>
  <c r="CB82" i="7"/>
  <c r="CF82" i="7"/>
  <c r="CJ82" i="7"/>
  <c r="CN82" i="7"/>
  <c r="CR82" i="7"/>
  <c r="CV82" i="7"/>
  <c r="CZ82" i="7"/>
  <c r="DD82" i="7"/>
  <c r="DH82" i="7"/>
  <c r="DL82" i="7"/>
  <c r="DP82" i="7"/>
  <c r="DT82" i="7"/>
  <c r="Y82" i="7"/>
  <c r="AC82" i="7"/>
  <c r="AG82" i="7"/>
  <c r="AK82" i="7"/>
  <c r="AO82" i="7"/>
  <c r="AS82" i="7"/>
  <c r="AW82" i="7"/>
  <c r="BA82" i="7"/>
  <c r="BE82" i="7"/>
  <c r="BI82" i="7"/>
  <c r="BM82" i="7"/>
  <c r="BQ82" i="7"/>
  <c r="BU82" i="7"/>
  <c r="BY82" i="7"/>
  <c r="CC82" i="7"/>
  <c r="CG82" i="7"/>
  <c r="CK82" i="7"/>
  <c r="CO82" i="7"/>
  <c r="CS82" i="7"/>
  <c r="CW82" i="7"/>
  <c r="DA82" i="7"/>
  <c r="DE82" i="7"/>
  <c r="DI82" i="7"/>
  <c r="DM82" i="7"/>
  <c r="DQ82" i="7"/>
  <c r="Z82" i="7"/>
  <c r="AP82" i="7"/>
  <c r="BF82" i="7"/>
  <c r="BV82" i="7"/>
  <c r="CL82" i="7"/>
  <c r="DB82" i="7"/>
  <c r="DR82" i="7"/>
  <c r="AD82" i="7"/>
  <c r="AT82" i="7"/>
  <c r="BJ82" i="7"/>
  <c r="BZ82" i="7"/>
  <c r="CP82" i="7"/>
  <c r="DF82" i="7"/>
  <c r="AH82" i="7"/>
  <c r="AX82" i="7"/>
  <c r="BN82" i="7"/>
  <c r="CD82" i="7"/>
  <c r="CT82" i="7"/>
  <c r="DJ82" i="7"/>
  <c r="CH82" i="7"/>
  <c r="AL82" i="7"/>
  <c r="CX82" i="7"/>
  <c r="BB82" i="7"/>
  <c r="DN82" i="7"/>
  <c r="BR82"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X20" i="7"/>
  <c r="Y20" i="7"/>
  <c r="AC20" i="7"/>
  <c r="AG20" i="7"/>
  <c r="AK20" i="7"/>
  <c r="AO20" i="7"/>
  <c r="AS20" i="7"/>
  <c r="AW20" i="7"/>
  <c r="BA20" i="7"/>
  <c r="BE20" i="7"/>
  <c r="BI20" i="7"/>
  <c r="BM20" i="7"/>
  <c r="BQ20" i="7"/>
  <c r="BU20" i="7"/>
  <c r="BY20" i="7"/>
  <c r="CC20" i="7"/>
  <c r="CG20" i="7"/>
  <c r="CK20" i="7"/>
  <c r="CO20" i="7"/>
  <c r="CS20" i="7"/>
  <c r="CW20" i="7"/>
  <c r="DA20" i="7"/>
  <c r="DE20" i="7"/>
  <c r="DI20" i="7"/>
  <c r="DM20" i="7"/>
  <c r="DQ20" i="7"/>
  <c r="Z20" i="7"/>
  <c r="AD20" i="7"/>
  <c r="AH20" i="7"/>
  <c r="AL20" i="7"/>
  <c r="AP20" i="7"/>
  <c r="AT20" i="7"/>
  <c r="AX20" i="7"/>
  <c r="BB20" i="7"/>
  <c r="BF20" i="7"/>
  <c r="BJ20" i="7"/>
  <c r="BN20" i="7"/>
  <c r="BR20" i="7"/>
  <c r="BV20" i="7"/>
  <c r="BZ20" i="7"/>
  <c r="CD20" i="7"/>
  <c r="CH20" i="7"/>
  <c r="CL20" i="7"/>
  <c r="CP20" i="7"/>
  <c r="CT20" i="7"/>
  <c r="CX20" i="7"/>
  <c r="DB20" i="7"/>
  <c r="DF20" i="7"/>
  <c r="DJ20" i="7"/>
  <c r="DN20" i="7"/>
  <c r="DR20" i="7"/>
  <c r="AA20" i="7"/>
  <c r="AE20" i="7"/>
  <c r="AI20" i="7"/>
  <c r="AM20" i="7"/>
  <c r="AQ20" i="7"/>
  <c r="AU20" i="7"/>
  <c r="AY20" i="7"/>
  <c r="BC20" i="7"/>
  <c r="BG20" i="7"/>
  <c r="BK20" i="7"/>
  <c r="BO20" i="7"/>
  <c r="BS20" i="7"/>
  <c r="BW20" i="7"/>
  <c r="CA20" i="7"/>
  <c r="CE20" i="7"/>
  <c r="CI20" i="7"/>
  <c r="CM20" i="7"/>
  <c r="CQ20" i="7"/>
  <c r="CU20" i="7"/>
  <c r="CY20" i="7"/>
  <c r="DC20" i="7"/>
  <c r="DG20" i="7"/>
  <c r="DK20" i="7"/>
  <c r="DO20" i="7"/>
  <c r="DS20" i="7"/>
  <c r="AJ20" i="7"/>
  <c r="AZ20" i="7"/>
  <c r="BP20" i="7"/>
  <c r="CF20" i="7"/>
  <c r="CV20" i="7"/>
  <c r="DL20" i="7"/>
  <c r="AN20" i="7"/>
  <c r="BD20" i="7"/>
  <c r="BT20" i="7"/>
  <c r="CJ20" i="7"/>
  <c r="CZ20" i="7"/>
  <c r="DP20" i="7"/>
  <c r="AB20" i="7"/>
  <c r="AR20" i="7"/>
  <c r="BH20" i="7"/>
  <c r="BX20" i="7"/>
  <c r="CN20" i="7"/>
  <c r="DD20" i="7"/>
  <c r="DT20" i="7"/>
  <c r="AV20" i="7"/>
  <c r="DH20" i="7"/>
  <c r="BL20" i="7"/>
  <c r="CB20" i="7"/>
  <c r="AF20" i="7"/>
  <c r="CR20"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X100" i="7"/>
  <c r="Y100" i="7"/>
  <c r="AC100" i="7"/>
  <c r="AG100" i="7"/>
  <c r="AK100" i="7"/>
  <c r="AO100" i="7"/>
  <c r="AS100" i="7"/>
  <c r="AW100" i="7"/>
  <c r="BA100" i="7"/>
  <c r="BE100" i="7"/>
  <c r="BI100" i="7"/>
  <c r="BM100" i="7"/>
  <c r="BQ100" i="7"/>
  <c r="BU100" i="7"/>
  <c r="BY100" i="7"/>
  <c r="CC100" i="7"/>
  <c r="CG100" i="7"/>
  <c r="CK100" i="7"/>
  <c r="CO100" i="7"/>
  <c r="CS100" i="7"/>
  <c r="CW100" i="7"/>
  <c r="DA100" i="7"/>
  <c r="DE100" i="7"/>
  <c r="DI100" i="7"/>
  <c r="DM100" i="7"/>
  <c r="DQ100" i="7"/>
  <c r="Z100" i="7"/>
  <c r="AD100" i="7"/>
  <c r="AH100" i="7"/>
  <c r="AL100" i="7"/>
  <c r="AP100" i="7"/>
  <c r="AT100" i="7"/>
  <c r="AX100" i="7"/>
  <c r="BB100" i="7"/>
  <c r="BF100" i="7"/>
  <c r="BJ100" i="7"/>
  <c r="BN100" i="7"/>
  <c r="BR100" i="7"/>
  <c r="BV100" i="7"/>
  <c r="BZ100" i="7"/>
  <c r="CD100" i="7"/>
  <c r="CH100" i="7"/>
  <c r="CL100" i="7"/>
  <c r="CP100" i="7"/>
  <c r="CT100" i="7"/>
  <c r="CX100" i="7"/>
  <c r="DB100" i="7"/>
  <c r="DF100" i="7"/>
  <c r="DJ100" i="7"/>
  <c r="DN100" i="7"/>
  <c r="DR100" i="7"/>
  <c r="AA100" i="7"/>
  <c r="AE100" i="7"/>
  <c r="AI100" i="7"/>
  <c r="AM100" i="7"/>
  <c r="AQ100" i="7"/>
  <c r="AU100" i="7"/>
  <c r="AY100" i="7"/>
  <c r="BC100" i="7"/>
  <c r="BG100" i="7"/>
  <c r="BK100" i="7"/>
  <c r="BO100" i="7"/>
  <c r="BS100" i="7"/>
  <c r="BW100" i="7"/>
  <c r="CA100" i="7"/>
  <c r="CE100" i="7"/>
  <c r="CI100" i="7"/>
  <c r="CM100" i="7"/>
  <c r="CQ100" i="7"/>
  <c r="CU100" i="7"/>
  <c r="CY100" i="7"/>
  <c r="DC100" i="7"/>
  <c r="DG100" i="7"/>
  <c r="DK100" i="7"/>
  <c r="DO100" i="7"/>
  <c r="DS100" i="7"/>
  <c r="AJ100" i="7"/>
  <c r="AZ100" i="7"/>
  <c r="BP100" i="7"/>
  <c r="CF100" i="7"/>
  <c r="CV100" i="7"/>
  <c r="DL100" i="7"/>
  <c r="AN100" i="7"/>
  <c r="BD100" i="7"/>
  <c r="BT100" i="7"/>
  <c r="CJ100" i="7"/>
  <c r="CZ100" i="7"/>
  <c r="DP100" i="7"/>
  <c r="AB100" i="7"/>
  <c r="AR100" i="7"/>
  <c r="BH100" i="7"/>
  <c r="BX100" i="7"/>
  <c r="CN100" i="7"/>
  <c r="DD100" i="7"/>
  <c r="DT100" i="7"/>
  <c r="BL100" i="7"/>
  <c r="CB100" i="7"/>
  <c r="AF100" i="7"/>
  <c r="CR100" i="7"/>
  <c r="DH100" i="7"/>
  <c r="AV100" i="7"/>
  <c r="X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AA56" i="7"/>
  <c r="AE56" i="7"/>
  <c r="AI56" i="7"/>
  <c r="AM56" i="7"/>
  <c r="AQ56" i="7"/>
  <c r="AU56" i="7"/>
  <c r="AY56" i="7"/>
  <c r="BC56" i="7"/>
  <c r="BG56" i="7"/>
  <c r="BK56" i="7"/>
  <c r="BO56" i="7"/>
  <c r="BS56" i="7"/>
  <c r="BW56" i="7"/>
  <c r="CA56" i="7"/>
  <c r="CE56" i="7"/>
  <c r="CI56" i="7"/>
  <c r="CM56" i="7"/>
  <c r="CQ56" i="7"/>
  <c r="CU56" i="7"/>
  <c r="CY56" i="7"/>
  <c r="DC56" i="7"/>
  <c r="DG56" i="7"/>
  <c r="DK56" i="7"/>
  <c r="DO56" i="7"/>
  <c r="DS56" i="7"/>
  <c r="AB56" i="7"/>
  <c r="AF56" i="7"/>
  <c r="AJ56" i="7"/>
  <c r="AN56" i="7"/>
  <c r="AR56" i="7"/>
  <c r="AV56" i="7"/>
  <c r="AZ56" i="7"/>
  <c r="BD56" i="7"/>
  <c r="BH56" i="7"/>
  <c r="BL56" i="7"/>
  <c r="BP56" i="7"/>
  <c r="BT56" i="7"/>
  <c r="BX56" i="7"/>
  <c r="CB56" i="7"/>
  <c r="CF56" i="7"/>
  <c r="CJ56" i="7"/>
  <c r="CN56" i="7"/>
  <c r="CR56" i="7"/>
  <c r="CV56" i="7"/>
  <c r="CZ56" i="7"/>
  <c r="DD56" i="7"/>
  <c r="DH56" i="7"/>
  <c r="DL56" i="7"/>
  <c r="DP56" i="7"/>
  <c r="DT56" i="7"/>
  <c r="AK56" i="7"/>
  <c r="BA56" i="7"/>
  <c r="BQ56" i="7"/>
  <c r="CG56" i="7"/>
  <c r="CW56" i="7"/>
  <c r="DM56" i="7"/>
  <c r="Y56" i="7"/>
  <c r="AO56" i="7"/>
  <c r="BE56" i="7"/>
  <c r="BU56" i="7"/>
  <c r="CK56" i="7"/>
  <c r="DA56" i="7"/>
  <c r="DQ56" i="7"/>
  <c r="AC56" i="7"/>
  <c r="AS56" i="7"/>
  <c r="BI56" i="7"/>
  <c r="BY56" i="7"/>
  <c r="CO56" i="7"/>
  <c r="DE56" i="7"/>
  <c r="AG56" i="7"/>
  <c r="CS56" i="7"/>
  <c r="AW56" i="7"/>
  <c r="DI56" i="7"/>
  <c r="BM56" i="7"/>
  <c r="CC56"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X10" i="7"/>
  <c r="DU10" i="7" s="1"/>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97" i="7"/>
  <c r="Y97" i="7"/>
  <c r="AC97" i="7"/>
  <c r="AG97" i="7"/>
  <c r="AK97" i="7"/>
  <c r="AO97" i="7"/>
  <c r="AS97" i="7"/>
  <c r="AW97" i="7"/>
  <c r="BA97" i="7"/>
  <c r="BE97" i="7"/>
  <c r="BI97" i="7"/>
  <c r="BM97" i="7"/>
  <c r="BQ97" i="7"/>
  <c r="BU97" i="7"/>
  <c r="BY97" i="7"/>
  <c r="CC97" i="7"/>
  <c r="CG97" i="7"/>
  <c r="CK97" i="7"/>
  <c r="CO97" i="7"/>
  <c r="CS97" i="7"/>
  <c r="CW97" i="7"/>
  <c r="DA97" i="7"/>
  <c r="DE97" i="7"/>
  <c r="DI97" i="7"/>
  <c r="DM97" i="7"/>
  <c r="DQ97" i="7"/>
  <c r="Z97" i="7"/>
  <c r="AD97" i="7"/>
  <c r="AH97" i="7"/>
  <c r="AL97" i="7"/>
  <c r="AP97" i="7"/>
  <c r="AT97" i="7"/>
  <c r="AX97" i="7"/>
  <c r="BB97" i="7"/>
  <c r="BF97" i="7"/>
  <c r="BJ97" i="7"/>
  <c r="BN97" i="7"/>
  <c r="BR97" i="7"/>
  <c r="BV97" i="7"/>
  <c r="BZ97" i="7"/>
  <c r="CD97" i="7"/>
  <c r="CH97" i="7"/>
  <c r="CL97" i="7"/>
  <c r="CP97" i="7"/>
  <c r="CT97" i="7"/>
  <c r="CX97" i="7"/>
  <c r="DB97" i="7"/>
  <c r="DF97" i="7"/>
  <c r="DJ97" i="7"/>
  <c r="DN97" i="7"/>
  <c r="DR97" i="7"/>
  <c r="AA97" i="7"/>
  <c r="AE97" i="7"/>
  <c r="AI97" i="7"/>
  <c r="AM97" i="7"/>
  <c r="AQ97" i="7"/>
  <c r="AU97" i="7"/>
  <c r="AY97" i="7"/>
  <c r="BC97" i="7"/>
  <c r="BG97" i="7"/>
  <c r="BK97" i="7"/>
  <c r="BO97" i="7"/>
  <c r="BS97" i="7"/>
  <c r="BW97" i="7"/>
  <c r="CA97" i="7"/>
  <c r="CE97" i="7"/>
  <c r="CI97" i="7"/>
  <c r="CM97" i="7"/>
  <c r="CQ97" i="7"/>
  <c r="CU97" i="7"/>
  <c r="CY97" i="7"/>
  <c r="DC97" i="7"/>
  <c r="DG97" i="7"/>
  <c r="DK97" i="7"/>
  <c r="DO97" i="7"/>
  <c r="DS97" i="7"/>
  <c r="AF97" i="7"/>
  <c r="AV97" i="7"/>
  <c r="BL97" i="7"/>
  <c r="CB97" i="7"/>
  <c r="CR97" i="7"/>
  <c r="DH97" i="7"/>
  <c r="AJ97" i="7"/>
  <c r="AZ97" i="7"/>
  <c r="BP97" i="7"/>
  <c r="CF97" i="7"/>
  <c r="CV97" i="7"/>
  <c r="DL97" i="7"/>
  <c r="AN97" i="7"/>
  <c r="BD97" i="7"/>
  <c r="BT97" i="7"/>
  <c r="CJ97" i="7"/>
  <c r="CZ97" i="7"/>
  <c r="DP97" i="7"/>
  <c r="AR97" i="7"/>
  <c r="DD97" i="7"/>
  <c r="BH97" i="7"/>
  <c r="DT97" i="7"/>
  <c r="BX97" i="7"/>
  <c r="AB97" i="7"/>
  <c r="CN97"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DU12" i="7"/>
  <c r="S5" i="7"/>
  <c r="R12"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17" i="7"/>
  <c r="AB17" i="7"/>
  <c r="AF17" i="7"/>
  <c r="AJ17" i="7"/>
  <c r="AN17" i="7"/>
  <c r="Y17" i="7"/>
  <c r="AC17" i="7"/>
  <c r="AG17" i="7"/>
  <c r="AK17" i="7"/>
  <c r="AO17" i="7"/>
  <c r="AA17" i="7"/>
  <c r="AI17" i="7"/>
  <c r="AQ17" i="7"/>
  <c r="AU17" i="7"/>
  <c r="AY17" i="7"/>
  <c r="BC17" i="7"/>
  <c r="BG17" i="7"/>
  <c r="BK17" i="7"/>
  <c r="BO17" i="7"/>
  <c r="BS17" i="7"/>
  <c r="BW17" i="7"/>
  <c r="CA17" i="7"/>
  <c r="CE17" i="7"/>
  <c r="CI17" i="7"/>
  <c r="CM17" i="7"/>
  <c r="CQ17" i="7"/>
  <c r="CU17" i="7"/>
  <c r="CY17" i="7"/>
  <c r="DC17" i="7"/>
  <c r="DG17" i="7"/>
  <c r="DK17" i="7"/>
  <c r="DO17" i="7"/>
  <c r="DS17" i="7"/>
  <c r="AD17" i="7"/>
  <c r="AL17" i="7"/>
  <c r="AR17" i="7"/>
  <c r="AV17" i="7"/>
  <c r="AZ17" i="7"/>
  <c r="BD17" i="7"/>
  <c r="BH17" i="7"/>
  <c r="BL17" i="7"/>
  <c r="BP17" i="7"/>
  <c r="BT17" i="7"/>
  <c r="BX17" i="7"/>
  <c r="CB17" i="7"/>
  <c r="CF17" i="7"/>
  <c r="CJ17" i="7"/>
  <c r="CN17" i="7"/>
  <c r="CR17" i="7"/>
  <c r="CV17" i="7"/>
  <c r="CZ17" i="7"/>
  <c r="DD17" i="7"/>
  <c r="DH17" i="7"/>
  <c r="DL17" i="7"/>
  <c r="DP17" i="7"/>
  <c r="DT17" i="7"/>
  <c r="AE17" i="7"/>
  <c r="AM17" i="7"/>
  <c r="AS17" i="7"/>
  <c r="AW17" i="7"/>
  <c r="BA17" i="7"/>
  <c r="BE17" i="7"/>
  <c r="BI17" i="7"/>
  <c r="BM17" i="7"/>
  <c r="BQ17" i="7"/>
  <c r="BU17" i="7"/>
  <c r="BY17" i="7"/>
  <c r="CC17" i="7"/>
  <c r="CG17" i="7"/>
  <c r="CK17" i="7"/>
  <c r="CO17" i="7"/>
  <c r="CS17" i="7"/>
  <c r="CW17" i="7"/>
  <c r="DA17" i="7"/>
  <c r="DE17" i="7"/>
  <c r="DI17" i="7"/>
  <c r="DM17" i="7"/>
  <c r="DQ17" i="7"/>
  <c r="AH17" i="7"/>
  <c r="BB17" i="7"/>
  <c r="BR17" i="7"/>
  <c r="CH17" i="7"/>
  <c r="CX17" i="7"/>
  <c r="DN17" i="7"/>
  <c r="AP17" i="7"/>
  <c r="BF17" i="7"/>
  <c r="BV17" i="7"/>
  <c r="CL17" i="7"/>
  <c r="DB17" i="7"/>
  <c r="DR17" i="7"/>
  <c r="AT17" i="7"/>
  <c r="BJ17" i="7"/>
  <c r="BZ17" i="7"/>
  <c r="CP17" i="7"/>
  <c r="DF17" i="7"/>
  <c r="AX17" i="7"/>
  <c r="DJ17" i="7"/>
  <c r="BN17" i="7"/>
  <c r="CD17" i="7"/>
  <c r="Z17" i="7"/>
  <c r="CT17" i="7"/>
  <c r="X48" i="7"/>
  <c r="AA48" i="7"/>
  <c r="AE48" i="7"/>
  <c r="AI48" i="7"/>
  <c r="AM48" i="7"/>
  <c r="AQ48" i="7"/>
  <c r="AU48" i="7"/>
  <c r="AY48" i="7"/>
  <c r="BC48" i="7"/>
  <c r="BG48" i="7"/>
  <c r="BK48" i="7"/>
  <c r="BO48" i="7"/>
  <c r="BS48" i="7"/>
  <c r="BW48" i="7"/>
  <c r="CA48" i="7"/>
  <c r="CE48" i="7"/>
  <c r="CI48" i="7"/>
  <c r="CM48" i="7"/>
  <c r="CQ48" i="7"/>
  <c r="CU48" i="7"/>
  <c r="CY48" i="7"/>
  <c r="DC48" i="7"/>
  <c r="DG48" i="7"/>
  <c r="DK48" i="7"/>
  <c r="DO48" i="7"/>
  <c r="DS48" i="7"/>
  <c r="AB48" i="7"/>
  <c r="AF48" i="7"/>
  <c r="AJ48" i="7"/>
  <c r="AN48" i="7"/>
  <c r="AR48" i="7"/>
  <c r="AV48" i="7"/>
  <c r="AZ48" i="7"/>
  <c r="BD48" i="7"/>
  <c r="BH48" i="7"/>
  <c r="BL48" i="7"/>
  <c r="BP48" i="7"/>
  <c r="BT48" i="7"/>
  <c r="BX48" i="7"/>
  <c r="CB48" i="7"/>
  <c r="CF48" i="7"/>
  <c r="CJ48" i="7"/>
  <c r="CN48" i="7"/>
  <c r="CR48" i="7"/>
  <c r="CV48" i="7"/>
  <c r="CZ48" i="7"/>
  <c r="DD48" i="7"/>
  <c r="DH48" i="7"/>
  <c r="DL48" i="7"/>
  <c r="DP48" i="7"/>
  <c r="DT48" i="7"/>
  <c r="Y48" i="7"/>
  <c r="AC48" i="7"/>
  <c r="AG48" i="7"/>
  <c r="AK48" i="7"/>
  <c r="AO48" i="7"/>
  <c r="AS48" i="7"/>
  <c r="AW48" i="7"/>
  <c r="BA48" i="7"/>
  <c r="BE48" i="7"/>
  <c r="BI48" i="7"/>
  <c r="BM48" i="7"/>
  <c r="BQ48" i="7"/>
  <c r="BU48" i="7"/>
  <c r="BY48" i="7"/>
  <c r="CC48" i="7"/>
  <c r="CG48" i="7"/>
  <c r="CK48" i="7"/>
  <c r="CO48" i="7"/>
  <c r="CS48" i="7"/>
  <c r="CW48" i="7"/>
  <c r="DA48" i="7"/>
  <c r="DE48" i="7"/>
  <c r="DI48" i="7"/>
  <c r="DM48" i="7"/>
  <c r="DQ48" i="7"/>
  <c r="AH48" i="7"/>
  <c r="AX48" i="7"/>
  <c r="BN48" i="7"/>
  <c r="CD48" i="7"/>
  <c r="CT48" i="7"/>
  <c r="DJ48" i="7"/>
  <c r="AL48" i="7"/>
  <c r="BB48" i="7"/>
  <c r="BR48" i="7"/>
  <c r="CH48" i="7"/>
  <c r="CX48" i="7"/>
  <c r="DN48" i="7"/>
  <c r="Z48" i="7"/>
  <c r="AP48" i="7"/>
  <c r="BF48" i="7"/>
  <c r="BV48" i="7"/>
  <c r="CL48" i="7"/>
  <c r="DB48" i="7"/>
  <c r="DR48" i="7"/>
  <c r="BZ48" i="7"/>
  <c r="AD48" i="7"/>
  <c r="CP48" i="7"/>
  <c r="AT48" i="7"/>
  <c r="DF48" i="7"/>
  <c r="BJ48"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X42" i="7"/>
  <c r="AA42" i="7"/>
  <c r="AE42" i="7"/>
  <c r="AI42" i="7"/>
  <c r="AM42" i="7"/>
  <c r="AQ42" i="7"/>
  <c r="AU42" i="7"/>
  <c r="AY42" i="7"/>
  <c r="BC42" i="7"/>
  <c r="BG42" i="7"/>
  <c r="BK42" i="7"/>
  <c r="BO42" i="7"/>
  <c r="BS42" i="7"/>
  <c r="BW42" i="7"/>
  <c r="CA42" i="7"/>
  <c r="CE42" i="7"/>
  <c r="CI42" i="7"/>
  <c r="CM42" i="7"/>
  <c r="CQ42" i="7"/>
  <c r="CU42" i="7"/>
  <c r="CY42" i="7"/>
  <c r="DC42" i="7"/>
  <c r="DG42" i="7"/>
  <c r="DK42" i="7"/>
  <c r="DO42" i="7"/>
  <c r="DS42" i="7"/>
  <c r="AB42" i="7"/>
  <c r="AF42" i="7"/>
  <c r="AJ42" i="7"/>
  <c r="AN42" i="7"/>
  <c r="AR42" i="7"/>
  <c r="AV42" i="7"/>
  <c r="AZ42" i="7"/>
  <c r="BD42" i="7"/>
  <c r="BH42" i="7"/>
  <c r="BL42" i="7"/>
  <c r="BP42" i="7"/>
  <c r="BT42" i="7"/>
  <c r="BX42" i="7"/>
  <c r="CB42" i="7"/>
  <c r="CF42" i="7"/>
  <c r="CJ42" i="7"/>
  <c r="CN42" i="7"/>
  <c r="CR42" i="7"/>
  <c r="CV42" i="7"/>
  <c r="CZ42" i="7"/>
  <c r="DD42" i="7"/>
  <c r="DH42" i="7"/>
  <c r="DL42" i="7"/>
  <c r="DP42" i="7"/>
  <c r="DT42" i="7"/>
  <c r="Y42" i="7"/>
  <c r="AC42" i="7"/>
  <c r="AG42" i="7"/>
  <c r="AK42" i="7"/>
  <c r="AO42" i="7"/>
  <c r="AS42" i="7"/>
  <c r="AW42" i="7"/>
  <c r="BA42" i="7"/>
  <c r="BE42" i="7"/>
  <c r="BI42" i="7"/>
  <c r="BM42" i="7"/>
  <c r="BQ42" i="7"/>
  <c r="BU42" i="7"/>
  <c r="BY42" i="7"/>
  <c r="CC42" i="7"/>
  <c r="CG42" i="7"/>
  <c r="CK42" i="7"/>
  <c r="CO42" i="7"/>
  <c r="CS42" i="7"/>
  <c r="CW42" i="7"/>
  <c r="DA42" i="7"/>
  <c r="DE42" i="7"/>
  <c r="DI42" i="7"/>
  <c r="DM42" i="7"/>
  <c r="DQ42" i="7"/>
  <c r="Z42" i="7"/>
  <c r="AP42" i="7"/>
  <c r="BF42" i="7"/>
  <c r="BV42" i="7"/>
  <c r="CL42" i="7"/>
  <c r="DB42" i="7"/>
  <c r="DR42" i="7"/>
  <c r="AD42" i="7"/>
  <c r="AT42" i="7"/>
  <c r="BJ42" i="7"/>
  <c r="BZ42" i="7"/>
  <c r="CP42" i="7"/>
  <c r="DF42" i="7"/>
  <c r="AH42" i="7"/>
  <c r="AX42" i="7"/>
  <c r="BN42" i="7"/>
  <c r="CD42" i="7"/>
  <c r="CT42" i="7"/>
  <c r="DJ42" i="7"/>
  <c r="AL42" i="7"/>
  <c r="CX42" i="7"/>
  <c r="BB42" i="7"/>
  <c r="DN42" i="7"/>
  <c r="BR42" i="7"/>
  <c r="CH42"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AA44" i="7"/>
  <c r="AE44" i="7"/>
  <c r="AI44" i="7"/>
  <c r="AM44" i="7"/>
  <c r="AQ44" i="7"/>
  <c r="AU44" i="7"/>
  <c r="AY44" i="7"/>
  <c r="BC44" i="7"/>
  <c r="BG44" i="7"/>
  <c r="BK44" i="7"/>
  <c r="BO44" i="7"/>
  <c r="BS44" i="7"/>
  <c r="BW44" i="7"/>
  <c r="CA44" i="7"/>
  <c r="CE44" i="7"/>
  <c r="CI44" i="7"/>
  <c r="CM44" i="7"/>
  <c r="CQ44" i="7"/>
  <c r="CU44" i="7"/>
  <c r="CY44" i="7"/>
  <c r="DC44" i="7"/>
  <c r="DG44" i="7"/>
  <c r="DK44" i="7"/>
  <c r="DO44" i="7"/>
  <c r="DS44" i="7"/>
  <c r="AB44" i="7"/>
  <c r="AF44" i="7"/>
  <c r="AJ44" i="7"/>
  <c r="AN44" i="7"/>
  <c r="AR44" i="7"/>
  <c r="AV44" i="7"/>
  <c r="AZ44" i="7"/>
  <c r="BD44" i="7"/>
  <c r="BH44" i="7"/>
  <c r="BL44" i="7"/>
  <c r="BP44" i="7"/>
  <c r="BT44" i="7"/>
  <c r="BX44" i="7"/>
  <c r="CB44" i="7"/>
  <c r="CF44" i="7"/>
  <c r="CJ44" i="7"/>
  <c r="CN44" i="7"/>
  <c r="CR44" i="7"/>
  <c r="CV44" i="7"/>
  <c r="CZ44" i="7"/>
  <c r="DD44" i="7"/>
  <c r="DH44" i="7"/>
  <c r="DL44" i="7"/>
  <c r="DP44" i="7"/>
  <c r="DT44"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AH44" i="7"/>
  <c r="AX44" i="7"/>
  <c r="BN44" i="7"/>
  <c r="CD44" i="7"/>
  <c r="CT44" i="7"/>
  <c r="DJ44" i="7"/>
  <c r="AL44" i="7"/>
  <c r="BB44" i="7"/>
  <c r="BR44" i="7"/>
  <c r="CH44" i="7"/>
  <c r="CX44" i="7"/>
  <c r="DN44" i="7"/>
  <c r="Z44" i="7"/>
  <c r="AP44" i="7"/>
  <c r="BF44" i="7"/>
  <c r="BV44" i="7"/>
  <c r="CL44" i="7"/>
  <c r="DB44" i="7"/>
  <c r="DR44" i="7"/>
  <c r="AD44" i="7"/>
  <c r="CP44" i="7"/>
  <c r="AT44" i="7"/>
  <c r="DF44" i="7"/>
  <c r="BJ44" i="7"/>
  <c r="BZ44" i="7"/>
  <c r="X44" i="7"/>
  <c r="X36" i="7"/>
  <c r="AA36" i="7"/>
  <c r="AE36" i="7"/>
  <c r="AI36" i="7"/>
  <c r="AM36" i="7"/>
  <c r="AQ36" i="7"/>
  <c r="AU36" i="7"/>
  <c r="AY36" i="7"/>
  <c r="BC36" i="7"/>
  <c r="BG36" i="7"/>
  <c r="BK36" i="7"/>
  <c r="BO36" i="7"/>
  <c r="BS36" i="7"/>
  <c r="BW36" i="7"/>
  <c r="CA36" i="7"/>
  <c r="CE36" i="7"/>
  <c r="CI36" i="7"/>
  <c r="CM36" i="7"/>
  <c r="CQ36" i="7"/>
  <c r="CU36" i="7"/>
  <c r="CY36" i="7"/>
  <c r="DC36" i="7"/>
  <c r="DG36" i="7"/>
  <c r="DK36" i="7"/>
  <c r="DO36" i="7"/>
  <c r="DS36" i="7"/>
  <c r="AB36" i="7"/>
  <c r="AF36" i="7"/>
  <c r="AJ36" i="7"/>
  <c r="AN36" i="7"/>
  <c r="AR36" i="7"/>
  <c r="AV36" i="7"/>
  <c r="AZ36" i="7"/>
  <c r="BD36" i="7"/>
  <c r="BH36" i="7"/>
  <c r="BL36" i="7"/>
  <c r="BP36" i="7"/>
  <c r="BT36" i="7"/>
  <c r="BX36" i="7"/>
  <c r="CB36" i="7"/>
  <c r="CF36" i="7"/>
  <c r="CJ36" i="7"/>
  <c r="CN36" i="7"/>
  <c r="CR36" i="7"/>
  <c r="CV36" i="7"/>
  <c r="CZ36" i="7"/>
  <c r="DD36" i="7"/>
  <c r="DH36" i="7"/>
  <c r="DL36" i="7"/>
  <c r="DP36" i="7"/>
  <c r="DT36" i="7"/>
  <c r="Y36" i="7"/>
  <c r="AC36" i="7"/>
  <c r="AG36" i="7"/>
  <c r="AK36" i="7"/>
  <c r="AO36" i="7"/>
  <c r="AS36" i="7"/>
  <c r="AW36" i="7"/>
  <c r="BA36" i="7"/>
  <c r="BE36" i="7"/>
  <c r="BI36" i="7"/>
  <c r="BM36" i="7"/>
  <c r="BQ36" i="7"/>
  <c r="BU36" i="7"/>
  <c r="BY36" i="7"/>
  <c r="CC36" i="7"/>
  <c r="CG36" i="7"/>
  <c r="CK36" i="7"/>
  <c r="CO36" i="7"/>
  <c r="CS36" i="7"/>
  <c r="CW36" i="7"/>
  <c r="DA36" i="7"/>
  <c r="DE36" i="7"/>
  <c r="DI36" i="7"/>
  <c r="DM36" i="7"/>
  <c r="DQ36" i="7"/>
  <c r="AD36" i="7"/>
  <c r="AT36" i="7"/>
  <c r="BJ36" i="7"/>
  <c r="BZ36" i="7"/>
  <c r="CP36" i="7"/>
  <c r="DF36" i="7"/>
  <c r="AH36" i="7"/>
  <c r="AX36" i="7"/>
  <c r="BN36" i="7"/>
  <c r="CD36" i="7"/>
  <c r="CT36" i="7"/>
  <c r="DJ36" i="7"/>
  <c r="AL36" i="7"/>
  <c r="BB36" i="7"/>
  <c r="BR36" i="7"/>
  <c r="CH36" i="7"/>
  <c r="CX36" i="7"/>
  <c r="DN36" i="7"/>
  <c r="BF36" i="7"/>
  <c r="DR36" i="7"/>
  <c r="BV36" i="7"/>
  <c r="Z36" i="7"/>
  <c r="CL36" i="7"/>
  <c r="DB36" i="7"/>
  <c r="AP36" i="7"/>
  <c r="X68" i="7"/>
  <c r="Y68" i="7"/>
  <c r="AC68" i="7"/>
  <c r="AG68" i="7"/>
  <c r="AK68" i="7"/>
  <c r="AO68" i="7"/>
  <c r="AS68" i="7"/>
  <c r="AW68" i="7"/>
  <c r="BA68" i="7"/>
  <c r="BE68" i="7"/>
  <c r="BI68" i="7"/>
  <c r="BM68" i="7"/>
  <c r="BQ68" i="7"/>
  <c r="BU68" i="7"/>
  <c r="BY68" i="7"/>
  <c r="CC68" i="7"/>
  <c r="CG68" i="7"/>
  <c r="CK68" i="7"/>
  <c r="CO68" i="7"/>
  <c r="CS68" i="7"/>
  <c r="CW68" i="7"/>
  <c r="DA68" i="7"/>
  <c r="DE68" i="7"/>
  <c r="DI68" i="7"/>
  <c r="DM68" i="7"/>
  <c r="DQ68" i="7"/>
  <c r="Z68" i="7"/>
  <c r="AD68" i="7"/>
  <c r="AH68" i="7"/>
  <c r="AL68" i="7"/>
  <c r="AP68" i="7"/>
  <c r="AT68" i="7"/>
  <c r="AX68" i="7"/>
  <c r="BB68" i="7"/>
  <c r="BF68" i="7"/>
  <c r="BJ68" i="7"/>
  <c r="BN68" i="7"/>
  <c r="BR68" i="7"/>
  <c r="BV68" i="7"/>
  <c r="BZ68" i="7"/>
  <c r="CD68" i="7"/>
  <c r="CH68" i="7"/>
  <c r="CL68" i="7"/>
  <c r="CP68" i="7"/>
  <c r="CT68" i="7"/>
  <c r="CX68" i="7"/>
  <c r="DB68" i="7"/>
  <c r="DF68" i="7"/>
  <c r="DJ68" i="7"/>
  <c r="DN68" i="7"/>
  <c r="DR68" i="7"/>
  <c r="AA68" i="7"/>
  <c r="AE68" i="7"/>
  <c r="AI68" i="7"/>
  <c r="AM68" i="7"/>
  <c r="AQ68" i="7"/>
  <c r="AU68" i="7"/>
  <c r="AY68" i="7"/>
  <c r="BC68" i="7"/>
  <c r="BG68" i="7"/>
  <c r="BK68" i="7"/>
  <c r="BO68" i="7"/>
  <c r="BS68" i="7"/>
  <c r="BW68" i="7"/>
  <c r="CA68" i="7"/>
  <c r="CE68" i="7"/>
  <c r="CI68" i="7"/>
  <c r="CM68" i="7"/>
  <c r="CQ68" i="7"/>
  <c r="CU68" i="7"/>
  <c r="CY68" i="7"/>
  <c r="DC68" i="7"/>
  <c r="DG68" i="7"/>
  <c r="DK68" i="7"/>
  <c r="DO68" i="7"/>
  <c r="DS68" i="7"/>
  <c r="AF68" i="7"/>
  <c r="AV68" i="7"/>
  <c r="BL68" i="7"/>
  <c r="CB68" i="7"/>
  <c r="CR68" i="7"/>
  <c r="DH68" i="7"/>
  <c r="AJ68" i="7"/>
  <c r="AZ68" i="7"/>
  <c r="BP68" i="7"/>
  <c r="CF68" i="7"/>
  <c r="CV68" i="7"/>
  <c r="DL68" i="7"/>
  <c r="AN68" i="7"/>
  <c r="BD68" i="7"/>
  <c r="BT68" i="7"/>
  <c r="CJ68" i="7"/>
  <c r="CZ68" i="7"/>
  <c r="DP68" i="7"/>
  <c r="AR68" i="7"/>
  <c r="DD68" i="7"/>
  <c r="BH68" i="7"/>
  <c r="DT68" i="7"/>
  <c r="BX68" i="7"/>
  <c r="AB68" i="7"/>
  <c r="CN68"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 i="7"/>
  <c r="DU9" i="7" s="1"/>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89" i="7"/>
  <c r="AA89" i="7"/>
  <c r="AE89" i="7"/>
  <c r="AI89" i="7"/>
  <c r="AM89" i="7"/>
  <c r="AQ89" i="7"/>
  <c r="AU89" i="7"/>
  <c r="AY89" i="7"/>
  <c r="BC89" i="7"/>
  <c r="BG89" i="7"/>
  <c r="BK89" i="7"/>
  <c r="BO89" i="7"/>
  <c r="BS89" i="7"/>
  <c r="BW89" i="7"/>
  <c r="CA89" i="7"/>
  <c r="CE89" i="7"/>
  <c r="CI89" i="7"/>
  <c r="CM89" i="7"/>
  <c r="CQ89" i="7"/>
  <c r="CU89" i="7"/>
  <c r="CY89" i="7"/>
  <c r="DC89" i="7"/>
  <c r="DG89" i="7"/>
  <c r="DK89" i="7"/>
  <c r="DO89" i="7"/>
  <c r="DS89" i="7"/>
  <c r="AB89" i="7"/>
  <c r="AF89" i="7"/>
  <c r="AJ89" i="7"/>
  <c r="AN89" i="7"/>
  <c r="AR89" i="7"/>
  <c r="AV89" i="7"/>
  <c r="AZ89" i="7"/>
  <c r="BD89" i="7"/>
  <c r="BH89" i="7"/>
  <c r="BL89" i="7"/>
  <c r="BP89" i="7"/>
  <c r="BT89" i="7"/>
  <c r="BX89" i="7"/>
  <c r="CB89" i="7"/>
  <c r="CF89" i="7"/>
  <c r="CJ89" i="7"/>
  <c r="CN89" i="7"/>
  <c r="CR89" i="7"/>
  <c r="CV89" i="7"/>
  <c r="CZ89" i="7"/>
  <c r="DD89" i="7"/>
  <c r="DH89" i="7"/>
  <c r="DL89" i="7"/>
  <c r="DP89" i="7"/>
  <c r="DT89" i="7"/>
  <c r="Y89" i="7"/>
  <c r="AC89" i="7"/>
  <c r="AG89" i="7"/>
  <c r="AK89" i="7"/>
  <c r="AO89" i="7"/>
  <c r="AS89" i="7"/>
  <c r="AW89" i="7"/>
  <c r="BA89" i="7"/>
  <c r="BE89" i="7"/>
  <c r="BI89" i="7"/>
  <c r="BM89" i="7"/>
  <c r="BQ89" i="7"/>
  <c r="BU89" i="7"/>
  <c r="BY89" i="7"/>
  <c r="CC89" i="7"/>
  <c r="CG89" i="7"/>
  <c r="CK89" i="7"/>
  <c r="CO89" i="7"/>
  <c r="CS89" i="7"/>
  <c r="CW89" i="7"/>
  <c r="DA89" i="7"/>
  <c r="DE89" i="7"/>
  <c r="DI89" i="7"/>
  <c r="DM89" i="7"/>
  <c r="DQ89" i="7"/>
  <c r="AD89" i="7"/>
  <c r="AT89" i="7"/>
  <c r="BJ89" i="7"/>
  <c r="BZ89" i="7"/>
  <c r="CP89" i="7"/>
  <c r="DF89" i="7"/>
  <c r="AH89" i="7"/>
  <c r="AX89" i="7"/>
  <c r="BN89" i="7"/>
  <c r="CD89" i="7"/>
  <c r="CT89" i="7"/>
  <c r="DJ89" i="7"/>
  <c r="AL89" i="7"/>
  <c r="BB89" i="7"/>
  <c r="BR89" i="7"/>
  <c r="CH89" i="7"/>
  <c r="CX89" i="7"/>
  <c r="DN89" i="7"/>
  <c r="Z89" i="7"/>
  <c r="CL89" i="7"/>
  <c r="AP89" i="7"/>
  <c r="DB89" i="7"/>
  <c r="BF89" i="7"/>
  <c r="DR89" i="7"/>
  <c r="BV89" i="7"/>
  <c r="AA14" i="7"/>
  <c r="AE14" i="7"/>
  <c r="AI14" i="7"/>
  <c r="AM14" i="7"/>
  <c r="AQ14" i="7"/>
  <c r="AU14" i="7"/>
  <c r="AY14" i="7"/>
  <c r="BC14" i="7"/>
  <c r="BG14" i="7"/>
  <c r="BK14" i="7"/>
  <c r="BO14" i="7"/>
  <c r="BS14" i="7"/>
  <c r="BW14" i="7"/>
  <c r="CA14" i="7"/>
  <c r="CE14" i="7"/>
  <c r="CI14" i="7"/>
  <c r="CM14" i="7"/>
  <c r="CQ14" i="7"/>
  <c r="CU14" i="7"/>
  <c r="CY14" i="7"/>
  <c r="DC14" i="7"/>
  <c r="DG14" i="7"/>
  <c r="DK14" i="7"/>
  <c r="DO14" i="7"/>
  <c r="DS14" i="7"/>
  <c r="AB14" i="7"/>
  <c r="AF14" i="7"/>
  <c r="AJ14" i="7"/>
  <c r="AN14" i="7"/>
  <c r="AR14" i="7"/>
  <c r="AV14" i="7"/>
  <c r="AZ14" i="7"/>
  <c r="BD14" i="7"/>
  <c r="BH14" i="7"/>
  <c r="BL14" i="7"/>
  <c r="BP14" i="7"/>
  <c r="BT14" i="7"/>
  <c r="BX14" i="7"/>
  <c r="CB14" i="7"/>
  <c r="CF14" i="7"/>
  <c r="CJ14" i="7"/>
  <c r="CN14" i="7"/>
  <c r="CR14" i="7"/>
  <c r="CV14" i="7"/>
  <c r="CZ14" i="7"/>
  <c r="DD14" i="7"/>
  <c r="DH14" i="7"/>
  <c r="DL14" i="7"/>
  <c r="DP14" i="7"/>
  <c r="DT14" i="7"/>
  <c r="Y14" i="7"/>
  <c r="AC14" i="7"/>
  <c r="AG14" i="7"/>
  <c r="AK14" i="7"/>
  <c r="AO14" i="7"/>
  <c r="AS14" i="7"/>
  <c r="AW14" i="7"/>
  <c r="BA14" i="7"/>
  <c r="BE14" i="7"/>
  <c r="BI14" i="7"/>
  <c r="BM14" i="7"/>
  <c r="BQ14" i="7"/>
  <c r="BU14" i="7"/>
  <c r="BY14" i="7"/>
  <c r="CC14" i="7"/>
  <c r="CG14" i="7"/>
  <c r="CK14" i="7"/>
  <c r="CO14" i="7"/>
  <c r="CS14" i="7"/>
  <c r="CW14" i="7"/>
  <c r="DA14" i="7"/>
  <c r="DE14" i="7"/>
  <c r="DI14" i="7"/>
  <c r="DM14" i="7"/>
  <c r="DQ14" i="7"/>
  <c r="AL14" i="7"/>
  <c r="BB14" i="7"/>
  <c r="BR14" i="7"/>
  <c r="CH14" i="7"/>
  <c r="CX14" i="7"/>
  <c r="DN14" i="7"/>
  <c r="Z14" i="7"/>
  <c r="AP14" i="7"/>
  <c r="BF14" i="7"/>
  <c r="BV14" i="7"/>
  <c r="CL14" i="7"/>
  <c r="DB14" i="7"/>
  <c r="DR14" i="7"/>
  <c r="AD14" i="7"/>
  <c r="AT14" i="7"/>
  <c r="BJ14" i="7"/>
  <c r="BZ14" i="7"/>
  <c r="CP14" i="7"/>
  <c r="DF14" i="7"/>
  <c r="CD14" i="7"/>
  <c r="AH14" i="7"/>
  <c r="CT14" i="7"/>
  <c r="AX14" i="7"/>
  <c r="DJ14" i="7"/>
  <c r="BN14" i="7"/>
  <c r="X14" i="7"/>
  <c r="AA86" i="7"/>
  <c r="AE86" i="7"/>
  <c r="AI86" i="7"/>
  <c r="AM86" i="7"/>
  <c r="AQ86" i="7"/>
  <c r="AU86" i="7"/>
  <c r="AY86" i="7"/>
  <c r="BC86" i="7"/>
  <c r="BG86" i="7"/>
  <c r="BK86" i="7"/>
  <c r="BO86" i="7"/>
  <c r="BS86" i="7"/>
  <c r="BW86" i="7"/>
  <c r="CA86" i="7"/>
  <c r="CE86" i="7"/>
  <c r="CI86" i="7"/>
  <c r="CM86" i="7"/>
  <c r="CQ86" i="7"/>
  <c r="CU86" i="7"/>
  <c r="CY86" i="7"/>
  <c r="DC86" i="7"/>
  <c r="DG86" i="7"/>
  <c r="DK86" i="7"/>
  <c r="DO86" i="7"/>
  <c r="DS86" i="7"/>
  <c r="AB86" i="7"/>
  <c r="AF86" i="7"/>
  <c r="AJ86" i="7"/>
  <c r="AN86" i="7"/>
  <c r="AR86" i="7"/>
  <c r="AV86" i="7"/>
  <c r="AZ86" i="7"/>
  <c r="BD86" i="7"/>
  <c r="BH86" i="7"/>
  <c r="BL86" i="7"/>
  <c r="BP86" i="7"/>
  <c r="BT86" i="7"/>
  <c r="BX86" i="7"/>
  <c r="CB86" i="7"/>
  <c r="CF86" i="7"/>
  <c r="CJ86" i="7"/>
  <c r="CN86" i="7"/>
  <c r="CR86" i="7"/>
  <c r="CV86" i="7"/>
  <c r="CZ86" i="7"/>
  <c r="DD86" i="7"/>
  <c r="DH86" i="7"/>
  <c r="DL86" i="7"/>
  <c r="DP86" i="7"/>
  <c r="DT86" i="7"/>
  <c r="Y86" i="7"/>
  <c r="AC86" i="7"/>
  <c r="AG86" i="7"/>
  <c r="AK86" i="7"/>
  <c r="AO86" i="7"/>
  <c r="AS86" i="7"/>
  <c r="AW86" i="7"/>
  <c r="BA86" i="7"/>
  <c r="BE86" i="7"/>
  <c r="BI86" i="7"/>
  <c r="BM86" i="7"/>
  <c r="BQ86" i="7"/>
  <c r="BU86" i="7"/>
  <c r="BY86" i="7"/>
  <c r="CC86" i="7"/>
  <c r="CG86" i="7"/>
  <c r="CK86" i="7"/>
  <c r="CO86" i="7"/>
  <c r="CS86" i="7"/>
  <c r="CW86" i="7"/>
  <c r="DA86" i="7"/>
  <c r="DE86" i="7"/>
  <c r="DI86" i="7"/>
  <c r="DM86" i="7"/>
  <c r="DQ86" i="7"/>
  <c r="Z86" i="7"/>
  <c r="AP86" i="7"/>
  <c r="BF86" i="7"/>
  <c r="BV86" i="7"/>
  <c r="CL86" i="7"/>
  <c r="DB86" i="7"/>
  <c r="DR86" i="7"/>
  <c r="X86" i="7"/>
  <c r="AD86" i="7"/>
  <c r="AT86" i="7"/>
  <c r="BJ86" i="7"/>
  <c r="BZ86" i="7"/>
  <c r="CP86" i="7"/>
  <c r="DF86" i="7"/>
  <c r="AH86" i="7"/>
  <c r="AX86" i="7"/>
  <c r="BN86" i="7"/>
  <c r="CD86" i="7"/>
  <c r="CT86" i="7"/>
  <c r="DJ86" i="7"/>
  <c r="BR86" i="7"/>
  <c r="CH86" i="7"/>
  <c r="AL86" i="7"/>
  <c r="CX86" i="7"/>
  <c r="BB86" i="7"/>
  <c r="DN86" i="7"/>
  <c r="Y96" i="7"/>
  <c r="AC96" i="7"/>
  <c r="AG96" i="7"/>
  <c r="AK96" i="7"/>
  <c r="AO96" i="7"/>
  <c r="AS96" i="7"/>
  <c r="AW96" i="7"/>
  <c r="BA96" i="7"/>
  <c r="BE96" i="7"/>
  <c r="BI96" i="7"/>
  <c r="BM96" i="7"/>
  <c r="BQ96" i="7"/>
  <c r="BU96" i="7"/>
  <c r="BY96" i="7"/>
  <c r="CC96" i="7"/>
  <c r="CG96" i="7"/>
  <c r="CK96" i="7"/>
  <c r="CO96" i="7"/>
  <c r="CS96" i="7"/>
  <c r="CW96" i="7"/>
  <c r="DA96" i="7"/>
  <c r="DE96" i="7"/>
  <c r="DI96" i="7"/>
  <c r="DM96" i="7"/>
  <c r="DQ96" i="7"/>
  <c r="Z96" i="7"/>
  <c r="AD96" i="7"/>
  <c r="AH96" i="7"/>
  <c r="AL96" i="7"/>
  <c r="AP96" i="7"/>
  <c r="AT96" i="7"/>
  <c r="AX96" i="7"/>
  <c r="BB96" i="7"/>
  <c r="BF96" i="7"/>
  <c r="BJ96" i="7"/>
  <c r="BN96" i="7"/>
  <c r="BR96" i="7"/>
  <c r="BV96" i="7"/>
  <c r="BZ96" i="7"/>
  <c r="CD96" i="7"/>
  <c r="CH96" i="7"/>
  <c r="CL96" i="7"/>
  <c r="CP96" i="7"/>
  <c r="CT96" i="7"/>
  <c r="CX96" i="7"/>
  <c r="DB96" i="7"/>
  <c r="DF96" i="7"/>
  <c r="DJ96" i="7"/>
  <c r="DN96" i="7"/>
  <c r="DR96" i="7"/>
  <c r="X96" i="7"/>
  <c r="AA96" i="7"/>
  <c r="AE96" i="7"/>
  <c r="AI96" i="7"/>
  <c r="AM96" i="7"/>
  <c r="AQ96" i="7"/>
  <c r="AU96" i="7"/>
  <c r="AY96" i="7"/>
  <c r="BC96" i="7"/>
  <c r="BG96" i="7"/>
  <c r="BK96" i="7"/>
  <c r="BO96" i="7"/>
  <c r="BS96" i="7"/>
  <c r="BW96" i="7"/>
  <c r="CA96" i="7"/>
  <c r="CE96" i="7"/>
  <c r="CI96" i="7"/>
  <c r="CM96" i="7"/>
  <c r="CQ96" i="7"/>
  <c r="CU96" i="7"/>
  <c r="CY96" i="7"/>
  <c r="DC96" i="7"/>
  <c r="DG96" i="7"/>
  <c r="DK96" i="7"/>
  <c r="DO96" i="7"/>
  <c r="DS96" i="7"/>
  <c r="AJ96" i="7"/>
  <c r="AZ96" i="7"/>
  <c r="BP96" i="7"/>
  <c r="CF96" i="7"/>
  <c r="CV96" i="7"/>
  <c r="DL96" i="7"/>
  <c r="AN96" i="7"/>
  <c r="BD96" i="7"/>
  <c r="BT96" i="7"/>
  <c r="CJ96" i="7"/>
  <c r="CZ96" i="7"/>
  <c r="DP96" i="7"/>
  <c r="AB96" i="7"/>
  <c r="AR96" i="7"/>
  <c r="BH96" i="7"/>
  <c r="BX96" i="7"/>
  <c r="CN96" i="7"/>
  <c r="DD96" i="7"/>
  <c r="DT96" i="7"/>
  <c r="CB96" i="7"/>
  <c r="AF96" i="7"/>
  <c r="CR96" i="7"/>
  <c r="AV96" i="7"/>
  <c r="DH96" i="7"/>
  <c r="BL96" i="7"/>
  <c r="X8" i="7"/>
  <c r="DU8" i="7" s="1"/>
  <c r="X92" i="7"/>
  <c r="AA92" i="7"/>
  <c r="AE92" i="7"/>
  <c r="AI92" i="7"/>
  <c r="AM92" i="7"/>
  <c r="AQ92" i="7"/>
  <c r="AU92" i="7"/>
  <c r="AY92" i="7"/>
  <c r="BC92" i="7"/>
  <c r="BG92" i="7"/>
  <c r="BK92" i="7"/>
  <c r="BO92" i="7"/>
  <c r="BS92" i="7"/>
  <c r="BW92" i="7"/>
  <c r="CA92" i="7"/>
  <c r="CE92" i="7"/>
  <c r="CI92" i="7"/>
  <c r="CM92" i="7"/>
  <c r="CQ92" i="7"/>
  <c r="CU92" i="7"/>
  <c r="CY92" i="7"/>
  <c r="DC92" i="7"/>
  <c r="DG92" i="7"/>
  <c r="DK92" i="7"/>
  <c r="DO92" i="7"/>
  <c r="DS92" i="7"/>
  <c r="AB92" i="7"/>
  <c r="AF92" i="7"/>
  <c r="AJ92" i="7"/>
  <c r="AN92" i="7"/>
  <c r="AR92" i="7"/>
  <c r="AV92" i="7"/>
  <c r="AZ92" i="7"/>
  <c r="BD92" i="7"/>
  <c r="BH92" i="7"/>
  <c r="BL92" i="7"/>
  <c r="BP92" i="7"/>
  <c r="BT92" i="7"/>
  <c r="BX92" i="7"/>
  <c r="CB92" i="7"/>
  <c r="CF92" i="7"/>
  <c r="CJ92" i="7"/>
  <c r="CN92" i="7"/>
  <c r="CR92" i="7"/>
  <c r="CV92" i="7"/>
  <c r="CZ92" i="7"/>
  <c r="DD92" i="7"/>
  <c r="DH92" i="7"/>
  <c r="DL92" i="7"/>
  <c r="DP92" i="7"/>
  <c r="DT92"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AH92" i="7"/>
  <c r="AX92" i="7"/>
  <c r="BN92" i="7"/>
  <c r="CD92" i="7"/>
  <c r="CT92" i="7"/>
  <c r="DJ92" i="7"/>
  <c r="AL92" i="7"/>
  <c r="BB92" i="7"/>
  <c r="BR92" i="7"/>
  <c r="CH92" i="7"/>
  <c r="CX92" i="7"/>
  <c r="DN92" i="7"/>
  <c r="Z92" i="7"/>
  <c r="AP92" i="7"/>
  <c r="BF92" i="7"/>
  <c r="BV92" i="7"/>
  <c r="CL92" i="7"/>
  <c r="DB92" i="7"/>
  <c r="DR92" i="7"/>
  <c r="AT92" i="7"/>
  <c r="DF92" i="7"/>
  <c r="BJ92" i="7"/>
  <c r="BZ92" i="7"/>
  <c r="AD92" i="7"/>
  <c r="CP92" i="7"/>
  <c r="AA88" i="7"/>
  <c r="AE88" i="7"/>
  <c r="AI88" i="7"/>
  <c r="AM88" i="7"/>
  <c r="AQ88" i="7"/>
  <c r="AU88" i="7"/>
  <c r="AY88" i="7"/>
  <c r="BC88" i="7"/>
  <c r="BG88" i="7"/>
  <c r="BK88" i="7"/>
  <c r="BO88" i="7"/>
  <c r="BS88" i="7"/>
  <c r="BW88" i="7"/>
  <c r="CA88" i="7"/>
  <c r="CE88" i="7"/>
  <c r="CI88" i="7"/>
  <c r="CM88" i="7"/>
  <c r="CQ88" i="7"/>
  <c r="CU88" i="7"/>
  <c r="CY88" i="7"/>
  <c r="DC88" i="7"/>
  <c r="DG88" i="7"/>
  <c r="DK88" i="7"/>
  <c r="DO88" i="7"/>
  <c r="DS88" i="7"/>
  <c r="AB88" i="7"/>
  <c r="AF88" i="7"/>
  <c r="AJ88" i="7"/>
  <c r="AN88" i="7"/>
  <c r="AR88" i="7"/>
  <c r="AV88" i="7"/>
  <c r="AZ88" i="7"/>
  <c r="BD88" i="7"/>
  <c r="BH88" i="7"/>
  <c r="BL88" i="7"/>
  <c r="BP88" i="7"/>
  <c r="BT88" i="7"/>
  <c r="BX88" i="7"/>
  <c r="CB88" i="7"/>
  <c r="CF88" i="7"/>
  <c r="CJ88" i="7"/>
  <c r="CN88" i="7"/>
  <c r="CR88" i="7"/>
  <c r="CV88" i="7"/>
  <c r="CZ88" i="7"/>
  <c r="DD88" i="7"/>
  <c r="DH88" i="7"/>
  <c r="DL88" i="7"/>
  <c r="DP88" i="7"/>
  <c r="DT88" i="7"/>
  <c r="Y88" i="7"/>
  <c r="AC88" i="7"/>
  <c r="AG88" i="7"/>
  <c r="AK88" i="7"/>
  <c r="AO88" i="7"/>
  <c r="AS88" i="7"/>
  <c r="AW88" i="7"/>
  <c r="BA88" i="7"/>
  <c r="BE88" i="7"/>
  <c r="BI88" i="7"/>
  <c r="BM88" i="7"/>
  <c r="BQ88" i="7"/>
  <c r="BU88" i="7"/>
  <c r="BY88" i="7"/>
  <c r="CC88" i="7"/>
  <c r="CG88" i="7"/>
  <c r="CK88" i="7"/>
  <c r="CO88" i="7"/>
  <c r="CS88" i="7"/>
  <c r="CW88" i="7"/>
  <c r="DA88" i="7"/>
  <c r="DE88" i="7"/>
  <c r="DI88" i="7"/>
  <c r="DM88" i="7"/>
  <c r="DQ88" i="7"/>
  <c r="AH88" i="7"/>
  <c r="AX88" i="7"/>
  <c r="BN88" i="7"/>
  <c r="CD88" i="7"/>
  <c r="CT88" i="7"/>
  <c r="DJ88" i="7"/>
  <c r="AL88" i="7"/>
  <c r="BB88" i="7"/>
  <c r="BR88" i="7"/>
  <c r="CH88" i="7"/>
  <c r="CX88" i="7"/>
  <c r="DN88" i="7"/>
  <c r="Z88" i="7"/>
  <c r="AP88" i="7"/>
  <c r="BF88" i="7"/>
  <c r="BV88" i="7"/>
  <c r="CL88" i="7"/>
  <c r="DB88" i="7"/>
  <c r="DR88" i="7"/>
  <c r="BJ88" i="7"/>
  <c r="BZ88" i="7"/>
  <c r="AD88" i="7"/>
  <c r="CP88" i="7"/>
  <c r="AT88" i="7"/>
  <c r="DF88" i="7"/>
  <c r="X88" i="7"/>
  <c r="X98" i="7"/>
  <c r="Y98" i="7"/>
  <c r="AC98" i="7"/>
  <c r="AG98" i="7"/>
  <c r="AK98" i="7"/>
  <c r="AO98" i="7"/>
  <c r="AS98" i="7"/>
  <c r="AW98" i="7"/>
  <c r="BA98" i="7"/>
  <c r="BE98" i="7"/>
  <c r="BI98" i="7"/>
  <c r="BM98" i="7"/>
  <c r="BQ98" i="7"/>
  <c r="BU98" i="7"/>
  <c r="BY98" i="7"/>
  <c r="CC98" i="7"/>
  <c r="CG98" i="7"/>
  <c r="CK98" i="7"/>
  <c r="CO98" i="7"/>
  <c r="CS98" i="7"/>
  <c r="CW98" i="7"/>
  <c r="DA98" i="7"/>
  <c r="DE98" i="7"/>
  <c r="DI98" i="7"/>
  <c r="DM98" i="7"/>
  <c r="DQ98" i="7"/>
  <c r="Z98" i="7"/>
  <c r="AD98" i="7"/>
  <c r="AH98" i="7"/>
  <c r="AL98" i="7"/>
  <c r="AP98" i="7"/>
  <c r="AT98" i="7"/>
  <c r="AX98" i="7"/>
  <c r="BB98" i="7"/>
  <c r="BF98" i="7"/>
  <c r="BJ98" i="7"/>
  <c r="BN98" i="7"/>
  <c r="BR98" i="7"/>
  <c r="BV98" i="7"/>
  <c r="BZ98" i="7"/>
  <c r="CD98" i="7"/>
  <c r="CH98" i="7"/>
  <c r="CL98" i="7"/>
  <c r="CP98" i="7"/>
  <c r="CT98" i="7"/>
  <c r="CX98" i="7"/>
  <c r="DB98" i="7"/>
  <c r="DF98" i="7"/>
  <c r="DJ98" i="7"/>
  <c r="DN98" i="7"/>
  <c r="DR98" i="7"/>
  <c r="AA98" i="7"/>
  <c r="AE98" i="7"/>
  <c r="AI98" i="7"/>
  <c r="AM98" i="7"/>
  <c r="AQ98" i="7"/>
  <c r="AU98" i="7"/>
  <c r="AY98" i="7"/>
  <c r="BC98" i="7"/>
  <c r="BG98" i="7"/>
  <c r="BK98" i="7"/>
  <c r="BO98" i="7"/>
  <c r="BS98" i="7"/>
  <c r="BW98" i="7"/>
  <c r="CA98" i="7"/>
  <c r="CE98" i="7"/>
  <c r="CI98" i="7"/>
  <c r="CM98" i="7"/>
  <c r="CQ98" i="7"/>
  <c r="CU98" i="7"/>
  <c r="CY98" i="7"/>
  <c r="DC98" i="7"/>
  <c r="DG98" i="7"/>
  <c r="DK98" i="7"/>
  <c r="DO98" i="7"/>
  <c r="DS98" i="7"/>
  <c r="AB98" i="7"/>
  <c r="AR98" i="7"/>
  <c r="BH98" i="7"/>
  <c r="BX98" i="7"/>
  <c r="CN98" i="7"/>
  <c r="DD98" i="7"/>
  <c r="DT98" i="7"/>
  <c r="AF98" i="7"/>
  <c r="AV98" i="7"/>
  <c r="BL98" i="7"/>
  <c r="CB98" i="7"/>
  <c r="CR98" i="7"/>
  <c r="DH98" i="7"/>
  <c r="AJ98" i="7"/>
  <c r="AZ98" i="7"/>
  <c r="BP98" i="7"/>
  <c r="CF98" i="7"/>
  <c r="CV98" i="7"/>
  <c r="DL98" i="7"/>
  <c r="BT98" i="7"/>
  <c r="CJ98" i="7"/>
  <c r="AN98" i="7"/>
  <c r="CZ98" i="7"/>
  <c r="BD98" i="7"/>
  <c r="DP98"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X75" i="7"/>
  <c r="AA75" i="7"/>
  <c r="AE75" i="7"/>
  <c r="AI75" i="7"/>
  <c r="AM75" i="7"/>
  <c r="AQ75" i="7"/>
  <c r="AU75" i="7"/>
  <c r="AY75" i="7"/>
  <c r="BC75" i="7"/>
  <c r="BG75" i="7"/>
  <c r="BK75" i="7"/>
  <c r="BO75" i="7"/>
  <c r="BS75" i="7"/>
  <c r="BW75" i="7"/>
  <c r="CA75" i="7"/>
  <c r="CE75" i="7"/>
  <c r="CI75" i="7"/>
  <c r="CM75" i="7"/>
  <c r="CQ75" i="7"/>
  <c r="CU75" i="7"/>
  <c r="CY75" i="7"/>
  <c r="DC75" i="7"/>
  <c r="DG75" i="7"/>
  <c r="DK75" i="7"/>
  <c r="DO75" i="7"/>
  <c r="DS75" i="7"/>
  <c r="AB75" i="7"/>
  <c r="AF75" i="7"/>
  <c r="AJ75" i="7"/>
  <c r="AN75" i="7"/>
  <c r="AR75" i="7"/>
  <c r="AV75" i="7"/>
  <c r="AZ75" i="7"/>
  <c r="BD75" i="7"/>
  <c r="BH75" i="7"/>
  <c r="BL75" i="7"/>
  <c r="BP75" i="7"/>
  <c r="BT75" i="7"/>
  <c r="BX75" i="7"/>
  <c r="CB75" i="7"/>
  <c r="CF75" i="7"/>
  <c r="CJ75" i="7"/>
  <c r="CN75" i="7"/>
  <c r="CR75" i="7"/>
  <c r="CV75" i="7"/>
  <c r="CZ75" i="7"/>
  <c r="DD75" i="7"/>
  <c r="DH75" i="7"/>
  <c r="DL75" i="7"/>
  <c r="DP75" i="7"/>
  <c r="DT75" i="7"/>
  <c r="Y75" i="7"/>
  <c r="AC75" i="7"/>
  <c r="AG75" i="7"/>
  <c r="AK75" i="7"/>
  <c r="AO75" i="7"/>
  <c r="AS75" i="7"/>
  <c r="AW75" i="7"/>
  <c r="BA75" i="7"/>
  <c r="BE75" i="7"/>
  <c r="BI75" i="7"/>
  <c r="BM75" i="7"/>
  <c r="BQ75" i="7"/>
  <c r="BU75" i="7"/>
  <c r="BY75" i="7"/>
  <c r="CC75" i="7"/>
  <c r="CG75" i="7"/>
  <c r="CK75" i="7"/>
  <c r="CO75" i="7"/>
  <c r="CS75" i="7"/>
  <c r="CW75" i="7"/>
  <c r="DA75" i="7"/>
  <c r="DE75" i="7"/>
  <c r="DI75" i="7"/>
  <c r="DM75" i="7"/>
  <c r="DQ75" i="7"/>
  <c r="AL75" i="7"/>
  <c r="BB75" i="7"/>
  <c r="BR75" i="7"/>
  <c r="CH75" i="7"/>
  <c r="CX75" i="7"/>
  <c r="DN75" i="7"/>
  <c r="Z75" i="7"/>
  <c r="AP75" i="7"/>
  <c r="BF75" i="7"/>
  <c r="BV75" i="7"/>
  <c r="CL75" i="7"/>
  <c r="DB75" i="7"/>
  <c r="DR75" i="7"/>
  <c r="AD75" i="7"/>
  <c r="AT75" i="7"/>
  <c r="BJ75" i="7"/>
  <c r="BZ75" i="7"/>
  <c r="CP75" i="7"/>
  <c r="DF75" i="7"/>
  <c r="CD75" i="7"/>
  <c r="AH75" i="7"/>
  <c r="CT75" i="7"/>
  <c r="AX75" i="7"/>
  <c r="DJ75" i="7"/>
  <c r="BN75" i="7"/>
  <c r="X40" i="7"/>
  <c r="AA40" i="7"/>
  <c r="AE40" i="7"/>
  <c r="AI40" i="7"/>
  <c r="AM40" i="7"/>
  <c r="AQ40" i="7"/>
  <c r="AU40" i="7"/>
  <c r="AY40" i="7"/>
  <c r="BC40" i="7"/>
  <c r="BG40" i="7"/>
  <c r="BK40" i="7"/>
  <c r="BO40" i="7"/>
  <c r="BS40" i="7"/>
  <c r="BW40" i="7"/>
  <c r="CA40" i="7"/>
  <c r="CE40" i="7"/>
  <c r="CI40" i="7"/>
  <c r="CM40" i="7"/>
  <c r="CQ40" i="7"/>
  <c r="CU40" i="7"/>
  <c r="CY40" i="7"/>
  <c r="DC40" i="7"/>
  <c r="DG40" i="7"/>
  <c r="DK40" i="7"/>
  <c r="DO40" i="7"/>
  <c r="DS40" i="7"/>
  <c r="AB40" i="7"/>
  <c r="AF40" i="7"/>
  <c r="AJ40" i="7"/>
  <c r="AN40" i="7"/>
  <c r="AR40" i="7"/>
  <c r="AV40" i="7"/>
  <c r="AZ40" i="7"/>
  <c r="BD40" i="7"/>
  <c r="BH40" i="7"/>
  <c r="BL40" i="7"/>
  <c r="BP40" i="7"/>
  <c r="BT40" i="7"/>
  <c r="BX40" i="7"/>
  <c r="CB40" i="7"/>
  <c r="CF40" i="7"/>
  <c r="CJ40" i="7"/>
  <c r="CN40" i="7"/>
  <c r="CR40" i="7"/>
  <c r="CV40" i="7"/>
  <c r="CZ40" i="7"/>
  <c r="DD40" i="7"/>
  <c r="DH40" i="7"/>
  <c r="DL40" i="7"/>
  <c r="DP40" i="7"/>
  <c r="DT40" i="7"/>
  <c r="Y40" i="7"/>
  <c r="AC40" i="7"/>
  <c r="AG40" i="7"/>
  <c r="AK40" i="7"/>
  <c r="AO40" i="7"/>
  <c r="AS40" i="7"/>
  <c r="AW40" i="7"/>
  <c r="BA40" i="7"/>
  <c r="BE40" i="7"/>
  <c r="BI40" i="7"/>
  <c r="BM40" i="7"/>
  <c r="BQ40" i="7"/>
  <c r="BU40" i="7"/>
  <c r="BY40" i="7"/>
  <c r="CC40" i="7"/>
  <c r="CG40" i="7"/>
  <c r="CK40" i="7"/>
  <c r="CO40" i="7"/>
  <c r="CS40" i="7"/>
  <c r="CW40" i="7"/>
  <c r="DA40" i="7"/>
  <c r="DE40" i="7"/>
  <c r="DI40" i="7"/>
  <c r="DM40" i="7"/>
  <c r="DQ40" i="7"/>
  <c r="AH40" i="7"/>
  <c r="AX40" i="7"/>
  <c r="BN40" i="7"/>
  <c r="CD40" i="7"/>
  <c r="CT40" i="7"/>
  <c r="DJ40" i="7"/>
  <c r="AL40" i="7"/>
  <c r="BB40" i="7"/>
  <c r="BR40" i="7"/>
  <c r="CH40" i="7"/>
  <c r="CX40" i="7"/>
  <c r="DN40" i="7"/>
  <c r="Z40" i="7"/>
  <c r="AP40" i="7"/>
  <c r="BF40" i="7"/>
  <c r="BV40" i="7"/>
  <c r="CL40" i="7"/>
  <c r="DB40" i="7"/>
  <c r="DR40" i="7"/>
  <c r="AT40" i="7"/>
  <c r="DF40" i="7"/>
  <c r="BJ40" i="7"/>
  <c r="BZ40" i="7"/>
  <c r="AD40" i="7"/>
  <c r="CP40" i="7"/>
  <c r="Y22" i="7"/>
  <c r="AB22" i="7"/>
  <c r="AF22" i="7"/>
  <c r="AJ22" i="7"/>
  <c r="AN22" i="7"/>
  <c r="AR22" i="7"/>
  <c r="AV22" i="7"/>
  <c r="AZ22" i="7"/>
  <c r="BD22" i="7"/>
  <c r="BH22" i="7"/>
  <c r="BL22" i="7"/>
  <c r="BP22" i="7"/>
  <c r="BT22" i="7"/>
  <c r="BX22" i="7"/>
  <c r="CB22" i="7"/>
  <c r="CF22" i="7"/>
  <c r="CJ22" i="7"/>
  <c r="CN22" i="7"/>
  <c r="CR22" i="7"/>
  <c r="CV22" i="7"/>
  <c r="CZ22" i="7"/>
  <c r="DD22" i="7"/>
  <c r="DH22" i="7"/>
  <c r="DL22" i="7"/>
  <c r="DP22" i="7"/>
  <c r="DT22" i="7"/>
  <c r="AC22" i="7"/>
  <c r="AG22" i="7"/>
  <c r="AK22" i="7"/>
  <c r="AO22" i="7"/>
  <c r="AS22" i="7"/>
  <c r="AW22" i="7"/>
  <c r="BA22" i="7"/>
  <c r="BE22" i="7"/>
  <c r="BI22" i="7"/>
  <c r="BM22" i="7"/>
  <c r="BQ22" i="7"/>
  <c r="BU22" i="7"/>
  <c r="BY22" i="7"/>
  <c r="CC22" i="7"/>
  <c r="CG22" i="7"/>
  <c r="CK22" i="7"/>
  <c r="CO22" i="7"/>
  <c r="CS22" i="7"/>
  <c r="CW22" i="7"/>
  <c r="DA22" i="7"/>
  <c r="DE22" i="7"/>
  <c r="DI22" i="7"/>
  <c r="DM22" i="7"/>
  <c r="DQ22" i="7"/>
  <c r="Z22" i="7"/>
  <c r="AD22" i="7"/>
  <c r="AH22" i="7"/>
  <c r="AL22" i="7"/>
  <c r="AP22" i="7"/>
  <c r="AT22" i="7"/>
  <c r="AX22" i="7"/>
  <c r="BB22" i="7"/>
  <c r="BF22" i="7"/>
  <c r="BJ22" i="7"/>
  <c r="BN22" i="7"/>
  <c r="BR22" i="7"/>
  <c r="BV22" i="7"/>
  <c r="BZ22" i="7"/>
  <c r="CD22" i="7"/>
  <c r="CH22" i="7"/>
  <c r="CL22" i="7"/>
  <c r="CP22" i="7"/>
  <c r="CT22" i="7"/>
  <c r="CX22" i="7"/>
  <c r="DB22" i="7"/>
  <c r="DF22" i="7"/>
  <c r="DJ22" i="7"/>
  <c r="DN22" i="7"/>
  <c r="DR22" i="7"/>
  <c r="AM22" i="7"/>
  <c r="BC22" i="7"/>
  <c r="BS22" i="7"/>
  <c r="CI22" i="7"/>
  <c r="CY22" i="7"/>
  <c r="DO22" i="7"/>
  <c r="AA22" i="7"/>
  <c r="AQ22" i="7"/>
  <c r="BG22" i="7"/>
  <c r="BW22" i="7"/>
  <c r="CM22" i="7"/>
  <c r="DC22" i="7"/>
  <c r="DS22" i="7"/>
  <c r="AE22" i="7"/>
  <c r="AU22" i="7"/>
  <c r="BK22" i="7"/>
  <c r="CA22" i="7"/>
  <c r="CQ22" i="7"/>
  <c r="DG22" i="7"/>
  <c r="AY22" i="7"/>
  <c r="DK22" i="7"/>
  <c r="BO22" i="7"/>
  <c r="CE22" i="7"/>
  <c r="AI22" i="7"/>
  <c r="CU22" i="7"/>
  <c r="X22" i="7"/>
  <c r="T5" i="7"/>
  <c r="U5" i="7"/>
  <c r="U6" i="7"/>
  <c r="P6" i="7"/>
  <c r="P7" i="7"/>
  <c r="Q7" i="7"/>
  <c r="S9" i="7"/>
  <c r="R10" i="7"/>
  <c r="T10" i="7"/>
  <c r="S11" i="7"/>
  <c r="R11" i="7"/>
  <c r="Q12" i="7"/>
  <c r="T9" i="7"/>
  <c r="P5" i="7"/>
  <c r="S7" i="7"/>
  <c r="T7" i="7"/>
  <c r="P9" i="7"/>
  <c r="Q9" i="7"/>
  <c r="S10" i="7"/>
  <c r="P11" i="7"/>
  <c r="Q11" i="7"/>
  <c r="T12" i="7"/>
  <c r="U9" i="7"/>
  <c r="U7" i="7"/>
  <c r="R9" i="7"/>
  <c r="T11" i="7"/>
  <c r="U12" i="7"/>
  <c r="P12"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EA13" i="7"/>
  <c r="EM13" i="7"/>
  <c r="EU13" i="7"/>
  <c r="EY13" i="7"/>
  <c r="FG13" i="7"/>
  <c r="FO13" i="7"/>
  <c r="FW13" i="7"/>
  <c r="GE13" i="7"/>
  <c r="GM13" i="7"/>
  <c r="GU13" i="7"/>
  <c r="HC13" i="7"/>
  <c r="HO13" i="7"/>
  <c r="DY13" i="7"/>
  <c r="EC13" i="7"/>
  <c r="EG13" i="7"/>
  <c r="EK13" i="7"/>
  <c r="EO13" i="7"/>
  <c r="ES13" i="7"/>
  <c r="EW13" i="7"/>
  <c r="FA13" i="7"/>
  <c r="FE13" i="7"/>
  <c r="FI13" i="7"/>
  <c r="FM13" i="7"/>
  <c r="FQ13" i="7"/>
  <c r="FU13" i="7"/>
  <c r="FY13" i="7"/>
  <c r="GC13" i="7"/>
  <c r="GG13" i="7"/>
  <c r="GK13" i="7"/>
  <c r="GO13" i="7"/>
  <c r="GS13" i="7"/>
  <c r="GW13" i="7"/>
  <c r="HA13" i="7"/>
  <c r="HE13" i="7"/>
  <c r="HI13" i="7"/>
  <c r="HM13" i="7"/>
  <c r="HQ13" i="7"/>
  <c r="EE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DW13" i="7"/>
  <c r="EI13" i="7"/>
  <c r="EQ13" i="7"/>
  <c r="FC13" i="7"/>
  <c r="FK13" i="7"/>
  <c r="FS13" i="7"/>
  <c r="GA13" i="7"/>
  <c r="GI13" i="7"/>
  <c r="GQ13" i="7"/>
  <c r="GY13" i="7"/>
  <c r="HG13" i="7"/>
  <c r="HK13"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GU11" i="7"/>
  <c r="DY11" i="7"/>
  <c r="EC11" i="7"/>
  <c r="EG11" i="7"/>
  <c r="EK11" i="7"/>
  <c r="EO11" i="7"/>
  <c r="ES11" i="7"/>
  <c r="EW11" i="7"/>
  <c r="FA11" i="7"/>
  <c r="FE11" i="7"/>
  <c r="FI11" i="7"/>
  <c r="FM11" i="7"/>
  <c r="FQ11" i="7"/>
  <c r="FU11" i="7"/>
  <c r="FY11" i="7"/>
  <c r="GC11" i="7"/>
  <c r="GG11" i="7"/>
  <c r="GK11" i="7"/>
  <c r="GO11" i="7"/>
  <c r="GS11" i="7"/>
  <c r="GW11" i="7"/>
  <c r="HA11" i="7"/>
  <c r="HE11" i="7"/>
  <c r="HI11" i="7"/>
  <c r="HM11" i="7"/>
  <c r="HQ11" i="7"/>
  <c r="HK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Y11" i="7"/>
  <c r="HC11" i="7"/>
  <c r="HG11" i="7"/>
  <c r="HO11" i="7"/>
  <c r="DX7" i="7"/>
  <c r="EB7" i="7"/>
  <c r="EF7" i="7"/>
  <c r="EJ7" i="7"/>
  <c r="EN7" i="7"/>
  <c r="ER7" i="7"/>
  <c r="EV7" i="7"/>
  <c r="EZ7" i="7"/>
  <c r="FD7" i="7"/>
  <c r="FH7" i="7"/>
  <c r="FL7" i="7"/>
  <c r="FP7" i="7"/>
  <c r="FT7" i="7"/>
  <c r="FX7" i="7"/>
  <c r="GB7" i="7"/>
  <c r="GF7" i="7"/>
  <c r="GJ7" i="7"/>
  <c r="GN7" i="7"/>
  <c r="GR7" i="7"/>
  <c r="GV7" i="7"/>
  <c r="GZ7" i="7"/>
  <c r="HD7" i="7"/>
  <c r="HH7" i="7"/>
  <c r="HL7" i="7"/>
  <c r="HP7" i="7"/>
  <c r="DW7" i="7"/>
  <c r="EI7" i="7"/>
  <c r="EQ7" i="7"/>
  <c r="EY7" i="7"/>
  <c r="FG7" i="7"/>
  <c r="FO7" i="7"/>
  <c r="FW7" i="7"/>
  <c r="GI7" i="7"/>
  <c r="GU7" i="7"/>
  <c r="HG7" i="7"/>
  <c r="DY7" i="7"/>
  <c r="EC7" i="7"/>
  <c r="EG7" i="7"/>
  <c r="EK7" i="7"/>
  <c r="EO7" i="7"/>
  <c r="ES7" i="7"/>
  <c r="EW7" i="7"/>
  <c r="FA7" i="7"/>
  <c r="FE7" i="7"/>
  <c r="FI7" i="7"/>
  <c r="FM7" i="7"/>
  <c r="FQ7" i="7"/>
  <c r="FU7" i="7"/>
  <c r="FY7" i="7"/>
  <c r="GC7" i="7"/>
  <c r="GG7" i="7"/>
  <c r="GK7" i="7"/>
  <c r="GO7" i="7"/>
  <c r="GS7" i="7"/>
  <c r="GW7" i="7"/>
  <c r="HA7" i="7"/>
  <c r="HE7" i="7"/>
  <c r="HI7" i="7"/>
  <c r="HM7" i="7"/>
  <c r="HQ7" i="7"/>
  <c r="EA7" i="7"/>
  <c r="GA7" i="7"/>
  <c r="GQ7" i="7"/>
  <c r="HC7" i="7"/>
  <c r="HO7" i="7"/>
  <c r="DV7" i="7"/>
  <c r="DZ7" i="7"/>
  <c r="ED7" i="7"/>
  <c r="EH7" i="7"/>
  <c r="EL7" i="7"/>
  <c r="EP7" i="7"/>
  <c r="ET7" i="7"/>
  <c r="EX7" i="7"/>
  <c r="FB7" i="7"/>
  <c r="FF7" i="7"/>
  <c r="FJ7" i="7"/>
  <c r="FN7" i="7"/>
  <c r="FR7" i="7"/>
  <c r="FV7" i="7"/>
  <c r="FZ7" i="7"/>
  <c r="GD7" i="7"/>
  <c r="GH7" i="7"/>
  <c r="GL7" i="7"/>
  <c r="GP7" i="7"/>
  <c r="GT7" i="7"/>
  <c r="GX7" i="7"/>
  <c r="HB7" i="7"/>
  <c r="HF7" i="7"/>
  <c r="HJ7" i="7"/>
  <c r="HN7" i="7"/>
  <c r="EE7" i="7"/>
  <c r="EM7" i="7"/>
  <c r="EU7" i="7"/>
  <c r="FC7" i="7"/>
  <c r="FK7" i="7"/>
  <c r="FS7" i="7"/>
  <c r="GE7" i="7"/>
  <c r="GM7" i="7"/>
  <c r="GY7" i="7"/>
  <c r="HK7" i="7"/>
  <c r="DX6" i="7"/>
  <c r="EB6" i="7"/>
  <c r="EF6" i="7"/>
  <c r="EJ6" i="7"/>
  <c r="EN6" i="7"/>
  <c r="ER6" i="7"/>
  <c r="EV6" i="7"/>
  <c r="EZ6" i="7"/>
  <c r="FD6" i="7"/>
  <c r="FH6" i="7"/>
  <c r="FL6" i="7"/>
  <c r="FP6" i="7"/>
  <c r="FT6" i="7"/>
  <c r="FX6" i="7"/>
  <c r="GB6" i="7"/>
  <c r="GF6" i="7"/>
  <c r="GJ6" i="7"/>
  <c r="GN6" i="7"/>
  <c r="GR6" i="7"/>
  <c r="GV6" i="7"/>
  <c r="GZ6" i="7"/>
  <c r="HD6" i="7"/>
  <c r="HH6" i="7"/>
  <c r="HL6" i="7"/>
  <c r="HP6" i="7"/>
  <c r="EA6" i="7"/>
  <c r="EY6" i="7"/>
  <c r="FG6" i="7"/>
  <c r="FO6" i="7"/>
  <c r="FW6" i="7"/>
  <c r="GE6" i="7"/>
  <c r="GM6" i="7"/>
  <c r="GU6" i="7"/>
  <c r="HC6" i="7"/>
  <c r="HK6" i="7"/>
  <c r="DY6" i="7"/>
  <c r="EC6" i="7"/>
  <c r="EG6" i="7"/>
  <c r="EK6" i="7"/>
  <c r="EO6" i="7"/>
  <c r="ES6" i="7"/>
  <c r="EW6" i="7"/>
  <c r="FA6" i="7"/>
  <c r="FE6" i="7"/>
  <c r="FI6" i="7"/>
  <c r="FM6" i="7"/>
  <c r="FQ6" i="7"/>
  <c r="FU6" i="7"/>
  <c r="FY6" i="7"/>
  <c r="GC6" i="7"/>
  <c r="GG6" i="7"/>
  <c r="GK6" i="7"/>
  <c r="GO6" i="7"/>
  <c r="GS6" i="7"/>
  <c r="GW6" i="7"/>
  <c r="HA6" i="7"/>
  <c r="HE6" i="7"/>
  <c r="HI6" i="7"/>
  <c r="HM6" i="7"/>
  <c r="HQ6" i="7"/>
  <c r="EE6" i="7"/>
  <c r="DV6" i="7"/>
  <c r="DZ6" i="7"/>
  <c r="ED6" i="7"/>
  <c r="EH6" i="7"/>
  <c r="EL6" i="7"/>
  <c r="EP6" i="7"/>
  <c r="ET6" i="7"/>
  <c r="EX6" i="7"/>
  <c r="FB6" i="7"/>
  <c r="FF6" i="7"/>
  <c r="FJ6" i="7"/>
  <c r="FN6" i="7"/>
  <c r="FR6" i="7"/>
  <c r="FV6" i="7"/>
  <c r="FZ6" i="7"/>
  <c r="GD6" i="7"/>
  <c r="GH6" i="7"/>
  <c r="GL6" i="7"/>
  <c r="GP6" i="7"/>
  <c r="GT6" i="7"/>
  <c r="GX6" i="7"/>
  <c r="HB6" i="7"/>
  <c r="HF6" i="7"/>
  <c r="HJ6" i="7"/>
  <c r="HN6" i="7"/>
  <c r="DW6" i="7"/>
  <c r="EI6" i="7"/>
  <c r="EM6" i="7"/>
  <c r="EQ6" i="7"/>
  <c r="EU6" i="7"/>
  <c r="FC6" i="7"/>
  <c r="FK6" i="7"/>
  <c r="FS6" i="7"/>
  <c r="GA6" i="7"/>
  <c r="GI6" i="7"/>
  <c r="GQ6" i="7"/>
  <c r="GY6" i="7"/>
  <c r="HG6" i="7"/>
  <c r="HO6"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AB12" i="7" l="1"/>
  <c r="AC12" i="7" s="1"/>
  <c r="DX12" i="7"/>
  <c r="U104" i="7"/>
  <c r="DW12" i="7"/>
  <c r="DV12" i="7"/>
  <c r="DY12" i="7"/>
  <c r="S104" i="7"/>
  <c r="Q104" i="7"/>
  <c r="T104" i="7"/>
  <c r="Y9" i="7"/>
  <c r="Y10" i="7"/>
  <c r="Z10" i="7" s="1"/>
  <c r="AA10" i="7" s="1"/>
  <c r="AD12" i="7"/>
  <c r="DZ12" i="7"/>
  <c r="Y8" i="7"/>
  <c r="R104" i="7"/>
  <c r="P104" i="7"/>
  <c r="M104" i="7"/>
  <c r="L104" i="7" s="1"/>
  <c r="DV10" i="7" l="1"/>
  <c r="DW10" i="7"/>
  <c r="AB10" i="7"/>
  <c r="DX10" i="7"/>
  <c r="DV9" i="7"/>
  <c r="Z9" i="7"/>
  <c r="AE12" i="7"/>
  <c r="EA12" i="7"/>
  <c r="D109" i="7"/>
  <c r="W104" i="7"/>
  <c r="DT104" i="7" s="1"/>
  <c r="X104" i="7" s="1"/>
  <c r="Z8" i="7"/>
  <c r="DV8" i="7"/>
  <c r="Q106" i="7"/>
  <c r="D110" i="7"/>
  <c r="P106" i="7"/>
  <c r="D114" i="7"/>
  <c r="S106" i="7"/>
  <c r="O104" i="7"/>
  <c r="U106" i="7"/>
  <c r="R106" i="7"/>
  <c r="D116" i="7"/>
  <c r="O106" i="7"/>
  <c r="T106" i="7"/>
  <c r="D115" i="7"/>
  <c r="AA9" i="7" l="1"/>
  <c r="DW9" i="7"/>
  <c r="DY10" i="7"/>
  <c r="AC10" i="7"/>
  <c r="AA8" i="7"/>
  <c r="DW8" i="7"/>
  <c r="AF12" i="7"/>
  <c r="EB12" i="7"/>
  <c r="DU104" i="7"/>
  <c r="DU108" i="7" s="1"/>
  <c r="Y104" i="7"/>
  <c r="DU107" i="7"/>
  <c r="HQ104" i="7"/>
  <c r="HQ106" i="7" s="1"/>
  <c r="AD10" i="7" l="1"/>
  <c r="DZ10" i="7"/>
  <c r="AB9" i="7"/>
  <c r="DX9" i="7"/>
  <c r="AG12" i="7"/>
  <c r="EC12" i="7"/>
  <c r="HQ107" i="7"/>
  <c r="AB8" i="7"/>
  <c r="DX8" i="7"/>
  <c r="DU106" i="7"/>
  <c r="DU109" i="7" s="1"/>
  <c r="HQ108" i="7"/>
  <c r="HQ109" i="7" s="1"/>
  <c r="DV107" i="7"/>
  <c r="DV104" i="7"/>
  <c r="DV106" i="7" s="1"/>
  <c r="Z104" i="7"/>
  <c r="AC9" i="7" l="1"/>
  <c r="DY9" i="7"/>
  <c r="AE10" i="7"/>
  <c r="EA10" i="7"/>
  <c r="AC8" i="7"/>
  <c r="DY8" i="7"/>
  <c r="AH12" i="7"/>
  <c r="ED12" i="7"/>
  <c r="DV108" i="7"/>
  <c r="DV109" i="7" s="1"/>
  <c r="DW104" i="7"/>
  <c r="DW108" i="7" s="1"/>
  <c r="AA104" i="7"/>
  <c r="DW107" i="7"/>
  <c r="AF10" i="7" l="1"/>
  <c r="EB10" i="7"/>
  <c r="AD9" i="7"/>
  <c r="DZ9" i="7"/>
  <c r="AI12" i="7"/>
  <c r="EE12" i="7"/>
  <c r="AD8" i="7"/>
  <c r="DZ8" i="7"/>
  <c r="DW106" i="7"/>
  <c r="DW109" i="7" s="1"/>
  <c r="DX104" i="7"/>
  <c r="DX106" i="7" s="1"/>
  <c r="AB104" i="7"/>
  <c r="AE9" i="7" l="1"/>
  <c r="EA9" i="7"/>
  <c r="AG10" i="7"/>
  <c r="EC10" i="7"/>
  <c r="DX107" i="7"/>
  <c r="AE8" i="7"/>
  <c r="EA8" i="7"/>
  <c r="AJ12" i="7"/>
  <c r="EF12" i="7"/>
  <c r="DX108" i="7"/>
  <c r="DY104" i="7"/>
  <c r="DY106" i="7" s="1"/>
  <c r="AC104" i="7"/>
  <c r="DX109" i="7" l="1"/>
  <c r="AH10" i="7"/>
  <c r="ED10" i="7"/>
  <c r="AF9" i="7"/>
  <c r="EB9" i="7"/>
  <c r="DY107" i="7"/>
  <c r="AF8" i="7"/>
  <c r="EB8" i="7"/>
  <c r="AK12" i="7"/>
  <c r="EG12" i="7"/>
  <c r="DY108" i="7"/>
  <c r="DZ104" i="7"/>
  <c r="DZ106" i="7" s="1"/>
  <c r="AD104" i="7"/>
  <c r="DY109" i="7" l="1"/>
  <c r="AG9" i="7"/>
  <c r="EC9" i="7"/>
  <c r="EE10" i="7"/>
  <c r="AI10" i="7"/>
  <c r="DZ107" i="7"/>
  <c r="AG8" i="7"/>
  <c r="EC8" i="7"/>
  <c r="AL12" i="7"/>
  <c r="EH12" i="7"/>
  <c r="DZ108" i="7"/>
  <c r="DZ109" i="7" s="1"/>
  <c r="EA104" i="7"/>
  <c r="EA106" i="7" s="1"/>
  <c r="AE104" i="7"/>
  <c r="EA107" i="7"/>
  <c r="AJ10" i="7" l="1"/>
  <c r="EF10" i="7"/>
  <c r="AH9" i="7"/>
  <c r="ED9" i="7"/>
  <c r="AM12" i="7"/>
  <c r="EI12" i="7"/>
  <c r="AH8" i="7"/>
  <c r="ED8" i="7"/>
  <c r="EA108" i="7"/>
  <c r="EA109" i="7" s="1"/>
  <c r="EB104" i="7"/>
  <c r="EB108" i="7" s="1"/>
  <c r="AF104" i="7"/>
  <c r="EB107" i="7"/>
  <c r="AI9" i="7" l="1"/>
  <c r="EE9" i="7"/>
  <c r="AK10" i="7"/>
  <c r="EG10" i="7"/>
  <c r="AI8" i="7"/>
  <c r="EE8" i="7"/>
  <c r="AN12" i="7"/>
  <c r="EJ12" i="7"/>
  <c r="EB106" i="7"/>
  <c r="EB109" i="7" s="1"/>
  <c r="EC104" i="7"/>
  <c r="EC106" i="7" s="1"/>
  <c r="AG104" i="7"/>
  <c r="EC107" i="7"/>
  <c r="AL10" i="7" l="1"/>
  <c r="EH10" i="7"/>
  <c r="AJ9" i="7"/>
  <c r="EF9" i="7"/>
  <c r="AO12" i="7"/>
  <c r="EK12" i="7"/>
  <c r="AJ8" i="7"/>
  <c r="EF8" i="7"/>
  <c r="EC108" i="7"/>
  <c r="EC109" i="7" s="1"/>
  <c r="ED107" i="7"/>
  <c r="ED104" i="7"/>
  <c r="ED106" i="7" s="1"/>
  <c r="AH104" i="7"/>
  <c r="AK9" i="7" l="1"/>
  <c r="EG9" i="7"/>
  <c r="AM10" i="7"/>
  <c r="EI10" i="7"/>
  <c r="AK8" i="7"/>
  <c r="EG8" i="7"/>
  <c r="AP12" i="7"/>
  <c r="EL12" i="7"/>
  <c r="ED108" i="7"/>
  <c r="ED109" i="7" s="1"/>
  <c r="EE107" i="7"/>
  <c r="EE104" i="7"/>
  <c r="EE106" i="7" s="1"/>
  <c r="AI104" i="7"/>
  <c r="AN10" i="7" l="1"/>
  <c r="EJ10" i="7"/>
  <c r="AL9" i="7"/>
  <c r="EH9" i="7"/>
  <c r="AQ12" i="7"/>
  <c r="EM12" i="7"/>
  <c r="AL8" i="7"/>
  <c r="EH8" i="7"/>
  <c r="EE108" i="7"/>
  <c r="EE109" i="7" s="1"/>
  <c r="EF104" i="7"/>
  <c r="EF106" i="7" s="1"/>
  <c r="EF107" i="7"/>
  <c r="AJ104" i="7"/>
  <c r="EI9" i="7" l="1"/>
  <c r="AM9" i="7"/>
  <c r="AO10" i="7"/>
  <c r="EK10" i="7"/>
  <c r="AM8" i="7"/>
  <c r="EI8" i="7"/>
  <c r="AR12" i="7"/>
  <c r="EN12" i="7"/>
  <c r="EF108" i="7"/>
  <c r="EF109" i="7" s="1"/>
  <c r="EG104" i="7"/>
  <c r="EG106" i="7" s="1"/>
  <c r="AK104" i="7"/>
  <c r="EG107" i="7"/>
  <c r="AP10" i="7" l="1"/>
  <c r="EL10" i="7"/>
  <c r="AN9" i="7"/>
  <c r="EJ9" i="7"/>
  <c r="AS12" i="7"/>
  <c r="EO12" i="7"/>
  <c r="AN8" i="7"/>
  <c r="EJ8" i="7"/>
  <c r="EG108" i="7"/>
  <c r="EG109" i="7" s="1"/>
  <c r="AL104" i="7"/>
  <c r="EH104" i="7"/>
  <c r="EH106" i="7" s="1"/>
  <c r="EH107" i="7"/>
  <c r="AO9" i="7" l="1"/>
  <c r="EK9" i="7"/>
  <c r="AQ10" i="7"/>
  <c r="EM10" i="7"/>
  <c r="AO8" i="7"/>
  <c r="EK8" i="7"/>
  <c r="AT12" i="7"/>
  <c r="EP12" i="7"/>
  <c r="EH108" i="7"/>
  <c r="EH109" i="7" s="1"/>
  <c r="AM104" i="7"/>
  <c r="EI104" i="7"/>
  <c r="EI106" i="7" s="1"/>
  <c r="EI107" i="7"/>
  <c r="AR10" i="7" l="1"/>
  <c r="EN10" i="7"/>
  <c r="AP9" i="7"/>
  <c r="EL9" i="7"/>
  <c r="AU12" i="7"/>
  <c r="EQ12" i="7"/>
  <c r="AP8" i="7"/>
  <c r="EL8" i="7"/>
  <c r="EI108" i="7"/>
  <c r="EI109" i="7" s="1"/>
  <c r="EJ104" i="7"/>
  <c r="EJ108" i="7" s="1"/>
  <c r="AN104" i="7"/>
  <c r="EJ107" i="7"/>
  <c r="AQ9" i="7" l="1"/>
  <c r="EM9" i="7"/>
  <c r="AS10" i="7"/>
  <c r="EO10" i="7"/>
  <c r="AQ8" i="7"/>
  <c r="EM8" i="7"/>
  <c r="AV12" i="7"/>
  <c r="ER12" i="7"/>
  <c r="EJ106" i="7"/>
  <c r="EJ109" i="7" s="1"/>
  <c r="EK107" i="7"/>
  <c r="EK104" i="7"/>
  <c r="EK106" i="7" s="1"/>
  <c r="AO104" i="7"/>
  <c r="AT10" i="7" l="1"/>
  <c r="EP10" i="7"/>
  <c r="AR9" i="7"/>
  <c r="EN9" i="7"/>
  <c r="AW12" i="7"/>
  <c r="ES12" i="7"/>
  <c r="AR8" i="7"/>
  <c r="EN8" i="7"/>
  <c r="EK108" i="7"/>
  <c r="EK109" i="7" s="1"/>
  <c r="EL104" i="7"/>
  <c r="EL106" i="7" s="1"/>
  <c r="EL107" i="7"/>
  <c r="AP104" i="7"/>
  <c r="AS9" i="7" l="1"/>
  <c r="EO9" i="7"/>
  <c r="AU10" i="7"/>
  <c r="EQ10" i="7"/>
  <c r="AS8" i="7"/>
  <c r="EO8" i="7"/>
  <c r="AX12" i="7"/>
  <c r="ET12" i="7"/>
  <c r="EL108" i="7"/>
  <c r="EL109" i="7" s="1"/>
  <c r="EM104" i="7"/>
  <c r="EM106" i="7" s="1"/>
  <c r="AQ104" i="7"/>
  <c r="EM107" i="7"/>
  <c r="AV10" i="7" l="1"/>
  <c r="ER10" i="7"/>
  <c r="EP9" i="7"/>
  <c r="AT9" i="7"/>
  <c r="AY12" i="7"/>
  <c r="EU12" i="7"/>
  <c r="AT8" i="7"/>
  <c r="EP8" i="7"/>
  <c r="EM108" i="7"/>
  <c r="EM109" i="7" s="1"/>
  <c r="EN104" i="7"/>
  <c r="EN106" i="7" s="1"/>
  <c r="AR104" i="7"/>
  <c r="EN107" i="7"/>
  <c r="AU9" i="7" l="1"/>
  <c r="EQ9" i="7"/>
  <c r="AW10" i="7"/>
  <c r="ES10" i="7"/>
  <c r="AU8" i="7"/>
  <c r="EQ8" i="7"/>
  <c r="AZ12" i="7"/>
  <c r="EV12" i="7"/>
  <c r="EN108" i="7"/>
  <c r="EN109" i="7" s="1"/>
  <c r="EO104" i="7"/>
  <c r="EO106" i="7" s="1"/>
  <c r="EO107" i="7"/>
  <c r="AS104" i="7"/>
  <c r="AX10" i="7" l="1"/>
  <c r="ET10" i="7"/>
  <c r="AV9" i="7"/>
  <c r="ER9" i="7"/>
  <c r="BA12" i="7"/>
  <c r="EW12" i="7"/>
  <c r="AV8" i="7"/>
  <c r="ER8" i="7"/>
  <c r="EO108" i="7"/>
  <c r="EO109" i="7" s="1"/>
  <c r="EP104" i="7"/>
  <c r="EP106" i="7" s="1"/>
  <c r="AT104" i="7"/>
  <c r="EP107" i="7"/>
  <c r="AW9" i="7" l="1"/>
  <c r="ES9" i="7"/>
  <c r="AY10" i="7"/>
  <c r="EU10" i="7"/>
  <c r="AW8" i="7"/>
  <c r="ES8" i="7"/>
  <c r="BB12" i="7"/>
  <c r="EX12" i="7"/>
  <c r="EP108" i="7"/>
  <c r="EP109" i="7" s="1"/>
  <c r="EQ104" i="7"/>
  <c r="EQ106" i="7" s="1"/>
  <c r="AU104" i="7"/>
  <c r="AZ10" i="7" l="1"/>
  <c r="EV10" i="7"/>
  <c r="ET9" i="7"/>
  <c r="AX9" i="7"/>
  <c r="EQ107" i="7"/>
  <c r="BC12" i="7"/>
  <c r="EY12" i="7"/>
  <c r="AX8" i="7"/>
  <c r="ET8" i="7"/>
  <c r="EQ108" i="7"/>
  <c r="ER104" i="7"/>
  <c r="ER106" i="7" s="1"/>
  <c r="AV104" i="7"/>
  <c r="ER107" i="7" l="1"/>
  <c r="EQ109" i="7"/>
  <c r="AY9" i="7"/>
  <c r="EU9" i="7"/>
  <c r="BA10" i="7"/>
  <c r="EW10" i="7"/>
  <c r="AY8" i="7"/>
  <c r="EU8" i="7"/>
  <c r="BD12" i="7"/>
  <c r="EZ12" i="7"/>
  <c r="ER108" i="7"/>
  <c r="ER109" i="7" s="1"/>
  <c r="ES104" i="7"/>
  <c r="ES106" i="7" s="1"/>
  <c r="AW104" i="7"/>
  <c r="ES107" i="7" l="1"/>
  <c r="BB10" i="7"/>
  <c r="EX10" i="7"/>
  <c r="AZ9" i="7"/>
  <c r="EV9" i="7"/>
  <c r="BE12" i="7"/>
  <c r="FA12" i="7"/>
  <c r="AZ8" i="7"/>
  <c r="EV8" i="7"/>
  <c r="ES108" i="7"/>
  <c r="ES109" i="7" s="1"/>
  <c r="ET104" i="7"/>
  <c r="ET106" i="7" s="1"/>
  <c r="AX104" i="7"/>
  <c r="BC10" i="7" l="1"/>
  <c r="EY10" i="7"/>
  <c r="BA9" i="7"/>
  <c r="EW9" i="7"/>
  <c r="ET107" i="7"/>
  <c r="BA8" i="7"/>
  <c r="EW8" i="7"/>
  <c r="BF12" i="7"/>
  <c r="FB12" i="7"/>
  <c r="ET108" i="7"/>
  <c r="ET109" i="7" s="1"/>
  <c r="AY104" i="7"/>
  <c r="EU107" i="7"/>
  <c r="EU104" i="7"/>
  <c r="EU106" i="7" s="1"/>
  <c r="EX9" i="7" l="1"/>
  <c r="BB9" i="7"/>
  <c r="EZ10" i="7"/>
  <c r="BD10" i="7"/>
  <c r="BG12" i="7"/>
  <c r="FC12" i="7"/>
  <c r="BB8" i="7"/>
  <c r="EX8" i="7"/>
  <c r="EU108" i="7"/>
  <c r="EU109" i="7" s="1"/>
  <c r="AZ104" i="7"/>
  <c r="EV104" i="7"/>
  <c r="EV108" i="7" s="1"/>
  <c r="EV107" i="7"/>
  <c r="BC9" i="7" l="1"/>
  <c r="EY9" i="7"/>
  <c r="BE10" i="7"/>
  <c r="FA10" i="7"/>
  <c r="BC8" i="7"/>
  <c r="EY8" i="7"/>
  <c r="BH12" i="7"/>
  <c r="FD12" i="7"/>
  <c r="EV106" i="7"/>
  <c r="EV109" i="7" s="1"/>
  <c r="EW104" i="7"/>
  <c r="EW106" i="7" s="1"/>
  <c r="BA104" i="7"/>
  <c r="EW107" i="7"/>
  <c r="BF10" i="7" l="1"/>
  <c r="FB10" i="7"/>
  <c r="EZ9" i="7"/>
  <c r="BD9" i="7"/>
  <c r="BI12" i="7"/>
  <c r="FE12" i="7"/>
  <c r="BD8" i="7"/>
  <c r="EZ8" i="7"/>
  <c r="EW108" i="7"/>
  <c r="EW109" i="7" s="1"/>
  <c r="EX104" i="7"/>
  <c r="EX106" i="7" s="1"/>
  <c r="BB104" i="7"/>
  <c r="EX107" i="7"/>
  <c r="BE9" i="7" l="1"/>
  <c r="FA9" i="7"/>
  <c r="BG10" i="7"/>
  <c r="FC10" i="7"/>
  <c r="BE8" i="7"/>
  <c r="FA8" i="7"/>
  <c r="BJ12" i="7"/>
  <c r="FF12" i="7"/>
  <c r="EX108" i="7"/>
  <c r="EX109" i="7" s="1"/>
  <c r="BC104" i="7"/>
  <c r="EY104" i="7"/>
  <c r="EY106" i="7" s="1"/>
  <c r="EY107" i="7"/>
  <c r="BH10" i="7" l="1"/>
  <c r="FD10" i="7"/>
  <c r="BF9" i="7"/>
  <c r="FB9" i="7"/>
  <c r="BK12" i="7"/>
  <c r="FG12" i="7"/>
  <c r="BF8" i="7"/>
  <c r="FB8" i="7"/>
  <c r="EY108" i="7"/>
  <c r="EY109" i="7" s="1"/>
  <c r="EZ104" i="7"/>
  <c r="EZ106" i="7" s="1"/>
  <c r="BD104" i="7"/>
  <c r="EZ107" i="7"/>
  <c r="BG9" i="7" l="1"/>
  <c r="FC9" i="7"/>
  <c r="BI10" i="7"/>
  <c r="FE10" i="7"/>
  <c r="BG8" i="7"/>
  <c r="FC8" i="7"/>
  <c r="BL12" i="7"/>
  <c r="FH12" i="7"/>
  <c r="EZ108" i="7"/>
  <c r="EZ109" i="7" s="1"/>
  <c r="FA104" i="7"/>
  <c r="FA106" i="7" s="1"/>
  <c r="BE104" i="7"/>
  <c r="FA107" i="7"/>
  <c r="BJ10" i="7" l="1"/>
  <c r="FF10" i="7"/>
  <c r="BH9" i="7"/>
  <c r="FD9" i="7"/>
  <c r="BM12" i="7"/>
  <c r="FI12" i="7"/>
  <c r="BH8" i="7"/>
  <c r="FD8" i="7"/>
  <c r="FA108" i="7"/>
  <c r="FA109" i="7" s="1"/>
  <c r="FB104" i="7"/>
  <c r="FB106" i="7" s="1"/>
  <c r="BF104" i="7"/>
  <c r="FB107" i="7"/>
  <c r="BI9" i="7" l="1"/>
  <c r="FE9" i="7"/>
  <c r="BK10" i="7"/>
  <c r="FG10" i="7"/>
  <c r="BI8" i="7"/>
  <c r="FE8" i="7"/>
  <c r="BN12" i="7"/>
  <c r="FJ12" i="7"/>
  <c r="FB108" i="7"/>
  <c r="FB109" i="7" s="1"/>
  <c r="BG104" i="7"/>
  <c r="FC104" i="7"/>
  <c r="FC106" i="7" s="1"/>
  <c r="FC107" i="7"/>
  <c r="BL10" i="7" l="1"/>
  <c r="FH10" i="7"/>
  <c r="BJ9" i="7"/>
  <c r="FF9" i="7"/>
  <c r="BO12" i="7"/>
  <c r="FK12" i="7"/>
  <c r="BJ8" i="7"/>
  <c r="FF8" i="7"/>
  <c r="FC108" i="7"/>
  <c r="FC109" i="7" s="1"/>
  <c r="BH104" i="7"/>
  <c r="FD104" i="7"/>
  <c r="FD106" i="7" s="1"/>
  <c r="FD107" i="7"/>
  <c r="BK9" i="7" l="1"/>
  <c r="FG9" i="7"/>
  <c r="BM10" i="7"/>
  <c r="FI10" i="7"/>
  <c r="BK8" i="7"/>
  <c r="FG8" i="7"/>
  <c r="BP12" i="7"/>
  <c r="FL12" i="7"/>
  <c r="FD108" i="7"/>
  <c r="FD109" i="7" s="1"/>
  <c r="FE104" i="7"/>
  <c r="FE106" i="7" s="1"/>
  <c r="BI104" i="7"/>
  <c r="BN10" i="7" l="1"/>
  <c r="FJ10" i="7"/>
  <c r="FH9" i="7"/>
  <c r="BL9" i="7"/>
  <c r="FE107" i="7"/>
  <c r="BQ12" i="7"/>
  <c r="FM12" i="7"/>
  <c r="BL8" i="7"/>
  <c r="FH8" i="7"/>
  <c r="FE108" i="7"/>
  <c r="FF107" i="7"/>
  <c r="BJ104" i="7"/>
  <c r="FF104" i="7"/>
  <c r="FF106" i="7" s="1"/>
  <c r="FE109" i="7" l="1"/>
  <c r="BM9" i="7"/>
  <c r="FI9" i="7"/>
  <c r="BO10" i="7"/>
  <c r="FK10" i="7"/>
  <c r="BM8" i="7"/>
  <c r="FI8" i="7"/>
  <c r="BR12" i="7"/>
  <c r="FN12" i="7"/>
  <c r="FF108" i="7"/>
  <c r="FF109" i="7" s="1"/>
  <c r="FG104" i="7"/>
  <c r="FG108" i="7" s="1"/>
  <c r="BK104" i="7"/>
  <c r="FG107" i="7"/>
  <c r="BP10" i="7" l="1"/>
  <c r="FL10" i="7"/>
  <c r="BN9" i="7"/>
  <c r="FJ9" i="7"/>
  <c r="BS12" i="7"/>
  <c r="FO12" i="7"/>
  <c r="BN8" i="7"/>
  <c r="FJ8" i="7"/>
  <c r="FG106" i="7"/>
  <c r="FG109" i="7" s="1"/>
  <c r="FH107" i="7"/>
  <c r="FH104" i="7"/>
  <c r="FH106" i="7" s="1"/>
  <c r="BL104" i="7"/>
  <c r="BO9" i="7" l="1"/>
  <c r="FK9" i="7"/>
  <c r="BQ10" i="7"/>
  <c r="FM10" i="7"/>
  <c r="BO8" i="7"/>
  <c r="FK8" i="7"/>
  <c r="BT12" i="7"/>
  <c r="FP12" i="7"/>
  <c r="FH108" i="7"/>
  <c r="FH109" i="7" s="1"/>
  <c r="FI104" i="7"/>
  <c r="FI106" i="7" s="1"/>
  <c r="BM104" i="7"/>
  <c r="FI107" i="7"/>
  <c r="BR10" i="7" l="1"/>
  <c r="FN10" i="7"/>
  <c r="FL9" i="7"/>
  <c r="BP9" i="7"/>
  <c r="BU12" i="7"/>
  <c r="FQ12" i="7"/>
  <c r="BP8" i="7"/>
  <c r="FL8" i="7"/>
  <c r="FI108" i="7"/>
  <c r="FI109" i="7" s="1"/>
  <c r="BN104" i="7"/>
  <c r="FJ104" i="7"/>
  <c r="FJ106" i="7" s="1"/>
  <c r="BQ9" i="7" l="1"/>
  <c r="FM9" i="7"/>
  <c r="BS10" i="7"/>
  <c r="FO10" i="7"/>
  <c r="BQ8" i="7"/>
  <c r="FM8" i="7"/>
  <c r="FJ107" i="7"/>
  <c r="BV12" i="7"/>
  <c r="FR12" i="7"/>
  <c r="FJ108" i="7"/>
  <c r="FK104" i="7"/>
  <c r="FK106" i="7" s="1"/>
  <c r="BO104" i="7"/>
  <c r="FJ109" i="7" l="1"/>
  <c r="BT10" i="7"/>
  <c r="FP10" i="7"/>
  <c r="BR9" i="7"/>
  <c r="FN9" i="7"/>
  <c r="FK107" i="7"/>
  <c r="BR8" i="7"/>
  <c r="FN8" i="7"/>
  <c r="BW12" i="7"/>
  <c r="FS12" i="7"/>
  <c r="FK108" i="7"/>
  <c r="FL107" i="7"/>
  <c r="BP104" i="7"/>
  <c r="FL104" i="7"/>
  <c r="FL106" i="7" s="1"/>
  <c r="FK109" i="7" l="1"/>
  <c r="BS9" i="7"/>
  <c r="FO9" i="7"/>
  <c r="BU10" i="7"/>
  <c r="FQ10" i="7"/>
  <c r="BS8" i="7"/>
  <c r="FO8" i="7"/>
  <c r="BX12" i="7"/>
  <c r="FT12" i="7"/>
  <c r="FL108" i="7"/>
  <c r="FL109" i="7" s="1"/>
  <c r="FM104" i="7"/>
  <c r="FM106" i="7" s="1"/>
  <c r="BQ104" i="7"/>
  <c r="BV10" i="7" l="1"/>
  <c r="FR10" i="7"/>
  <c r="FP9" i="7"/>
  <c r="BT9" i="7"/>
  <c r="FM107" i="7"/>
  <c r="BY12" i="7"/>
  <c r="FU12" i="7"/>
  <c r="BT8" i="7"/>
  <c r="FP8" i="7"/>
  <c r="FM108" i="7"/>
  <c r="FN104" i="7"/>
  <c r="FN106" i="7" s="1"/>
  <c r="FN107" i="7"/>
  <c r="BR104" i="7"/>
  <c r="FM109" i="7" l="1"/>
  <c r="BU9" i="7"/>
  <c r="FQ9" i="7"/>
  <c r="BW10" i="7"/>
  <c r="FS10" i="7"/>
  <c r="BU8" i="7"/>
  <c r="FQ8" i="7"/>
  <c r="BZ12" i="7"/>
  <c r="FV12" i="7"/>
  <c r="FN108" i="7"/>
  <c r="FN109" i="7" s="1"/>
  <c r="BS104" i="7"/>
  <c r="FO104" i="7"/>
  <c r="FO106" i="7" s="1"/>
  <c r="FT10" i="7" l="1"/>
  <c r="BX10" i="7"/>
  <c r="BV9" i="7"/>
  <c r="FR9" i="7"/>
  <c r="FO107" i="7"/>
  <c r="BV8" i="7"/>
  <c r="FR8" i="7"/>
  <c r="CA12" i="7"/>
  <c r="FW12" i="7"/>
  <c r="FO108" i="7"/>
  <c r="FP104" i="7"/>
  <c r="FP106" i="7" s="1"/>
  <c r="BT104" i="7"/>
  <c r="BW9" i="7" l="1"/>
  <c r="FS9" i="7"/>
  <c r="FO109" i="7"/>
  <c r="BY10" i="7"/>
  <c r="FU10" i="7"/>
  <c r="BW8" i="7"/>
  <c r="FS8" i="7"/>
  <c r="FP107" i="7"/>
  <c r="CB12" i="7"/>
  <c r="FX12" i="7"/>
  <c r="FP108" i="7"/>
  <c r="FQ104" i="7"/>
  <c r="FQ106" i="7" s="1"/>
  <c r="BU104" i="7"/>
  <c r="FQ107" i="7" l="1"/>
  <c r="FP109" i="7"/>
  <c r="FV10" i="7"/>
  <c r="BZ10" i="7"/>
  <c r="BX9" i="7"/>
  <c r="FT9" i="7"/>
  <c r="BX8" i="7"/>
  <c r="FT8" i="7"/>
  <c r="CC12" i="7"/>
  <c r="FY12" i="7"/>
  <c r="FQ108" i="7"/>
  <c r="FQ109" i="7" s="1"/>
  <c r="BV104" i="7"/>
  <c r="FR104" i="7"/>
  <c r="FR106" i="7" s="1"/>
  <c r="FR107" i="7"/>
  <c r="BY9" i="7" l="1"/>
  <c r="FU9" i="7"/>
  <c r="CA10" i="7"/>
  <c r="FW10" i="7"/>
  <c r="CD12" i="7"/>
  <c r="FZ12" i="7"/>
  <c r="BY8" i="7"/>
  <c r="FU8" i="7"/>
  <c r="FR108" i="7"/>
  <c r="FR109" i="7" s="1"/>
  <c r="FS104" i="7"/>
  <c r="FS106" i="7" s="1"/>
  <c r="FS107" i="7"/>
  <c r="BW104" i="7"/>
  <c r="FX10" i="7" l="1"/>
  <c r="CB10" i="7"/>
  <c r="FV9" i="7"/>
  <c r="BZ9" i="7"/>
  <c r="BZ8" i="7"/>
  <c r="FV8" i="7"/>
  <c r="CE12" i="7"/>
  <c r="GA12" i="7"/>
  <c r="FS108" i="7"/>
  <c r="FS109" i="7" s="1"/>
  <c r="FT104" i="7"/>
  <c r="FT106" i="7" s="1"/>
  <c r="BX104" i="7"/>
  <c r="FT107" i="7"/>
  <c r="CA9" i="7" l="1"/>
  <c r="FW9" i="7"/>
  <c r="CC10" i="7"/>
  <c r="FY10" i="7"/>
  <c r="CF12" i="7"/>
  <c r="GB12" i="7"/>
  <c r="CA8" i="7"/>
  <c r="FW8" i="7"/>
  <c r="FT108" i="7"/>
  <c r="FT109" i="7" s="1"/>
  <c r="FU104" i="7"/>
  <c r="FU106" i="7" s="1"/>
  <c r="BY104" i="7"/>
  <c r="FU107" i="7" l="1"/>
  <c r="CD10" i="7"/>
  <c r="FZ10" i="7"/>
  <c r="CB9" i="7"/>
  <c r="FX9" i="7"/>
  <c r="CB8" i="7"/>
  <c r="FX8" i="7"/>
  <c r="CG12" i="7"/>
  <c r="GC12" i="7"/>
  <c r="FU108" i="7"/>
  <c r="FU109" i="7" s="1"/>
  <c r="FV104" i="7"/>
  <c r="FV108" i="7" s="1"/>
  <c r="BZ104" i="7"/>
  <c r="FV107" i="7"/>
  <c r="CC9" i="7" l="1"/>
  <c r="FY9" i="7"/>
  <c r="GA10" i="7"/>
  <c r="CE10" i="7"/>
  <c r="CH12" i="7"/>
  <c r="GD12" i="7"/>
  <c r="CC8" i="7"/>
  <c r="FY8" i="7"/>
  <c r="FV106" i="7"/>
  <c r="FV109" i="7" s="1"/>
  <c r="CA104" i="7"/>
  <c r="FW104" i="7"/>
  <c r="FW106" i="7" s="1"/>
  <c r="CF10" i="7" l="1"/>
  <c r="GB10" i="7"/>
  <c r="CD9" i="7"/>
  <c r="FZ9" i="7"/>
  <c r="FW107" i="7"/>
  <c r="CD8" i="7"/>
  <c r="FZ8" i="7"/>
  <c r="CI12" i="7"/>
  <c r="GE12" i="7"/>
  <c r="FW108" i="7"/>
  <c r="FW109" i="7" s="1"/>
  <c r="FX104" i="7"/>
  <c r="FX106" i="7" s="1"/>
  <c r="CB104" i="7"/>
  <c r="CE9" i="7" l="1"/>
  <c r="GA9" i="7"/>
  <c r="CG10" i="7"/>
  <c r="GC10" i="7"/>
  <c r="FX107" i="7"/>
  <c r="CJ12" i="7"/>
  <c r="GF12" i="7"/>
  <c r="CE8" i="7"/>
  <c r="GA8" i="7"/>
  <c r="FX108" i="7"/>
  <c r="FY104" i="7"/>
  <c r="FY108" i="7" s="1"/>
  <c r="CC104" i="7"/>
  <c r="FY107" i="7" l="1"/>
  <c r="FX109" i="7"/>
  <c r="GD10" i="7"/>
  <c r="CH10" i="7"/>
  <c r="GB9" i="7"/>
  <c r="CF9" i="7"/>
  <c r="CK12" i="7"/>
  <c r="GG12" i="7"/>
  <c r="CF8" i="7"/>
  <c r="GB8" i="7"/>
  <c r="FY106" i="7"/>
  <c r="FY109" i="7" s="1"/>
  <c r="FZ104" i="7"/>
  <c r="FZ106" i="7" s="1"/>
  <c r="CD104" i="7"/>
  <c r="FZ107" i="7"/>
  <c r="CG9" i="7" l="1"/>
  <c r="GC9" i="7"/>
  <c r="CI10" i="7"/>
  <c r="GE10" i="7"/>
  <c r="CL12" i="7"/>
  <c r="GH12" i="7"/>
  <c r="CG8" i="7"/>
  <c r="GC8" i="7"/>
  <c r="FZ108" i="7"/>
  <c r="FZ109" i="7" s="1"/>
  <c r="GA104" i="7"/>
  <c r="GA106" i="7" s="1"/>
  <c r="CE104" i="7"/>
  <c r="CJ10" i="7" l="1"/>
  <c r="GF10" i="7"/>
  <c r="GD9" i="7"/>
  <c r="CH9" i="7"/>
  <c r="GA107" i="7"/>
  <c r="CM12" i="7"/>
  <c r="GI12" i="7"/>
  <c r="CH8" i="7"/>
  <c r="GD8" i="7"/>
  <c r="GA108" i="7"/>
  <c r="CF104" i="7"/>
  <c r="GB107" i="7"/>
  <c r="GB104" i="7"/>
  <c r="GB106" i="7" s="1"/>
  <c r="GA109" i="7" l="1"/>
  <c r="GE9" i="7"/>
  <c r="CI9" i="7"/>
  <c r="CK10" i="7"/>
  <c r="GG10" i="7"/>
  <c r="CN12" i="7"/>
  <c r="GJ12" i="7"/>
  <c r="CI8" i="7"/>
  <c r="GE8" i="7"/>
  <c r="GB108" i="7"/>
  <c r="GB109" i="7" s="1"/>
  <c r="GC104" i="7"/>
  <c r="GC106" i="7" s="1"/>
  <c r="CG104" i="7"/>
  <c r="GC107" i="7"/>
  <c r="GH10" i="7" l="1"/>
  <c r="CL10" i="7"/>
  <c r="CJ9" i="7"/>
  <c r="GF9" i="7"/>
  <c r="CO12" i="7"/>
  <c r="GK12" i="7"/>
  <c r="CJ8" i="7"/>
  <c r="GF8" i="7"/>
  <c r="GC108" i="7"/>
  <c r="GC109" i="7" s="1"/>
  <c r="CH104" i="7"/>
  <c r="GD104" i="7"/>
  <c r="GD106" i="7" s="1"/>
  <c r="CK9" i="7" l="1"/>
  <c r="GG9" i="7"/>
  <c r="CM10" i="7"/>
  <c r="GI10" i="7"/>
  <c r="GD107" i="7"/>
  <c r="CP12" i="7"/>
  <c r="GL12" i="7"/>
  <c r="CK8" i="7"/>
  <c r="GG8" i="7"/>
  <c r="GD108" i="7"/>
  <c r="GD109" i="7" s="1"/>
  <c r="CI104" i="7"/>
  <c r="GE107" i="7"/>
  <c r="GE104" i="7"/>
  <c r="GE106" i="7" s="1"/>
  <c r="GJ10" i="7" l="1"/>
  <c r="CN10" i="7"/>
  <c r="GH9" i="7"/>
  <c r="CL9" i="7"/>
  <c r="CQ12" i="7"/>
  <c r="GM12" i="7"/>
  <c r="CL8" i="7"/>
  <c r="GH8" i="7"/>
  <c r="GE108" i="7"/>
  <c r="GE109" i="7" s="1"/>
  <c r="CJ104" i="7"/>
  <c r="GF104" i="7"/>
  <c r="GF106" i="7" s="1"/>
  <c r="CO10" i="7" l="1"/>
  <c r="GK10" i="7"/>
  <c r="CM9" i="7"/>
  <c r="GI9" i="7"/>
  <c r="GF107" i="7"/>
  <c r="CR12" i="7"/>
  <c r="GN12" i="7"/>
  <c r="CM8" i="7"/>
  <c r="GI8" i="7"/>
  <c r="GF108" i="7"/>
  <c r="CK104" i="7"/>
  <c r="GG107" i="7"/>
  <c r="GG104" i="7"/>
  <c r="GG106" i="7" s="1"/>
  <c r="GF109" i="7" l="1"/>
  <c r="CN9" i="7"/>
  <c r="GJ9" i="7"/>
  <c r="GL10" i="7"/>
  <c r="CP10" i="7"/>
  <c r="CS12" i="7"/>
  <c r="GO12" i="7"/>
  <c r="CN8" i="7"/>
  <c r="GJ8" i="7"/>
  <c r="GG108" i="7"/>
  <c r="GG109" i="7" s="1"/>
  <c r="GH104" i="7"/>
  <c r="GH106" i="7" s="1"/>
  <c r="CL104" i="7"/>
  <c r="GH107" i="7" l="1"/>
  <c r="CQ10" i="7"/>
  <c r="GM10" i="7"/>
  <c r="CO9" i="7"/>
  <c r="GK9" i="7"/>
  <c r="CT12" i="7"/>
  <c r="GP12" i="7"/>
  <c r="CO8" i="7"/>
  <c r="GK8" i="7"/>
  <c r="GH108" i="7"/>
  <c r="GH109" i="7" s="1"/>
  <c r="GI104" i="7"/>
  <c r="GI106" i="7" s="1"/>
  <c r="CM104" i="7"/>
  <c r="GI107" i="7"/>
  <c r="GN10" i="7" l="1"/>
  <c r="CR10" i="7"/>
  <c r="CP9" i="7"/>
  <c r="GL9" i="7"/>
  <c r="CU12" i="7"/>
  <c r="GQ12" i="7"/>
  <c r="CP8" i="7"/>
  <c r="GL8" i="7"/>
  <c r="GI108" i="7"/>
  <c r="GI109" i="7" s="1"/>
  <c r="CN104" i="7"/>
  <c r="GJ104" i="7"/>
  <c r="GJ106" i="7" s="1"/>
  <c r="GJ107" i="7" l="1"/>
  <c r="CQ9" i="7"/>
  <c r="GM9" i="7"/>
  <c r="GO10" i="7"/>
  <c r="CS10" i="7"/>
  <c r="CQ8" i="7"/>
  <c r="GM8" i="7"/>
  <c r="CV12" i="7"/>
  <c r="GR12" i="7"/>
  <c r="GJ108" i="7"/>
  <c r="GJ109" i="7" s="1"/>
  <c r="CO104" i="7"/>
  <c r="GK104" i="7"/>
  <c r="GK106" i="7" s="1"/>
  <c r="GK107" i="7"/>
  <c r="CT10" i="7" l="1"/>
  <c r="GP10" i="7"/>
  <c r="GN9" i="7"/>
  <c r="CR9" i="7"/>
  <c r="CW12" i="7"/>
  <c r="GS12" i="7"/>
  <c r="CR8" i="7"/>
  <c r="GN8" i="7"/>
  <c r="GK108" i="7"/>
  <c r="GK109" i="7" s="1"/>
  <c r="CP104" i="7"/>
  <c r="GL104" i="7"/>
  <c r="GL106" i="7" s="1"/>
  <c r="GO9" i="7" l="1"/>
  <c r="CS9" i="7"/>
  <c r="CU10" i="7"/>
  <c r="GQ10" i="7"/>
  <c r="GL107" i="7"/>
  <c r="CS8" i="7"/>
  <c r="GO8" i="7"/>
  <c r="CX12" i="7"/>
  <c r="GT12" i="7"/>
  <c r="GL108" i="7"/>
  <c r="GM104" i="7"/>
  <c r="GM106" i="7" s="1"/>
  <c r="CQ104" i="7"/>
  <c r="GL109" i="7" l="1"/>
  <c r="GR10" i="7"/>
  <c r="CV10" i="7"/>
  <c r="CT9" i="7"/>
  <c r="GP9" i="7"/>
  <c r="CT8" i="7"/>
  <c r="GP8" i="7"/>
  <c r="CY12" i="7"/>
  <c r="GU12" i="7"/>
  <c r="GM107" i="7"/>
  <c r="GM108" i="7"/>
  <c r="GN104" i="7"/>
  <c r="GN106" i="7" s="1"/>
  <c r="CR104" i="7"/>
  <c r="GM109" i="7" l="1"/>
  <c r="GQ9" i="7"/>
  <c r="CU9" i="7"/>
  <c r="CW10" i="7"/>
  <c r="GS10" i="7"/>
  <c r="GN107" i="7"/>
  <c r="CZ12" i="7"/>
  <c r="GV12" i="7"/>
  <c r="CU8" i="7"/>
  <c r="GQ8" i="7"/>
  <c r="GN108" i="7"/>
  <c r="GO104" i="7"/>
  <c r="GO108" i="7" s="1"/>
  <c r="CS104" i="7"/>
  <c r="GO107" i="7" l="1"/>
  <c r="CV9" i="7"/>
  <c r="GR9" i="7"/>
  <c r="CX10" i="7"/>
  <c r="GT10" i="7"/>
  <c r="CV8" i="7"/>
  <c r="GR8" i="7"/>
  <c r="GN109" i="7"/>
  <c r="DA12" i="7"/>
  <c r="GW12" i="7"/>
  <c r="GO106" i="7"/>
  <c r="GP104" i="7"/>
  <c r="GP106" i="7" s="1"/>
  <c r="CT104" i="7"/>
  <c r="GO109" i="7" l="1"/>
  <c r="CY10" i="7"/>
  <c r="GU10" i="7"/>
  <c r="CW9" i="7"/>
  <c r="GS9" i="7"/>
  <c r="DB12" i="7"/>
  <c r="GX12" i="7"/>
  <c r="GP107" i="7"/>
  <c r="CW8" i="7"/>
  <c r="GS8" i="7"/>
  <c r="GP108" i="7"/>
  <c r="GQ104" i="7"/>
  <c r="GQ106" i="7" s="1"/>
  <c r="CU104" i="7"/>
  <c r="GP109" i="7" l="1"/>
  <c r="CX9" i="7"/>
  <c r="GT9" i="7"/>
  <c r="GV10" i="7"/>
  <c r="CZ10" i="7"/>
  <c r="DC12" i="7"/>
  <c r="GY12" i="7"/>
  <c r="CX8" i="7"/>
  <c r="GT8" i="7"/>
  <c r="GQ107" i="7"/>
  <c r="GQ108" i="7"/>
  <c r="GR104" i="7"/>
  <c r="GR106" i="7" s="1"/>
  <c r="CV104" i="7"/>
  <c r="GR107" i="7" l="1"/>
  <c r="GQ109" i="7"/>
  <c r="DA10" i="7"/>
  <c r="GW10" i="7"/>
  <c r="GU9" i="7"/>
  <c r="CY9" i="7"/>
  <c r="CY8" i="7"/>
  <c r="GU8" i="7"/>
  <c r="DD12" i="7"/>
  <c r="GZ12" i="7"/>
  <c r="GR108" i="7"/>
  <c r="GS104" i="7"/>
  <c r="GS106" i="7" s="1"/>
  <c r="CW104" i="7"/>
  <c r="GR109" i="7" l="1"/>
  <c r="GS107" i="7"/>
  <c r="CZ9" i="7"/>
  <c r="GV9" i="7"/>
  <c r="GX10" i="7"/>
  <c r="DB10" i="7"/>
  <c r="DE12" i="7"/>
  <c r="HA12" i="7"/>
  <c r="CZ8" i="7"/>
  <c r="GV8" i="7"/>
  <c r="GS108" i="7"/>
  <c r="GT104" i="7"/>
  <c r="GT106" i="7" s="1"/>
  <c r="CX104" i="7"/>
  <c r="GS109" i="7" l="1"/>
  <c r="GT107" i="7"/>
  <c r="DC10" i="7"/>
  <c r="GY10" i="7"/>
  <c r="GW9" i="7"/>
  <c r="DA9" i="7"/>
  <c r="DA8" i="7"/>
  <c r="GW8" i="7"/>
  <c r="DF12" i="7"/>
  <c r="HB12" i="7"/>
  <c r="GT108" i="7"/>
  <c r="GT109" i="7" s="1"/>
  <c r="GU104" i="7"/>
  <c r="GU106" i="7" s="1"/>
  <c r="CY104" i="7"/>
  <c r="GU107" i="7" l="1"/>
  <c r="DB9" i="7"/>
  <c r="GX9" i="7"/>
  <c r="DD10" i="7"/>
  <c r="GZ10" i="7"/>
  <c r="DG12" i="7"/>
  <c r="HC12" i="7"/>
  <c r="DB8" i="7"/>
  <c r="GX8" i="7"/>
  <c r="GU108" i="7"/>
  <c r="GU109" i="7" s="1"/>
  <c r="GV104" i="7"/>
  <c r="GV106" i="7" s="1"/>
  <c r="CZ104" i="7"/>
  <c r="GV107" i="7" l="1"/>
  <c r="DE10" i="7"/>
  <c r="HA10" i="7"/>
  <c r="DC9" i="7"/>
  <c r="GY9" i="7"/>
  <c r="DC8" i="7"/>
  <c r="GY8" i="7"/>
  <c r="DH12" i="7"/>
  <c r="HD12" i="7"/>
  <c r="GV108" i="7"/>
  <c r="GV109" i="7" s="1"/>
  <c r="GW104" i="7"/>
  <c r="GW106" i="7" s="1"/>
  <c r="DA104" i="7"/>
  <c r="GW107" i="7" l="1"/>
  <c r="DD9" i="7"/>
  <c r="GZ9" i="7"/>
  <c r="DF10" i="7"/>
  <c r="HB10" i="7"/>
  <c r="DI12" i="7"/>
  <c r="HE12" i="7"/>
  <c r="DD8" i="7"/>
  <c r="GZ8" i="7"/>
  <c r="GW108" i="7"/>
  <c r="GW109" i="7" s="1"/>
  <c r="GX104" i="7"/>
  <c r="GX106" i="7" s="1"/>
  <c r="DB104" i="7"/>
  <c r="GX107" i="7" l="1"/>
  <c r="DG10" i="7"/>
  <c r="HC10" i="7"/>
  <c r="DE9" i="7"/>
  <c r="HA9" i="7"/>
  <c r="DE8" i="7"/>
  <c r="HA8" i="7"/>
  <c r="DJ12" i="7"/>
  <c r="HF12" i="7"/>
  <c r="GX108" i="7"/>
  <c r="GY104" i="7"/>
  <c r="GY106" i="7" s="1"/>
  <c r="DC104" i="7"/>
  <c r="GY107" i="7"/>
  <c r="GX109" i="7" l="1"/>
  <c r="HB9" i="7"/>
  <c r="DF9" i="7"/>
  <c r="DH10" i="7"/>
  <c r="HD10" i="7"/>
  <c r="DK12" i="7"/>
  <c r="HG12" i="7"/>
  <c r="DF8" i="7"/>
  <c r="HB8" i="7"/>
  <c r="GY108" i="7"/>
  <c r="GY109" i="7" s="1"/>
  <c r="GZ104" i="7"/>
  <c r="GZ106" i="7" s="1"/>
  <c r="DD104" i="7"/>
  <c r="GZ107" i="7" l="1"/>
  <c r="DI10" i="7"/>
  <c r="HE10" i="7"/>
  <c r="HC9" i="7"/>
  <c r="DG9" i="7"/>
  <c r="DG8" i="7"/>
  <c r="HC8" i="7"/>
  <c r="DL12" i="7"/>
  <c r="HH12" i="7"/>
  <c r="GZ108" i="7"/>
  <c r="GZ109" i="7" s="1"/>
  <c r="HA104" i="7"/>
  <c r="HA106" i="7" s="1"/>
  <c r="DE104" i="7"/>
  <c r="HA107" i="7" l="1"/>
  <c r="DH9" i="7"/>
  <c r="HD9" i="7"/>
  <c r="DJ10" i="7"/>
  <c r="HF10" i="7"/>
  <c r="DM12" i="7"/>
  <c r="HI12" i="7"/>
  <c r="DH8" i="7"/>
  <c r="HD8" i="7"/>
  <c r="HA108" i="7"/>
  <c r="HB104" i="7"/>
  <c r="HB106" i="7" s="1"/>
  <c r="DF104" i="7"/>
  <c r="HA109" i="7" l="1"/>
  <c r="DK10" i="7"/>
  <c r="HG10" i="7"/>
  <c r="DI9" i="7"/>
  <c r="HE9" i="7"/>
  <c r="HB107" i="7"/>
  <c r="DI8" i="7"/>
  <c r="HE8" i="7"/>
  <c r="DN12" i="7"/>
  <c r="HJ12" i="7"/>
  <c r="HB108" i="7"/>
  <c r="HC104" i="7"/>
  <c r="HC106" i="7" s="1"/>
  <c r="DG104" i="7"/>
  <c r="HB109" i="7" l="1"/>
  <c r="HF9" i="7"/>
  <c r="DJ9" i="7"/>
  <c r="DL10" i="7"/>
  <c r="HH10" i="7"/>
  <c r="DO12" i="7"/>
  <c r="HK12" i="7"/>
  <c r="DJ8" i="7"/>
  <c r="HF8" i="7"/>
  <c r="HC107" i="7"/>
  <c r="HC108" i="7"/>
  <c r="HD104" i="7"/>
  <c r="HD106" i="7" s="1"/>
  <c r="DH104" i="7"/>
  <c r="HC109" i="7" l="1"/>
  <c r="HD107" i="7"/>
  <c r="DM10" i="7"/>
  <c r="HI10" i="7"/>
  <c r="DK9" i="7"/>
  <c r="HG9" i="7"/>
  <c r="DK8" i="7"/>
  <c r="HG8" i="7"/>
  <c r="DP12" i="7"/>
  <c r="HL12" i="7"/>
  <c r="HD108" i="7"/>
  <c r="HD109" i="7" s="1"/>
  <c r="HE104" i="7"/>
  <c r="HE106" i="7" s="1"/>
  <c r="DI104" i="7"/>
  <c r="HE107" i="7" l="1"/>
  <c r="DL9" i="7"/>
  <c r="HH9" i="7"/>
  <c r="DN10" i="7"/>
  <c r="HJ10" i="7"/>
  <c r="DQ12" i="7"/>
  <c r="HM12" i="7"/>
  <c r="DL8" i="7"/>
  <c r="HH8" i="7"/>
  <c r="HE108" i="7"/>
  <c r="HE109" i="7" s="1"/>
  <c r="DJ104" i="7"/>
  <c r="HF104" i="7"/>
  <c r="HF106" i="7" s="1"/>
  <c r="HF107" i="7" l="1"/>
  <c r="HK10" i="7"/>
  <c r="DO10" i="7"/>
  <c r="DM9" i="7"/>
  <c r="HI9" i="7"/>
  <c r="DR12" i="7"/>
  <c r="HN12" i="7"/>
  <c r="DM8" i="7"/>
  <c r="HI8" i="7"/>
  <c r="HF108" i="7"/>
  <c r="HG104" i="7"/>
  <c r="HG106" i="7" s="1"/>
  <c r="DK104" i="7"/>
  <c r="HF109" i="7" l="1"/>
  <c r="HG107" i="7"/>
  <c r="DP10" i="7"/>
  <c r="HL10" i="7"/>
  <c r="DN9" i="7"/>
  <c r="HJ9" i="7"/>
  <c r="DN8" i="7"/>
  <c r="HJ8" i="7"/>
  <c r="DS12" i="7"/>
  <c r="HO12" i="7"/>
  <c r="HG108" i="7"/>
  <c r="HH104" i="7"/>
  <c r="HH106" i="7" s="1"/>
  <c r="DL104" i="7"/>
  <c r="HG109" i="7" l="1"/>
  <c r="HK9" i="7"/>
  <c r="DO9" i="7"/>
  <c r="DQ10" i="7"/>
  <c r="HM10" i="7"/>
  <c r="HH107" i="7"/>
  <c r="DT12" i="7"/>
  <c r="HQ12" i="7" s="1"/>
  <c r="HP12" i="7"/>
  <c r="DO8" i="7"/>
  <c r="HK8" i="7"/>
  <c r="HH108" i="7"/>
  <c r="DM104" i="7"/>
  <c r="HI104" i="7"/>
  <c r="HI106" i="7" s="1"/>
  <c r="HH109" i="7" l="1"/>
  <c r="DR10" i="7"/>
  <c r="HN10" i="7"/>
  <c r="HL9" i="7"/>
  <c r="DP9" i="7"/>
  <c r="DP8" i="7"/>
  <c r="HL8" i="7"/>
  <c r="HI107" i="7"/>
  <c r="HI108" i="7"/>
  <c r="HJ104" i="7"/>
  <c r="HJ106" i="7" s="1"/>
  <c r="DN104" i="7"/>
  <c r="DQ9" i="7" l="1"/>
  <c r="HM9" i="7"/>
  <c r="HI109" i="7"/>
  <c r="DS10" i="7"/>
  <c r="HO10" i="7"/>
  <c r="HJ107" i="7"/>
  <c r="DQ8" i="7"/>
  <c r="HM8" i="7"/>
  <c r="HJ108" i="7"/>
  <c r="HK104" i="7"/>
  <c r="HK106" i="7" s="1"/>
  <c r="DO104" i="7"/>
  <c r="HK107" i="7"/>
  <c r="HJ109" i="7" l="1"/>
  <c r="HP10" i="7"/>
  <c r="DT10" i="7"/>
  <c r="HQ10" i="7" s="1"/>
  <c r="DR9" i="7"/>
  <c r="HN9" i="7"/>
  <c r="DR8" i="7"/>
  <c r="HN8" i="7"/>
  <c r="HK108" i="7"/>
  <c r="HK109" i="7" s="1"/>
  <c r="DP104" i="7"/>
  <c r="HL104" i="7"/>
  <c r="HL106" i="7" s="1"/>
  <c r="HO9" i="7" l="1"/>
  <c r="DS9" i="7"/>
  <c r="HL107" i="7"/>
  <c r="DS8" i="7"/>
  <c r="HO8" i="7"/>
  <c r="HL108" i="7"/>
  <c r="DQ104" i="7"/>
  <c r="HM104" i="7"/>
  <c r="HM106" i="7" s="1"/>
  <c r="HL109" i="7" l="1"/>
  <c r="DT9" i="7"/>
  <c r="HQ9" i="7" s="1"/>
  <c r="HP9" i="7"/>
  <c r="DT8" i="7"/>
  <c r="HQ8" i="7" s="1"/>
  <c r="HP8" i="7"/>
  <c r="HM107" i="7"/>
  <c r="HM108" i="7"/>
  <c r="HN104" i="7"/>
  <c r="HN106" i="7" s="1"/>
  <c r="DR104" i="7"/>
  <c r="HM109" i="7" l="1"/>
  <c r="HN107" i="7"/>
  <c r="HN108" i="7"/>
  <c r="HO104" i="7"/>
  <c r="HO108" i="7" s="1"/>
  <c r="DS104" i="7"/>
  <c r="HN109" i="7" l="1"/>
  <c r="HO107" i="7"/>
  <c r="HO106" i="7"/>
  <c r="HP104" i="7"/>
  <c r="HP106" i="7" s="1"/>
  <c r="HO109" i="7" l="1"/>
  <c r="HP107" i="7"/>
  <c r="HP108" i="7"/>
  <c r="HP109"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<sst xmlns="http://schemas.openxmlformats.org/spreadsheetml/2006/main" count="1202" uniqueCount="835">
  <si>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</si>
  <si>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</si>
  <si>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</si>
  <si>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</si>
  <si>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</si>
  <si>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</si>
  <si>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</si>
  <si>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</si>
  <si>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</si>
  <si>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</si>
  <si>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</si>
  <si>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</si>
  <si>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</si>
  <si>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</si>
  <si>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</si>
  <si>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</si>
  <si>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</si>
  <si>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</si>
  <si>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</si>
  <si>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</si>
  <si>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</si>
  <si>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</si>
  <si>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</si>
  <si>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</si>
  <si>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</si>
  <si>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</si>
  <si>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</si>
  <si>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</si>
  <si>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</si>
  <si>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</si>
  <si>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</si>
  <si>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Max</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</si>
  <si>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</si>
  <si>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</si>
  <si>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</si>
  <si>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</si>
  <si>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</si>
  <si>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</si>
  <si>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</si>
  <si>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</si>
  <si>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</si>
  <si>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</si>
  <si>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</si>
  <si>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</si>
  <si>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</si>
  <si>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</si>
  <si>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</si>
  <si>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</si>
  <si>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</si>
  <si>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</si>
  <si>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</si>
  <si>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</si>
  <si>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</si>
  <si>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</si>
  <si>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</si>
  <si>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</si>
  <si>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</si>
  <si>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</si>
  <si>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</si>
  <si>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</si>
  <si>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</si>
  <si>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</si>
  <si>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</si>
  <si>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</si>
  <si>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</si>
  <si>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</si>
  <si>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</si>
  <si>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</si>
  <si>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</si>
  <si>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</si>
  <si>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</si>
  <si>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</si>
  <si>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</si>
  <si>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</si>
  <si>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</si>
  <si>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</si>
  <si>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</si>
  <si>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</si>
  <si>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</si>
  <si>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</si>
  <si>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</si>
  <si>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</si>
  <si>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</si>
  <si>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</si>
  <si>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</si>
  <si>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</si>
  <si>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</si>
  <si>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</si>
  <si>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</si>
  <si>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</si>
  <si>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</si>
  <si>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</si>
  <si>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</si>
  <si>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</si>
  <si>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</si>
  <si>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</si>
  <si>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</si>
  <si>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</si>
  <si>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</si>
  <si>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</si>
  <si>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</si>
  <si>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</si>
  <si>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</si>
  <si>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</si>
  <si>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</si>
  <si>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</si>
  <si>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</si>
  <si>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</si>
  <si>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</si>
  <si>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</si>
  <si>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</si>
  <si>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</si>
  <si>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</si>
  <si>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</si>
  <si>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</si>
  <si>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</si>
  <si>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</si>
  <si>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</si>
  <si>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</si>
  <si>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</si>
  <si>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</si>
  <si>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</si>
  <si>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</si>
  <si>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</si>
  <si>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</si>
  <si>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</si>
  <si>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</si>
  <si>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</si>
  <si>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</si>
  <si>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</si>
  <si>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</si>
  <si>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</si>
  <si>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</si>
  <si>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</si>
  <si>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</si>
  <si>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</si>
  <si>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</si>
  <si>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</si>
  <si>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</si>
  <si>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</si>
  <si>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</si>
  <si>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</si>
  <si>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</si>
  <si>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</si>
  <si>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</si>
  <si>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</si>
  <si>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</si>
  <si>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</si>
  <si>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</si>
  <si>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</si>
  <si>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</si>
  <si>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</si>
  <si>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</si>
  <si>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</si>
  <si>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</si>
  <si>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</si>
  <si>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</si>
  <si>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</si>
  <si>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</si>
  <si>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</si>
  <si>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</si>
  <si>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</si>
  <si>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</si>
  <si>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</si>
  <si>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</si>
  <si>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</si>
  <si>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</si>
  <si>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</si>
  <si>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</si>
  <si>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</si>
  <si>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</si>
  <si>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</si>
  <si>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</si>
  <si>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</si>
  <si>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</si>
  <si>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</si>
  <si>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</si>
  <si>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</si>
  <si>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</si>
  <si>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</si>
  <si>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</si>
  <si>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</si>
  <si>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</si>
  <si>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</si>
  <si>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</si>
  <si>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</si>
  <si>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</si>
  <si>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</si>
  <si>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</si>
  <si>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</si>
  <si>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</si>
  <si>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</si>
  <si>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</si>
  <si>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</si>
  <si>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</si>
  <si>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</si>
  <si>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</si>
  <si>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</si>
  <si>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</si>
  <si>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</si>
  <si>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</si>
  <si>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</si>
  <si>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</si>
  <si>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</si>
  <si>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</si>
  <si>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</si>
  <si>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</si>
  <si>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</si>
  <si>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</si>
  <si>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</si>
  <si>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</si>
  <si>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</si>
  <si>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</si>
  <si>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</si>
  <si>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</si>
  <si>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</si>
  <si>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</si>
  <si>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</si>
  <si>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</si>
  <si>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</si>
  <si>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</si>
  <si>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</si>
  <si>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</si>
  <si>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</si>
  <si>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</si>
  <si>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</si>
  <si>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</si>
  <si>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</si>
  <si>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</si>
  <si>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</si>
  <si>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</si>
  <si>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</si>
  <si>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</si>
  <si>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</si>
  <si>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</si>
  <si>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</si>
  <si>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</si>
  <si>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</si>
  <si>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</si>
  <si>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</si>
  <si>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</si>
  <si>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</si>
  <si>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</si>
  <si>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</si>
  <si>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</si>
  <si>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</si>
  <si>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</si>
  <si>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</si>
  <si>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</si>
  <si>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</si>
  <si>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</si>
  <si>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</si>
  <si>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</si>
  <si>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</si>
  <si>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</si>
  <si>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</si>
  <si>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</si>
  <si>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</si>
  <si>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</si>
  <si>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</si>
  <si>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</si>
  <si>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</si>
  <si>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</si>
  <si>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</si>
  <si>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</si>
  <si>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</si>
  <si>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</si>
  <si>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</si>
  <si>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</si>
  <si>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</si>
  <si>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</si>
  <si>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</si>
  <si>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</si>
  <si>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</si>
  <si>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</si>
  <si>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</si>
  <si>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</si>
  <si>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</si>
  <si>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</si>
  <si>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</si>
  <si>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</si>
  <si>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</si>
  <si>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</si>
  <si>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</si>
  <si>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</si>
  <si>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</si>
  <si>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</si>
  <si>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</si>
  <si>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</si>
  <si>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</si>
  <si>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</si>
  <si>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</si>
  <si>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</si>
  <si>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</si>
  <si>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</si>
  <si>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</si>
  <si>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</si>
  <si>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</si>
  <si>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</si>
  <si>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</si>
  <si>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</si>
  <si>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</si>
  <si>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</si>
  <si>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</si>
  <si>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</si>
  <si>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</si>
  <si>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</si>
  <si>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</si>
  <si>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</si>
  <si>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</si>
  <si>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</si>
  <si>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</si>
  <si>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</si>
  <si>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</si>
  <si>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</si>
  <si>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</si>
  <si>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</si>
  <si>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</si>
  <si>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</si>
  <si>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</si>
  <si>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</si>
  <si>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</si>
  <si>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</si>
  <si>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</si>
  <si>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</si>
  <si>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</si>
  <si>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</si>
  <si>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</si>
  <si>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</si>
  <si>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</si>
  <si>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</si>
  <si>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</si>
  <si>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</si>
  <si>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</si>
  <si>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</si>
  <si>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</si>
  <si>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</si>
  <si>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</si>
  <si>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</si>
  <si>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</si>
  <si>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</si>
  <si>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</si>
  <si>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</si>
  <si>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</si>
  <si>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</si>
  <si>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</si>
  <si>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</si>
  <si>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</si>
  <si>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</si>
  <si>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</si>
  <si>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</si>
  <si>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</si>
  <si>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</si>
  <si>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</si>
  <si>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</si>
  <si>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</si>
  <si>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</si>
  <si>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</si>
  <si>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</si>
  <si>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</si>
  <si>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</si>
  <si>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</si>
  <si>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</si>
  <si>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</si>
  <si>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</si>
  <si>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</si>
  <si>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</si>
  <si>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</si>
  <si>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</si>
  <si>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</si>
  <si>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</si>
  <si>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</si>
  <si>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</si>
  <si>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</si>
  <si>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</si>
  <si>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</si>
  <si>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</si>
  <si>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</si>
  <si>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</si>
  <si>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</si>
  <si>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</si>
  <si>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</si>
  <si>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</si>
  <si>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</si>
  <si>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</si>
  <si>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</si>
  <si>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</si>
  <si>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</si>
  <si>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</si>
  <si>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</si>
  <si>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</si>
  <si>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</si>
  <si>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</si>
  <si>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</si>
  <si>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</si>
  <si>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</si>
  <si>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</si>
  <si>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</si>
  <si>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</si>
  <si>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</si>
  <si>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</si>
  <si>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</si>
  <si>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</si>
  <si>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</si>
  <si>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</si>
  <si>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</si>
  <si>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</si>
  <si>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</si>
  <si>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</si>
  <si>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</si>
  <si>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</si>
  <si>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</si>
  <si>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</si>
  <si>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</si>
  <si>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</si>
  <si>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</si>
  <si>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</si>
  <si>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</si>
  <si>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</si>
  <si>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</si>
  <si>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</si>
  <si>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</si>
  <si>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</si>
  <si>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</si>
  <si>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</si>
  <si>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</si>
  <si>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</si>
  <si>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</si>
  <si>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</si>
  <si>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</si>
  <si>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</si>
  <si>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</si>
  <si>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</si>
  <si>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</si>
  <si>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</si>
  <si>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</si>
  <si>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</si>
  <si>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</si>
  <si>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</si>
  <si>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</si>
  <si>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</si>
  <si>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</si>
  <si>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</si>
  <si>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</si>
  <si>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</si>
  <si>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</si>
  <si>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</si>
  <si>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</si>
  <si>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</si>
  <si>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</si>
  <si>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</si>
  <si>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</si>
  <si>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</si>
  <si>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</si>
  <si>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</si>
  <si>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</si>
  <si>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</si>
  <si>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</si>
  <si>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</si>
  <si>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</si>
  <si>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</si>
  <si>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</si>
  <si>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</si>
  <si>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</si>
  <si>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</si>
  <si>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</si>
  <si>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</si>
  <si>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</si>
  <si>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</si>
  <si>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</si>
  <si>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</si>
  <si>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</si>
  <si>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</si>
  <si>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</si>
  <si>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</si>
  <si>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</si>
  <si>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</si>
  <si>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</si>
  <si>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</si>
  <si>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</si>
  <si>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</si>
  <si>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</si>
  <si>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</si>
  <si>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</si>
  <si>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</si>
  <si>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</si>
  <si>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</si>
  <si>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</si>
  <si>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</si>
  <si>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</si>
  <si>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</si>
  <si>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</si>
  <si>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</si>
  <si>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</si>
  <si>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</si>
  <si>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</si>
  <si>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</si>
  <si>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</si>
  <si>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</si>
  <si>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</si>
  <si>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</si>
  <si>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</si>
  <si>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</si>
  <si>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</si>
  <si>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</si>
  <si>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</si>
  <si>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</si>
  <si>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</si>
  <si>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</si>
  <si>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</si>
  <si>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</si>
  <si>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</si>
  <si>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</si>
  <si>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</si>
  <si>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</si>
  <si>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</si>
  <si>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</si>
  <si>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</si>
  <si>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</si>
  <si>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</si>
  <si>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</si>
  <si>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</si>
  <si>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</si>
  <si>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</si>
  <si>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</si>
  <si>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</si>
  <si>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</si>
  <si>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</si>
  <si>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</si>
  <si>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</si>
  <si>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</si>
  <si>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</si>
  <si>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</si>
  <si>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</si>
  <si>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</si>
  <si>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</si>
  <si>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</si>
  <si>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</si>
  <si>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</si>
  <si>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</si>
  <si>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</si>
  <si>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</si>
  <si>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</si>
  <si>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</si>
  <si>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</si>
  <si>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</si>
  <si>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</si>
  <si>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</si>
  <si>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</si>
  <si>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</si>
  <si>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</si>
  <si>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</si>
  <si>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</si>
  <si>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</si>
  <si>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</si>
  <si>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</si>
  <si>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</si>
  <si>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</si>
  <si>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</si>
  <si>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</si>
  <si>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</si>
  <si>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</si>
  <si>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</si>
  <si>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</si>
  <si>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</si>
  <si>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</si>
  <si>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</si>
  <si>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</si>
  <si>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</si>
  <si>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</si>
  <si>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</si>
  <si>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</si>
  <si>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</si>
  <si>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</si>
  <si>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</si>
  <si>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</si>
  <si>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</si>
  <si>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</si>
  <si>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</si>
  <si>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</si>
  <si>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</si>
  <si>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</si>
  <si>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</si>
  <si>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</si>
  <si>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</si>
  <si>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</si>
  <si>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</si>
  <si>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</si>
  <si>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</si>
  <si>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</si>
  <si>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</si>
  <si>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</si>
  <si>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</si>
  <si>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</si>
  <si>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</si>
  <si>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</si>
  <si>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</si>
  <si>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</si>
  <si>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</si>
  <si>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</si>
  <si>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</si>
  <si>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</si>
  <si>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</si>
  <si>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</si>
  <si>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</si>
  <si>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</si>
  <si>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</si>
  <si>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</si>
  <si>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</si>
  <si>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</si>
  <si>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</si>
  <si>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</si>
  <si>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</si>
  <si>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</si>
  <si>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</si>
  <si>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</si>
  <si>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</si>
  <si>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</si>
  <si>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</si>
  <si>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</si>
  <si>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</si>
  <si>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</si>
  <si>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</si>
  <si>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</si>
  <si>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</si>
  <si>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</si>
  <si>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</si>
  <si>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</si>
  <si>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</si>
  <si>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</si>
  <si>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</si>
  <si>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</si>
  <si>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</si>
  <si>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</si>
  <si>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</si>
  <si>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</si>
  <si>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</si>
  <si>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</si>
  <si>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</si>
  <si>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</si>
  <si>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</si>
  <si>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</si>
  <si>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</si>
  <si>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</si>
  <si>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</si>
  <si>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</si>
  <si>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</si>
  <si>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</si>
  <si>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</si>
  <si>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</si>
  <si>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</si>
  <si>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</si>
  <si>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</si>
  <si>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</si>
  <si>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</si>
  <si>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</si>
  <si>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</si>
  <si>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</si>
  <si>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</si>
  <si>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</si>
  <si>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</si>
  <si>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</si>
  <si>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</si>
  <si>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</si>
  <si>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</si>
  <si>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</si>
  <si>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</si>
  <si>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</si>
  <si>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</si>
  <si>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</si>
  <si>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</si>
  <si>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</si>
  <si>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</si>
  <si>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</si>
  <si>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</si>
  <si>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</si>
  <si>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</si>
  <si>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</si>
  <si>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</si>
  <si>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</si>
  <si>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</si>
  <si>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</si>
  <si>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</si>
  <si>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</si>
  <si>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</si>
  <si>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</si>
  <si>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</si>
  <si>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</si>
  <si>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</si>
  <si>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</si>
  <si>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</si>
  <si>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</si>
  <si>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</si>
  <si>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</si>
  <si>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</si>
  <si>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</si>
  <si>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</si>
  <si>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</si>
  <si>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</si>
  <si>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</si>
  <si>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</si>
  <si>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</si>
  <si>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</si>
  <si>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</si>
  <si>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</si>
  <si>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</si>
  <si>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</si>
  <si>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</si>
  <si>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</si>
  <si>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</si>
  <si>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</si>
  <si>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</si>
  <si>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</si>
  <si>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</si>
  <si>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</si>
  <si>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</si>
  <si>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</si>
  <si>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</si>
  <si>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</si>
  <si>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</si>
  <si>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</si>
  <si>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</si>
  <si>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</si>
  <si>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</si>
  <si>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</si>
  <si>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</si>
  <si>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</si>
  <si>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</si>
  <si>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</si>
  <si>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</si>
  <si>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</si>
  <si>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</si>
  <si>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</si>
  <si>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</si>
  <si>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</si>
  <si>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</si>
  <si>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</si>
  <si>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</si>
  <si>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</si>
  <si>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</si>
  <si>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</si>
  <si>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</si>
  <si>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</si>
  <si>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</si>
  <si>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</si>
  <si>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</si>
  <si>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</si>
  <si>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</si>
  <si>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</si>
  <si>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</si>
  <si>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</si>
  <si>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</si>
  <si>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</si>
  <si>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</si>
  <si>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</si>
  <si>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</si>
  <si>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</si>
  <si>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</si>
  <si>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</si>
  <si>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</si>
  <si>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</si>
  <si>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</si>
  <si>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</si>
  <si>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</si>
  <si>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</si>
  <si>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</si>
  <si>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</si>
  <si>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</si>
  <si>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</si>
  <si>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</si>
  <si>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</si>
  <si>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</si>
  <si>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</si>
  <si>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</si>
  <si>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</si>
  <si>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</si>
  <si>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</si>
  <si>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</si>
  <si>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</si>
  <si>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</si>
  <si>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</si>
  <si>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</si>
  <si>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</si>
  <si>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</si>
  <si>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</si>
  <si>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</si>
  <si>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</si>
  <si>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</si>
  <si>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</si>
  <si>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</si>
  <si>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</si>
  <si>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</si>
  <si>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</si>
  <si>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</si>
  <si>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</si>
  <si>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t>SD</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</si>
  <si>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</si>
  <si>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</si>
  <si>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</si>
  <si>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</si>
  <si>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</si>
  <si>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</si>
  <si>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</si>
  <si>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</si>
  <si>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</si>
  <si>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</si>
  <si>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</si>
  <si>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</si>
  <si>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</si>
  <si>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</si>
  <si>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</si>
  <si>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</si>
  <si>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</si>
  <si>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</si>
  <si>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1-Point Entry</t>
    </r>
  </si>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</sst>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2" borderId="0" xfId="0" applyFont="1" applyFill="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0.20401632211654513</c:v>
                </c:pt>
                <c:pt idx="1">
                  <c:v>0.39799183894172746</c:v>
                </c:pt>
                <c:pt idx="2">
                  <c:v>0.3979918389417274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entry)'!$DT$106:$HP$106</c:f>
              <c:numCache>
                <c:formatCode>General</c:formatCode>
                <c:ptCount val="101"/>
                <c:pt idx="0">
                  <c:v>7.5108329470586286E-6</c:v>
                </c:pt>
                <c:pt idx="1">
                  <c:v>8.9286980971453643E-6</c:v>
                </c:pt>
                <c:pt idx="2">
                  <c:v>1.0576829917477839E-5</c:v>
                </c:pt>
                <c:pt idx="3">
                  <c:v>1.2485048936702934E-5</c:v>
                </c:pt>
                <c:pt idx="4">
                  <c:v>1.4685621254650801E-5</c:v>
                </c:pt>
                <c:pt idx="5">
                  <c:v>1.7213205126136782E-5</c:v>
                </c:pt>
                <c:pt idx="6">
                  <c:v>2.0104742316396797E-5</c:v>
                </c:pt>
                <c:pt idx="7">
                  <c:v>2.3399287000230473E-5</c:v>
                </c:pt>
                <c:pt idx="8">
                  <c:v>2.7137765386772639E-5</c:v>
                </c:pt>
                <c:pt idx="9">
                  <c:v>3.1362659939562757E-5</c:v>
                </c:pt>
                <c:pt idx="10">
                  <c:v>3.6117613050834008E-5</c:v>
                </c:pt>
                <c:pt idx="11">
                  <c:v>4.1446946335825894E-5</c:v>
                </c:pt>
                <c:pt idx="12">
                  <c:v>4.7395093344155325E-5</c:v>
                </c:pt>
                <c:pt idx="13">
                  <c:v>5.400594543640446E-5</c:v>
                </c:pt>
                <c:pt idx="14">
                  <c:v>6.1322112827871984E-5</c:v>
                </c:pt>
                <c:pt idx="15">
                  <c:v>6.9384105326660681E-5</c:v>
                </c:pt>
                <c:pt idx="16">
                  <c:v>7.822944004391671E-5</c:v>
                </c:pt>
                <c:pt idx="17">
                  <c:v>8.7891686269023044E-5</c:v>
                </c:pt>
                <c:pt idx="18">
                  <c:v>9.8399460706169711E-5</c:v>
                </c:pt>
                <c:pt idx="19">
                  <c:v>1.0977538927171696E-4</c:v>
                </c:pt>
                <c:pt idx="20">
                  <c:v>1.2203505455321293E-4</c:v>
                </c:pt>
                <c:pt idx="21">
                  <c:v>1.3518595072084177E-4</c:v>
                </c:pt>
                <c:pt idx="22">
                  <c:v>1.4922647004482779E-4</c:v>
                </c:pt>
                <c:pt idx="23">
                  <c:v>1.6414494709061374E-4</c:v>
                </c:pt>
                <c:pt idx="24">
                  <c:v>1.799187880231409E-4</c:v>
                </c:pt>
                <c:pt idx="25">
                  <c:v>1.965137131459007E-4</c:v>
                </c:pt>
                <c:pt idx="26">
                  <c:v>2.1388314073634497E-4</c:v>
                </c:pt>
                <c:pt idx="27">
                  <c:v>2.319677393417734E-4</c:v>
                </c:pt>
                <c:pt idx="28">
                  <c:v>2.5069517391721884E-4</c:v>
                </c:pt>
                <c:pt idx="29">
                  <c:v>2.6998006849488426E-4</c:v>
                </c:pt>
                <c:pt idx="30">
                  <c:v>2.8972420448028339E-4</c:v>
                </c:pt>
                <c:pt idx="31">
                  <c:v>3.0981696921390757E-4</c:v>
                </c:pt>
                <c:pt idx="32">
                  <c:v>3.3013606419444731E-4</c:v>
                </c:pt>
                <c:pt idx="33">
                  <c:v>3.5054847644052598E-4</c:v>
                </c:pt>
                <c:pt idx="34">
                  <c:v>3.7091171001580995E-4</c:v>
                </c:pt>
                <c:pt idx="35">
                  <c:v>3.910752679303377E-4</c:v>
                </c:pt>
                <c:pt idx="36">
                  <c:v>4.1088236765704196E-4</c:v>
                </c:pt>
                <c:pt idx="37">
                  <c:v>4.3017186658365122E-4</c:v>
                </c:pt>
                <c:pt idx="38">
                  <c:v>4.4878036708472776E-4</c:v>
                </c:pt>
                <c:pt idx="39">
                  <c:v>4.6654446477783568E-4</c:v>
                </c:pt>
                <c:pt idx="40">
                  <c:v>4.8330309814700504E-4</c:v>
                </c:pt>
                <c:pt idx="41">
                  <c:v>4.9889995328585089E-4</c:v>
                </c:pt>
                <c:pt idx="42">
                  <c:v>5.1318587421770136E-4</c:v>
                </c:pt>
                <c:pt idx="43">
                  <c:v>5.2602122724402709E-4</c:v>
                </c:pt>
                <c:pt idx="44">
                  <c:v>5.3727816716840767E-4</c:v>
                </c:pt>
                <c:pt idx="45">
                  <c:v>5.4684275410829661E-4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5.546168719578427E-4</c:v>
                </c:pt>
                <c:pt idx="47">
                  <c:v>5.6051990336648285E-4</c:v>
                </c:pt>
                <c:pt idx="48">
                  <c:v>5.6449012126206621E-4</c:v>
                </c:pt>
                <c:pt idx="49">
                  <c:v>5.6648576333583446E-4</c:v>
                </c:pt>
                <c:pt idx="50">
                  <c:v>5.6648576333583446E-4</c:v>
                </c:pt>
                <c:pt idx="51">
                  <c:v>5.6449012126206621E-4</c:v>
                </c:pt>
                <c:pt idx="52">
                  <c:v>5.6051990336648285E-4</c:v>
                </c:pt>
                <c:pt idx="53">
                  <c:v>5.546168719578427E-4</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5.4684275410829661E-4</c:v>
                </c:pt>
                <c:pt idx="55">
                  <c:v>5.3727816716840767E-4</c:v>
                </c:pt>
                <c:pt idx="56">
                  <c:v>5.2602122724402709E-4</c:v>
                </c:pt>
                <c:pt idx="57">
                  <c:v>5.1318587421770136E-4</c:v>
                </c:pt>
                <c:pt idx="58">
                  <c:v>4.98899953285851E-4</c:v>
                </c:pt>
                <c:pt idx="59">
                  <c:v>4.8330309814700526E-4</c:v>
                </c:pt>
                <c:pt idx="60">
                  <c:v>4.665444647778359E-4</c:v>
                </c:pt>
                <c:pt idx="61">
                  <c:v>4.4878036708472814E-4</c:v>
                </c:pt>
                <c:pt idx="62">
                  <c:v>4.3017186658365165E-4</c:v>
                </c:pt>
                <c:pt idx="63">
                  <c:v>4.108823676570424E-4</c:v>
                </c:pt>
                <c:pt idx="64">
                  <c:v>3.9107526793033813E-4</c:v>
                </c:pt>
                <c:pt idx="65">
                  <c:v>3.709117100158105E-4</c:v>
                </c:pt>
                <c:pt idx="66">
                  <c:v>3.5054847644052658E-4</c:v>
                </c:pt>
                <c:pt idx="67">
                  <c:v>3.3013606419444796E-4</c:v>
                </c:pt>
                <c:pt idx="68">
                  <c:v>3.0981696921390816E-4</c:v>
                </c:pt>
                <c:pt idx="69">
                  <c:v>2.8972420448028393E-4</c:v>
                </c:pt>
                <c:pt idx="70">
                  <c:v>2.6998006849488469E-4</c:v>
                </c:pt>
                <c:pt idx="71">
                  <c:v>2.5069517391721917E-4</c:v>
                </c:pt>
                <c:pt idx="72">
                  <c:v>2.3196773934177365E-4</c:v>
                </c:pt>
                <c:pt idx="73">
                  <c:v>2.138831407363451E-4</c:v>
                </c:pt>
                <c:pt idx="74">
                  <c:v>1.9651371314590083E-4</c:v>
                </c:pt>
                <c:pt idx="75">
                  <c:v>1.799187880231409E-4</c:v>
                </c:pt>
                <c:pt idx="76">
                  <c:v>1.6414494709061374E-4</c:v>
                </c:pt>
                <c:pt idx="77">
                  <c:v>1.4922647004482771E-4</c:v>
                </c:pt>
                <c:pt idx="78">
                  <c:v>1.3518595072084164E-4</c:v>
                </c:pt>
                <c:pt idx="79">
                  <c:v>1.2203505455321281E-4</c:v>
                </c:pt>
                <c:pt idx="80">
                  <c:v>1.0977538927171679E-4</c:v>
                </c:pt>
                <c:pt idx="81">
                  <c:v>9.8399460706169467E-5</c:v>
                </c:pt>
                <c:pt idx="82">
                  <c:v>8.789168626902284E-5</c:v>
                </c:pt>
                <c:pt idx="83">
                  <c:v>7.8229440043916452E-5</c:v>
                </c:pt>
                <c:pt idx="84">
                  <c:v>6.9384105326660437E-5</c:v>
                </c:pt>
                <c:pt idx="85">
                  <c:v>6.1322112827871767E-5</c:v>
                </c:pt>
                <c:pt idx="86">
                  <c:v>5.4005945436404189E-5</c:v>
                </c:pt>
                <c:pt idx="87">
                  <c:v>4.7395093344155047E-5</c:v>
                </c:pt>
                <c:pt idx="88">
                  <c:v>4.1446946335825657E-5</c:v>
                </c:pt>
                <c:pt idx="89">
                  <c:v>3.6117613050833751E-5</c:v>
                </c:pt>
                <c:pt idx="90">
                  <c:v>3.136265993956252E-5</c:v>
                </c:pt>
                <c:pt idx="91">
                  <c:v>2.7137765386772405E-5</c:v>
                </c:pt>
                <c:pt idx="92">
                  <c:v>2.3399287000230236E-5</c:v>
                </c:pt>
                <c:pt idx="93">
                  <c:v>2.0104742316396614E-5</c:v>
                </c:pt>
                <c:pt idx="94">
                  <c:v>1.7213205126136582E-5</c:v>
                </c:pt>
                <c:pt idx="95">
                  <c:v>1.4685621254650625E-5</c:v>
                </c:pt>
                <c:pt idx="96">
                  <c:v>1.2485048936702785E-5</c:v>
                </c:pt>
                <c:pt idx="97">
                  <c:v>1.0576829917477704E-5</c:v>
                </c:pt>
                <c:pt idx="98">
                  <c:v>8.9286980971452373E-6</c:v>
                </c:pt>
                <c:pt idx="99">
                  <c:v>7.5108329470585142E-6</c:v>
                </c:pt>
                <c:pt idx="100">
                  <c:v>6.2958650866207954E-6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-811.7900483712865</c:v>
                </c:pt>
                <c:pt idx="1">
                  <c:v>-769.97242365106297</c:v>
                </c:pt>
                <c:pt idx="2">
                  <c:v>-728.15479893083943</c:v>
                </c:pt>
                <c:pt idx="3">
                  <c:v>-686.3371742106159</c:v>
                </c:pt>
                <c:pt idx="4">
                  <c:v>-644.51954949039236</c:v>
                </c:pt>
                <c:pt idx="5">
                  <c:v>-602.70192477016883</c:v>
                </c:pt>
                <c:pt idx="6">
                  <c:v>-560.8843000499453</c:v>
                </c:pt>
                <c:pt idx="7">
                  <c:v>-519.06667532972176</c:v>
                </c:pt>
                <c:pt idx="8">
                  <c:v>-477.24905060949828</c:v>
                </c:pt>
                <c:pt idx="9">
                  <c:v>-435.43142588927481</c:v>
                </c:pt>
                <c:pt idx="10">
                  <c:v>-393.61380116905133</c:v>
                </c:pt>
                <c:pt idx="11">
                  <c:v>-351.79617644882785</c:v>
                </c:pt>
                <c:pt idx="12">
                  <c:v>-309.97855172860437</c:v>
                </c:pt>
                <c:pt idx="13">
                  <c:v>-268.1609270083809</c:v>
                </c:pt>
                <c:pt idx="14">
                  <c:v>-226.34330228815742</c:v>
                </c:pt>
                <c:pt idx="15">
                  <c:v>-184.52567756793394</c:v>
                </c:pt>
                <c:pt idx="16">
                  <c:v>-142.70805284771046</c:v>
                </c:pt>
                <c:pt idx="17">
                  <c:v>-100.89042812748697</c:v>
                </c:pt>
                <c:pt idx="18">
                  <c:v>-59.072803407263478</c:v>
                </c:pt>
                <c:pt idx="19">
                  <c:v>-17.255178687039987</c:v>
                </c:pt>
                <c:pt idx="20">
                  <c:v>24.562446033183505</c:v>
                </c:pt>
                <c:pt idx="21">
                  <c:v>66.380070753406997</c:v>
                </c:pt>
                <c:pt idx="22">
                  <c:v>108.19769547363049</c:v>
                </c:pt>
                <c:pt idx="23">
                  <c:v>150.015320193854</c:v>
                </c:pt>
                <c:pt idx="24">
                  <c:v>191.83294491407747</c:v>
                </c:pt>
                <c:pt idx="25">
                  <c:v>233.65056963430095</c:v>
                </c:pt>
                <c:pt idx="26">
                  <c:v>275.46819435452443</c:v>
                </c:pt>
                <c:pt idx="27">
                  <c:v>317.28581907474791</c:v>
                </c:pt>
                <c:pt idx="28">
                  <c:v>359.10344379497138</c:v>
                </c:pt>
                <c:pt idx="29">
                  <c:v>400.92106851519486</c:v>
                </c:pt>
                <c:pt idx="30">
                  <c:v>442.73869323541834</c:v>
                </c:pt>
                <c:pt idx="31">
                  <c:v>484.55631795564182</c:v>
                </c:pt>
                <c:pt idx="32">
                  <c:v>526.37394267586535</c:v>
                </c:pt>
                <c:pt idx="33">
                  <c:v>568.19156739608889</c:v>
                </c:pt>
                <c:pt idx="34">
                  <c:v>610.00919211631242</c:v>
                </c:pt>
                <c:pt idx="35">
                  <c:v>651.82681683653595</c:v>
                </c:pt>
                <c:pt idx="36">
                  <c:v>693.64444155675949</c:v>
                </c:pt>
                <c:pt idx="37">
                  <c:v>735.46206627698302</c:v>
                </c:pt>
                <c:pt idx="38">
                  <c:v>777.27969099720656</c:v>
                </c:pt>
                <c:pt idx="39">
                  <c:v>819.09731571743009</c:v>
                </c:pt>
                <c:pt idx="40">
                  <c:v>860.91494043765363</c:v>
                </c:pt>
                <c:pt idx="41">
                  <c:v>902.73256515787716</c:v>
                </c:pt>
                <c:pt idx="42">
                  <c:v>944.5501898781007</c:v>
                </c:pt>
                <c:pt idx="43">
                  <c:v>986.36781459832423</c:v>
                </c:pt>
                <c:pt idx="44">
                  <c:v>1028.1854393185477</c:v>
                </c:pt>
                <c:pt idx="45">
                  <c:v>1070.0030640387711</c:v>
                </c:pt>
                <c:pt idx="46">
                  <c:v>1111.8206887589945</c:v>
                </c:pt>
                <c:pt idx="47">
                  <c:v>1153.6383134792179</c:v>
                </c:pt>
                <c:pt idx="48">
                  <c:v>1195.4559381994413</c:v>
                </c:pt>
                <c:pt idx="49">
                  <c:v>1237.2735629196648</c:v>
                </c:pt>
                <c:pt idx="50">
                  <c:v>1279.0911876398882</c:v>
                </c:pt>
                <c:pt idx="51">
                  <c:v>1320.9088123601116</c:v>
                </c:pt>
                <c:pt idx="52">
                  <c:v>1362.726437080335</c:v>
                </c:pt>
                <c:pt idx="53">
                  <c:v>1404.5440618005584</c:v>
                </c:pt>
                <c:pt idx="54">
                  <c:v>1446.3616865207819</c:v>
                </c:pt>
                <c:pt idx="55">
                  <c:v>1488.1793112410053</c:v>
                </c:pt>
                <c:pt idx="56">
                  <c:v>1529.9969359612287</c:v>
                </c:pt>
                <c:pt idx="57">
                  <c:v>1571.8145606814521</c:v>
                </c:pt>
                <c:pt idx="58">
                  <c:v>1613.6321854016755</c:v>
                </c:pt>
                <c:pt idx="59">
                  <c:v>1655.449810121899</c:v>
                </c:pt>
                <c:pt idx="60">
                  <c:v>1697.2674348421224</c:v>
                </c:pt>
                <c:pt idx="61">
                  <c:v>1739.0850595623458</c:v>
                </c:pt>
                <c:pt idx="62">
                  <c:v>1780.9026842825692</c:v>
                </c:pt>
                <c:pt idx="63">
                  <c:v>1822.7203090027926</c:v>
                </c:pt>
                <c:pt idx="64">
                  <c:v>1864.5379337230161</c:v>
                </c:pt>
                <c:pt idx="65">
                  <c:v>1906.3555584432395</c:v>
                </c:pt>
                <c:pt idx="66">
                  <c:v>1948.1731831634629</c:v>
                </c:pt>
                <c:pt idx="67">
                  <c:v>1989.9908078836863</c:v>
                </c:pt>
                <c:pt idx="68">
                  <c:v>2031.8084326039098</c:v>
                </c:pt>
                <c:pt idx="69">
                  <c:v>2073.6260573241334</c:v>
                </c:pt>
                <c:pt idx="70">
                  <c:v>2115.443682044357</c:v>
                </c:pt>
                <c:pt idx="71">
                  <c:v>2157.2613067645807</c:v>
                </c:pt>
                <c:pt idx="72">
                  <c:v>2199.0789314848043</c:v>
                </c:pt>
                <c:pt idx="73">
                  <c:v>2240.896556205028</c:v>
                </c:pt>
                <c:pt idx="74">
                  <c:v>2282.7141809252516</c:v>
                </c:pt>
                <c:pt idx="75">
                  <c:v>2324.5318056454753</c:v>
                </c:pt>
                <c:pt idx="76">
                  <c:v>2366.3494303656989</c:v>
                </c:pt>
                <c:pt idx="77">
                  <c:v>2408.1670550859226</c:v>
                </c:pt>
                <c:pt idx="78">
                  <c:v>2449.9846798061462</c:v>
                </c:pt>
                <c:pt idx="79">
                  <c:v>2491.8023045263699</c:v>
                </c:pt>
                <c:pt idx="80">
                  <c:v>2533.6199292465935</c:v>
                </c:pt>
                <c:pt idx="81">
                  <c:v>2575.4375539668172</c:v>
                </c:pt>
                <c:pt idx="82">
                  <c:v>2617.2551786870408</c:v>
                </c:pt>
                <c:pt idx="83">
                  <c:v>2659.0728034072645</c:v>
                </c:pt>
                <c:pt idx="84">
                  <c:v>2700.8904281274881</c:v>
                </c:pt>
                <c:pt idx="85">
                  <c:v>2742.7080528477118</c:v>
                </c:pt>
                <c:pt idx="86">
                  <c:v>2784.5256775679354</c:v>
                </c:pt>
                <c:pt idx="87">
                  <c:v>2826.3433022881591</c:v>
                </c:pt>
                <c:pt idx="88">
                  <c:v>2868.1609270083827</c:v>
                </c:pt>
                <c:pt idx="89">
                  <c:v>2909.9785517286064</c:v>
                </c:pt>
                <c:pt idx="90">
                  <c:v>2951.79617644883</c:v>
                </c:pt>
                <c:pt idx="91">
                  <c:v>2993.6138011690537</c:v>
                </c:pt>
                <c:pt idx="92">
                  <c:v>3035.4314258892773</c:v>
                </c:pt>
                <c:pt idx="93">
                  <c:v>3077.249050609501</c:v>
                </c:pt>
                <c:pt idx="94">
                  <c:v>3119.0666753297246</c:v>
                </c:pt>
                <c:pt idx="95">
                  <c:v>3160.8843000499483</c:v>
                </c:pt>
                <c:pt idx="96">
                  <c:v>3202.7019247701719</c:v>
                </c:pt>
                <c:pt idx="97">
                  <c:v>3244.5195494903955</c:v>
                </c:pt>
                <c:pt idx="98">
                  <c:v>3286.3371742106192</c:v>
                </c:pt>
                <c:pt idx="99">
                  <c:v>3328.1547989308428</c:v>
                </c:pt>
                <c:pt idx="100">
                  <c:v>3369.9724236510665</c:v>
                </c:pt>
                <c:pt idx="101">
                  <c:v>3411.7900483712865</c:v>
                </c:pt>
              </c:numCache>
            </c:numRef>
          </c:cat>
          <c:val>
            <c:numRef>
              <c:f>'SPERT® Normal (1-Point entry)'!$DT$109:$HP$109</c:f>
              <c:numCache>
                <c:formatCode>General</c:formatCode>
                <c:ptCount val="101"/>
                <c:pt idx="0">
                  <c:v>7.5108329470586286E-6</c:v>
                </c:pt>
                <c:pt idx="1">
                  <c:v>8.9286980971453643E-6</c:v>
                </c:pt>
                <c:pt idx="2">
                  <c:v>1.0576829917477839E-5</c:v>
                </c:pt>
                <c:pt idx="3">
                  <c:v>1.2485048936702934E-5</c:v>
                </c:pt>
                <c:pt idx="4">
                  <c:v>1.4685621254650801E-5</c:v>
                </c:pt>
                <c:pt idx="5">
                  <c:v>1.7213205126136782E-5</c:v>
                </c:pt>
                <c:pt idx="6">
                  <c:v>2.0104742316396797E-5</c:v>
                </c:pt>
                <c:pt idx="7">
                  <c:v>2.3399287000230473E-5</c:v>
                </c:pt>
                <c:pt idx="8">
                  <c:v>2.7137765386772639E-5</c:v>
                </c:pt>
                <c:pt idx="9">
                  <c:v>3.1362659939562757E-5</c:v>
                </c:pt>
                <c:pt idx="10">
                  <c:v>3.6117613050834008E-5</c:v>
                </c:pt>
                <c:pt idx="11">
                  <c:v>4.1446946335825894E-5</c:v>
                </c:pt>
                <c:pt idx="12">
                  <c:v>4.7395093344155325E-5</c:v>
                </c:pt>
                <c:pt idx="13">
                  <c:v>5.400594543640446E-5</c:v>
                </c:pt>
                <c:pt idx="14">
                  <c:v>6.1322112827871984E-5</c:v>
                </c:pt>
                <c:pt idx="15">
                  <c:v>6.9384105326660681E-5</c:v>
                </c:pt>
                <c:pt idx="16">
                  <c:v>7.822944004391671E-5</c:v>
                </c:pt>
                <c:pt idx="17">
                  <c:v>8.7891686269023044E-5</c:v>
                </c:pt>
                <c:pt idx="18">
                  <c:v>9.8399460706169711E-5</c:v>
                </c:pt>
                <c:pt idx="19">
                  <c:v>1.0977538927171696E-4</c:v>
                </c:pt>
                <c:pt idx="20">
                  <c:v>1.2203505455321293E-4</c:v>
                </c:pt>
                <c:pt idx="21">
                  <c:v>1.3518595072084177E-4</c:v>
                </c:pt>
                <c:pt idx="22">
                  <c:v>1.4922647004482779E-4</c:v>
                </c:pt>
                <c:pt idx="23">
                  <c:v>1.6414494709061374E-4</c:v>
                </c:pt>
                <c:pt idx="24">
                  <c:v>1.799187880231409E-4</c:v>
                </c:pt>
                <c:pt idx="25">
                  <c:v>1.965137131459007E-4</c:v>
                </c:pt>
                <c:pt idx="26">
                  <c:v>2.1388314073634497E-4</c:v>
                </c:pt>
                <c:pt idx="27">
                  <c:v>2.319677393417734E-4</c:v>
                </c:pt>
                <c:pt idx="28">
                  <c:v>2.5069517391721884E-4</c:v>
                </c:pt>
                <c:pt idx="29">
                  <c:v>2.6998006849488426E-4</c:v>
                </c:pt>
                <c:pt idx="30">
                  <c:v>2.8972420448028339E-4</c:v>
                </c:pt>
                <c:pt idx="31">
                  <c:v>3.0981696921390757E-4</c:v>
                </c:pt>
                <c:pt idx="32">
                  <c:v>3.3013606419444731E-4</c:v>
                </c:pt>
                <c:pt idx="33">
                  <c:v>3.5054847644052598E-4</c:v>
                </c:pt>
                <c:pt idx="34">
                  <c:v>3.7091171001580995E-4</c:v>
                </c:pt>
                <c:pt idx="35">
                  <c:v>3.910752679303377E-4</c:v>
                </c:pt>
                <c:pt idx="36">
                  <c:v>4.1088236765704196E-4</c:v>
                </c:pt>
                <c:pt idx="37">
                  <c:v>4.3017186658365122E-4</c:v>
                </c:pt>
                <c:pt idx="38">
                  <c:v>4.4878036708472776E-4</c:v>
                </c:pt>
                <c:pt idx="39">
                  <c:v>4.6654446477783568E-4</c:v>
                </c:pt>
                <c:pt idx="40">
                  <c:v>4.8330309814700504E-4</c:v>
                </c:pt>
                <c:pt idx="41">
                  <c:v>4.9889995328585089E-4</c:v>
                </c:pt>
                <c:pt idx="42">
                  <c:v>5.1318587421770136E-4</c:v>
                </c:pt>
                <c:pt idx="43">
                  <c:v>5.2602122724402709E-4</c:v>
                </c:pt>
                <c:pt idx="44">
                  <c:v>5.3727816716840767E-4</c:v>
                </c:pt>
                <c:pt idx="45">
                  <c:v>5.4684275410829661E-4</c:v>
                </c:pt>
                <c:pt idx="46">
                  <c:v>5.546168719578427E-4</c:v>
                </c:pt>
                <c:pt idx="47">
                  <c:v>5.6051990336648285E-4</c:v>
                </c:pt>
                <c:pt idx="48">
                  <c:v>5.6449012126206621E-4</c:v>
                </c:pt>
                <c:pt idx="49">
                  <c:v>5.6648576333583446E-4</c:v>
                </c:pt>
                <c:pt idx="50">
                  <c:v>5.6648576333583446E-4</c:v>
                </c:pt>
                <c:pt idx="51">
                  <c:v>5.6449012126206621E-4</c:v>
                </c:pt>
                <c:pt idx="52">
                  <c:v>5.6051990336648285E-4</c:v>
                </c:pt>
                <c:pt idx="53">
                  <c:v>5.546168719578427E-4</c:v>
                </c:pt>
                <c:pt idx="54">
                  <c:v>5.4684275410829661E-4</c:v>
                </c:pt>
                <c:pt idx="55">
                  <c:v>5.3727816716840767E-4</c:v>
                </c:pt>
                <c:pt idx="56">
                  <c:v>5.2602122724402709E-4</c:v>
                </c:pt>
                <c:pt idx="57">
                  <c:v>5.1318587421770136E-4</c:v>
                </c:pt>
                <c:pt idx="58">
                  <c:v>4.98899953285851E-4</c:v>
                </c:pt>
                <c:pt idx="59">
                  <c:v>4.8330309814700526E-4</c:v>
                </c:pt>
                <c:pt idx="60">
                  <c:v>4.665444647778359E-4</c:v>
                </c:pt>
                <c:pt idx="61">
                  <c:v>4.4878036708472814E-4</c:v>
                </c:pt>
                <c:pt idx="62">
                  <c:v>4.3017186658365165E-4</c:v>
                </c:pt>
                <c:pt idx="63">
                  <c:v>4.108823676570424E-4</c:v>
                </c:pt>
                <c:pt idx="64">
                  <c:v>3.9107526793033813E-4</c:v>
                </c:pt>
                <c:pt idx="65">
                  <c:v>3.709117100158105E-4</c:v>
                </c:pt>
                <c:pt idx="66">
                  <c:v>3.5054847644052658E-4</c:v>
                </c:pt>
                <c:pt idx="67">
                  <c:v>3.3013606419444796E-4</c:v>
                </c:pt>
                <c:pt idx="68">
                  <c:v>3.0981696921390816E-4</c:v>
                </c:pt>
                <c:pt idx="69">
                  <c:v>2.8972420448028393E-4</c:v>
                </c:pt>
                <c:pt idx="70">
                  <c:v>2.6998006849488469E-4</c:v>
                </c:pt>
                <c:pt idx="71">
                  <c:v>2.5069517391721917E-4</c:v>
                </c:pt>
                <c:pt idx="72">
                  <c:v>2.3196773934177365E-4</c:v>
                </c:pt>
                <c:pt idx="73">
                  <c:v>2.138831407363451E-4</c:v>
                </c:pt>
                <c:pt idx="74">
                  <c:v>1.9651371314590083E-4</c:v>
                </c:pt>
                <c:pt idx="75">
                  <c:v>1.799187880231409E-4</c:v>
                </c:pt>
                <c:pt idx="76">
                  <c:v>1.6414494709061374E-4</c:v>
                </c:pt>
                <c:pt idx="77">
                  <c:v>1.4922647004482771E-4</c:v>
                </c:pt>
                <c:pt idx="78">
                  <c:v>1.3518595072084164E-4</c:v>
                </c:pt>
                <c:pt idx="79">
                  <c:v>1.2203505455321281E-4</c:v>
                </c:pt>
                <c:pt idx="80">
                  <c:v>1.0977538927171679E-4</c:v>
                </c:pt>
                <c:pt idx="81">
                  <c:v>9.8399460706169467E-5</c:v>
                </c:pt>
                <c:pt idx="82">
                  <c:v>8.789168626902284E-5</c:v>
                </c:pt>
                <c:pt idx="83">
                  <c:v>7.8229440043916452E-5</c:v>
                </c:pt>
                <c:pt idx="84">
                  <c:v>6.9384105326660437E-5</c:v>
                </c:pt>
                <c:pt idx="85">
                  <c:v>6.1322112827871767E-5</c:v>
                </c:pt>
                <c:pt idx="86">
                  <c:v>5.4005945436404189E-5</c:v>
                </c:pt>
                <c:pt idx="87">
                  <c:v>4.7395093344155047E-5</c:v>
                </c:pt>
                <c:pt idx="88">
                  <c:v>4.1446946335825657E-5</c:v>
                </c:pt>
                <c:pt idx="89">
                  <c:v>3.6117613050833751E-5</c:v>
                </c:pt>
                <c:pt idx="90">
                  <c:v>3.136265993956252E-5</c:v>
                </c:pt>
                <c:pt idx="91">
                  <c:v>2.7137765386772405E-5</c:v>
                </c:pt>
                <c:pt idx="92">
                  <c:v>2.3399287000230236E-5</c:v>
                </c:pt>
                <c:pt idx="93">
                  <c:v>2.0104742316396614E-5</c:v>
                </c:pt>
                <c:pt idx="94">
                  <c:v>1.7213205126136582E-5</c:v>
                </c:pt>
                <c:pt idx="95">
                  <c:v>1.4685621254650625E-5</c:v>
                </c:pt>
                <c:pt idx="96">
                  <c:v>1.2485048936702785E-5</c:v>
                </c:pt>
                <c:pt idx="97">
                  <c:v>1.0576829917477704E-5</c:v>
                </c:pt>
                <c:pt idx="98">
                  <c:v>8.9286980971452373E-6</c:v>
                </c:pt>
                <c:pt idx="99">
                  <c:v>7.5108329470585142E-6</c:v>
                </c:pt>
                <c:pt idx="100">
                  <c:v>6.2958650866207954E-6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 (1-Point entry)'!$D$114:$D$116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0.21081073408172624</c:v>
                </c:pt>
                <c:pt idx="1">
                  <c:v>0.39459463295913688</c:v>
                </c:pt>
                <c:pt idx="2">
                  <c:v>0.39459463295913688</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entry)'!$DX$106:$HT$106</c:f>
              <c:numCache>
                <c:formatCode>General</c:formatCode>
                <c:ptCount val="101"/>
                <c:pt idx="0">
                  <c:v>8.5155300874568959E-6</c:v>
                </c:pt>
                <c:pt idx="1">
                  <c:v>1.0123057964940647E-5</c:v>
                </c:pt>
                <c:pt idx="2">
                  <c:v>1.1991654457907853E-5</c:v>
                </c:pt>
                <c:pt idx="3">
                  <c:v>1.4155129079991183E-5</c:v>
                </c:pt>
                <c:pt idx="4">
                  <c:v>1.6650064051278016E-5</c:v>
                </c:pt>
                <c:pt idx="5">
                  <c:v>1.9515753736819289E-5</c:v>
                </c:pt>
                <c:pt idx="6">
                  <c:v>2.2794081469072E-5</c:v>
                </c:pt>
                <c:pt idx="7">
                  <c:v>2.6529325559495242E-5</c:v>
                </c:pt>
                <c:pt idx="8">
                  <c:v>3.0767886769190961E-5</c:v>
                </c:pt>
                <c:pt idx="9">
                  <c:v>3.5557930288226483E-5</c:v>
                </c:pt>
                <c:pt idx="10">
                  <c:v>4.0948936394857319E-5</c:v>
                </c:pt>
                <c:pt idx="11">
                  <c:v>4.6991155447566567E-5</c:v>
                </c:pt>
                <c:pt idx="12">
                  <c:v>5.3734964712274276E-5</c:v>
                </c:pt>
                <c:pt idx="13">
                  <c:v>6.1230126739186523E-5</c:v>
                </c:pt>
                <c:pt idx="14">
                  <c:v>6.9524951559023695E-5</c:v>
                </c:pt>
                <c:pt idx="15">
                  <c:v>7.866536783138565E-5</c:v>
                </c:pt>
                <c:pt idx="16">
                  <c:v>8.869391119659497E-5</c:v>
                </c:pt>
                <c:pt idx="17">
                  <c:v>9.964864138727671E-5</c:v>
                </c:pt>
                <c:pt idx="18">
                  <c:v>1.1156200306133373E-4</c:v>
                </c:pt>
                <c:pt idx="19">
                  <c:v>1.2445964872267337E-4</c:v>
                </c:pt>
                <c:pt idx="20">
                  <c:v>1.3835924538559927E-4</c:v>
                </c:pt>
                <c:pt idx="21">
                  <c:v>1.5326928968851784E-4</c:v>
                </c:pt>
                <c:pt idx="22">
                  <c:v>1.6918795884141724E-4</c:v>
                </c:pt>
                <c:pt idx="23">
                  <c:v>1.8610202696646807E-4</c:v>
                </c:pt>
                <c:pt idx="24">
                  <c:v>2.0398587793246461E-4</c:v>
                </c:pt>
                <c:pt idx="25">
                  <c:v>2.2280064657104778E-4</c:v>
                </c:pt>
                <c:pt idx="26">
                  <c:v>2.4249352008999035E-4</c:v>
                </c:pt>
                <c:pt idx="27">
                  <c:v>2.6299723048131465E-4</c:v>
                </c:pt>
                <c:pt idx="28">
                  <c:v>2.8422976670095434E-4</c:v>
                </c:pt>
                <c:pt idx="29">
                  <c:v>3.0609433234461659E-4</c:v>
                </c:pt>
                <c:pt idx="30">
                  <c:v>3.2847957046928423E-4</c:v>
                </c:pt>
                <c:pt idx="31">
                  <c:v>3.5126007215736601E-4</c:v>
                </c:pt>
                <c:pt idx="32">
                  <c:v>3.7429717947639398E-4</c:v>
                </c:pt>
                <c:pt idx="33">
                  <c:v>3.9744008677632635E-4</c:v>
                </c:pt>
                <c:pt idx="34">
                  <c:v>4.2052723695134805E-4</c:v>
                </c:pt>
                <c:pt idx="35">
                  <c:v>4.4338800156981591E-4</c:v>
                </c:pt>
                <c:pt idx="36">
                  <c:v>4.6584462586926362E-4</c:v>
                </c:pt>
                <c:pt idx="37">
                  <c:v>4.8771441176908659E-4</c:v>
                </c:pt>
                <c:pt idx="38">
                  <c:v>5.0881210453050392E-4</c:v>
                </c:pt>
                <c:pt idx="39">
                  <c:v>5.2895244175387725E-4</c:v>
                </c:pt>
                <c:pt idx="40">
                  <c:v>5.4795281730286448E-4</c:v>
                </c:pt>
                <c:pt idx="41">
                  <c:v>5.6563600772138679E-4</c:v>
                </c:pt>
                <c:pt idx="42">
                  <c:v>5.8183290497362079E-4</c:v>
                </c:pt>
                <c:pt idx="43">
                  <c:v>5.9638519706282412E-4</c:v>
                </c:pt>
                <c:pt idx="44">
                  <c:v>6.0914793739993934E-4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6.1999194477366443E-4</c:v>
                </c:pt>
                <c:pt idx="46">
                  <c:v>6.2880597843915432E-4</c:v>
                </c:pt>
                <c:pt idx="47">
                  <c:v>6.3549863715248178E-4</c:v>
                </c:pt>
                <c:pt idx="48">
                  <c:v>6.399999368328108E-4</c:v>
                </c:pt>
                <c:pt idx="49">
                  <c:v>6.4226252877737312E-4</c:v>
                </c:pt>
                <c:pt idx="50">
                  <c:v>6.4226252877737312E-4</c:v>
                </c:pt>
                <c:pt idx="51">
                  <c:v>6.3999993683281069E-4</c:v>
                </c:pt>
                <c:pt idx="52">
                  <c:v>6.3549863715248157E-4</c:v>
                </c:pt>
                <c:pt idx="53">
                  <c:v>6.288059784391541E-4</c:v>
                </c:pt>
                <c:pt idx="54">
                  <c:v>6.1999194477366422E-4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6.0914793739993902E-4</c:v>
                </c:pt>
                <c:pt idx="56">
                  <c:v>5.9638519706282391E-4</c:v>
                </c:pt>
                <c:pt idx="57">
                  <c:v>5.8183290497362046E-4</c:v>
                </c:pt>
                <c:pt idx="58">
                  <c:v>5.6563600772138636E-4</c:v>
                </c:pt>
                <c:pt idx="59">
                  <c:v>5.4795281730286405E-4</c:v>
                </c:pt>
                <c:pt idx="60">
                  <c:v>5.2895244175387682E-4</c:v>
                </c:pt>
                <c:pt idx="61">
                  <c:v>5.0881210453050337E-4</c:v>
                </c:pt>
                <c:pt idx="62">
                  <c:v>4.8771441176908583E-4</c:v>
                </c:pt>
                <c:pt idx="63">
                  <c:v>4.6584462586926281E-4</c:v>
                </c:pt>
                <c:pt idx="64">
                  <c:v>4.4338800156981499E-4</c:v>
                </c:pt>
                <c:pt idx="65">
                  <c:v>4.2052723695134702E-4</c:v>
                </c:pt>
                <c:pt idx="66">
                  <c:v>3.9744008677632532E-4</c:v>
                </c:pt>
                <c:pt idx="67">
                  <c:v>3.7429717947639278E-4</c:v>
                </c:pt>
                <c:pt idx="68">
                  <c:v>3.5126007215736488E-4</c:v>
                </c:pt>
                <c:pt idx="69">
                  <c:v>3.2847957046928304E-4</c:v>
                </c:pt>
                <c:pt idx="70">
                  <c:v>3.0609433234461523E-4</c:v>
                </c:pt>
                <c:pt idx="71">
                  <c:v>2.8422976670095321E-4</c:v>
                </c:pt>
                <c:pt idx="72">
                  <c:v>2.6299723048131356E-4</c:v>
                </c:pt>
                <c:pt idx="73">
                  <c:v>2.4249352008998932E-4</c:v>
                </c:pt>
                <c:pt idx="74">
                  <c:v>2.2280064657104694E-4</c:v>
                </c:pt>
                <c:pt idx="75">
                  <c:v>2.0398587793246382E-4</c:v>
                </c:pt>
                <c:pt idx="76">
                  <c:v>1.8610202696646734E-4</c:v>
                </c:pt>
                <c:pt idx="77">
                  <c:v>1.6918795884141664E-4</c:v>
                </c:pt>
                <c:pt idx="78">
                  <c:v>1.5326928968851727E-4</c:v>
                </c:pt>
                <c:pt idx="79">
                  <c:v>1.3835924538559884E-4</c:v>
                </c:pt>
                <c:pt idx="80">
                  <c:v>1.2445964872267307E-4</c:v>
                </c:pt>
                <c:pt idx="81">
                  <c:v>1.115620030613334E-4</c:v>
                </c:pt>
                <c:pt idx="82">
                  <c:v>9.9648641387276479E-5</c:v>
                </c:pt>
                <c:pt idx="83">
                  <c:v>8.869391119659482E-5</c:v>
                </c:pt>
                <c:pt idx="84">
                  <c:v>7.8665367831385515E-5</c:v>
                </c:pt>
                <c:pt idx="85">
                  <c:v>6.9524951559023641E-5</c:v>
                </c:pt>
                <c:pt idx="86">
                  <c:v>6.1230126739186428E-5</c:v>
                </c:pt>
                <c:pt idx="87">
                  <c:v>5.3734964712274276E-5</c:v>
                </c:pt>
                <c:pt idx="88">
                  <c:v>4.69911554475666E-5</c:v>
                </c:pt>
                <c:pt idx="89">
                  <c:v>4.094893639485736E-5</c:v>
                </c:pt>
                <c:pt idx="90">
                  <c:v>3.5557930288226565E-5</c:v>
                </c:pt>
                <c:pt idx="91">
                  <c:v>3.0767886769190994E-5</c:v>
                </c:pt>
                <c:pt idx="92">
                  <c:v>2.6529325559495299E-5</c:v>
                </c:pt>
                <c:pt idx="93">
                  <c:v>2.2794081469072105E-5</c:v>
                </c:pt>
                <c:pt idx="94">
                  <c:v>1.951575373681936E-5</c:v>
                </c:pt>
                <c:pt idx="95">
                  <c:v>1.6650064051278077E-5</c:v>
                </c:pt>
                <c:pt idx="96">
                  <c:v>1.4155129079991254E-5</c:v>
                </c:pt>
                <c:pt idx="97">
                  <c:v>1.1991654457907929E-5</c:v>
                </c:pt>
                <c:pt idx="98">
                  <c:v>1.012305796494071E-5</c:v>
                </c:pt>
                <c:pt idx="99">
                  <c:v>8.5155300874569552E-6</c:v>
                </c:pt>
                <c:pt idx="100">
                  <c:v>7.1380403411427663E-6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-590.63240334747729</c:v>
                </c:pt>
                <c:pt idx="1">
                  <c:v>-553.74859338020053</c:v>
                </c:pt>
                <c:pt idx="2">
                  <c:v>-516.86478341292377</c:v>
                </c:pt>
                <c:pt idx="3">
                  <c:v>-479.98097344564701</c:v>
                </c:pt>
                <c:pt idx="4">
                  <c:v>-443.09716347837025</c:v>
                </c:pt>
                <c:pt idx="5">
                  <c:v>-406.21335351109349</c:v>
                </c:pt>
                <c:pt idx="6">
                  <c:v>-369.32954354381673</c:v>
                </c:pt>
                <c:pt idx="7">
                  <c:v>-332.44573357653996</c:v>
                </c:pt>
                <c:pt idx="8">
                  <c:v>-295.5619236092632</c:v>
                </c:pt>
                <c:pt idx="9">
                  <c:v>-258.67811364198644</c:v>
                </c:pt>
                <c:pt idx="10">
                  <c:v>-221.79430367470965</c:v>
                </c:pt>
                <c:pt idx="11">
                  <c:v>-184.91049370743286</c:v>
                </c:pt>
                <c:pt idx="12">
                  <c:v>-148.02668374015607</c:v>
                </c:pt>
                <c:pt idx="13">
                  <c:v>-111.14287377287928</c:v>
                </c:pt>
                <c:pt idx="14">
                  <c:v>-74.259063805602494</c:v>
                </c:pt>
                <c:pt idx="15">
                  <c:v>-37.375253838325712</c:v>
                </c:pt>
                <c:pt idx="16">
                  <c:v>-0.49144387104892928</c:v>
                </c:pt>
                <c:pt idx="17">
                  <c:v>36.392366096227853</c:v>
                </c:pt>
                <c:pt idx="18">
                  <c:v>73.276176063504636</c:v>
                </c:pt>
                <c:pt idx="19">
                  <c:v>110.15998603078143</c:v>
                </c:pt>
                <c:pt idx="20">
                  <c:v>147.04379599805821</c:v>
                </c:pt>
                <c:pt idx="21">
                  <c:v>183.927605965335</c:v>
                </c:pt>
                <c:pt idx="22">
                  <c:v>220.81141593261179</c:v>
                </c:pt>
                <c:pt idx="23">
                  <c:v>257.69522589988856</c:v>
                </c:pt>
                <c:pt idx="24">
                  <c:v>294.57903586716532</c:v>
                </c:pt>
                <c:pt idx="25">
                  <c:v>331.46284583444208</c:v>
                </c:pt>
                <c:pt idx="26">
                  <c:v>368.34665580171884</c:v>
                </c:pt>
                <c:pt idx="27">
                  <c:v>405.2304657689956</c:v>
                </c:pt>
                <c:pt idx="28">
                  <c:v>442.11427573627236</c:v>
                </c:pt>
                <c:pt idx="29">
                  <c:v>478.99808570354912</c:v>
                </c:pt>
                <c:pt idx="30">
                  <c:v>515.88189567082588</c:v>
                </c:pt>
                <c:pt idx="31">
                  <c:v>552.76570563810265</c:v>
                </c:pt>
                <c:pt idx="32">
                  <c:v>589.64951560537941</c:v>
                </c:pt>
                <c:pt idx="33">
                  <c:v>626.53332557265617</c:v>
                </c:pt>
                <c:pt idx="34">
                  <c:v>663.41713553993293</c:v>
                </c:pt>
                <c:pt idx="35">
                  <c:v>700.30094550720969</c:v>
                </c:pt>
                <c:pt idx="36">
                  <c:v>737.18475547448645</c:v>
                </c:pt>
                <c:pt idx="37">
                  <c:v>774.06856544176321</c:v>
                </c:pt>
                <c:pt idx="38">
                  <c:v>810.95237540903997</c:v>
                </c:pt>
                <c:pt idx="39">
                  <c:v>847.83618537631673</c:v>
                </c:pt>
                <c:pt idx="40">
                  <c:v>884.7199953435935</c:v>
                </c:pt>
                <c:pt idx="41">
                  <c:v>921.60380531087026</c:v>
                </c:pt>
                <c:pt idx="42">
                  <c:v>958.48761527814702</c:v>
                </c:pt>
                <c:pt idx="43">
                  <c:v>995.37142524542378</c:v>
                </c:pt>
                <c:pt idx="44">
                  <c:v>1032.2552352127007</c:v>
                </c:pt>
                <c:pt idx="45">
                  <c:v>1069.1390451799775</c:v>
                </c:pt>
                <c:pt idx="46">
                  <c:v>1106.0228551472544</c:v>
                </c:pt>
                <c:pt idx="47">
                  <c:v>1142.9066651145313</c:v>
                </c:pt>
                <c:pt idx="48">
                  <c:v>1179.7904750818082</c:v>
                </c:pt>
                <c:pt idx="49">
                  <c:v>1216.674285049085</c:v>
                </c:pt>
                <c:pt idx="50">
                  <c:v>1253.5580950163619</c:v>
                </c:pt>
                <c:pt idx="51">
                  <c:v>1290.4419049836388</c:v>
                </c:pt>
                <c:pt idx="52">
                  <c:v>1327.3257149509157</c:v>
                </c:pt>
                <c:pt idx="53">
                  <c:v>1364.2095249181925</c:v>
                </c:pt>
                <c:pt idx="54">
                  <c:v>1401.0933348854694</c:v>
                </c:pt>
                <c:pt idx="55">
                  <c:v>1437.9771448527463</c:v>
                </c:pt>
                <c:pt idx="56">
                  <c:v>1474.8609548200232</c:v>
                </c:pt>
                <c:pt idx="57">
                  <c:v>1511.7447647873</c:v>
                </c:pt>
                <c:pt idx="58">
                  <c:v>1548.6285747545769</c:v>
                </c:pt>
                <c:pt idx="59">
                  <c:v>1585.5123847218538</c:v>
                </c:pt>
                <c:pt idx="60">
                  <c:v>1622.3961946891307</c:v>
                </c:pt>
                <c:pt idx="61">
                  <c:v>1659.2800046564075</c:v>
                </c:pt>
                <c:pt idx="62">
                  <c:v>1696.1638146236844</c:v>
                </c:pt>
                <c:pt idx="63">
                  <c:v>1733.0476245909613</c:v>
                </c:pt>
                <c:pt idx="64">
                  <c:v>1769.9314345582382</c:v>
                </c:pt>
                <c:pt idx="65">
                  <c:v>1806.815244525515</c:v>
                </c:pt>
                <c:pt idx="66">
                  <c:v>1843.6990544927919</c:v>
                </c:pt>
                <c:pt idx="67">
                  <c:v>1880.5828644600688</c:v>
                </c:pt>
                <c:pt idx="68">
                  <c:v>1917.4666744273457</c:v>
                </c:pt>
                <c:pt idx="69">
                  <c:v>1954.3504843946225</c:v>
                </c:pt>
                <c:pt idx="70">
                  <c:v>1991.2342943618994</c:v>
                </c:pt>
                <c:pt idx="71">
                  <c:v>2028.1181043291763</c:v>
                </c:pt>
                <c:pt idx="72">
                  <c:v>2065.0019142964529</c:v>
                </c:pt>
                <c:pt idx="73">
                  <c:v>2101.8857242637296</c:v>
                </c:pt>
                <c:pt idx="74">
                  <c:v>2138.7695342310062</c:v>
                </c:pt>
                <c:pt idx="75">
                  <c:v>2175.6533441982829</c:v>
                </c:pt>
                <c:pt idx="76">
                  <c:v>2212.5371541655595</c:v>
                </c:pt>
                <c:pt idx="77">
                  <c:v>2249.4209641328362</c:v>
                </c:pt>
                <c:pt idx="78">
                  <c:v>2286.3047741001128</c:v>
                </c:pt>
                <c:pt idx="79">
                  <c:v>2323.1885840673895</c:v>
                </c:pt>
                <c:pt idx="80">
                  <c:v>2360.0723940346661</c:v>
                </c:pt>
                <c:pt idx="81">
                  <c:v>2396.9562040019428</c:v>
                </c:pt>
                <c:pt idx="82">
                  <c:v>2433.8400139692194</c:v>
                </c:pt>
                <c:pt idx="83">
                  <c:v>2470.723823936496</c:v>
                </c:pt>
                <c:pt idx="84">
                  <c:v>2507.6076339037727</c:v>
                </c:pt>
                <c:pt idx="85">
                  <c:v>2544.4914438710493</c:v>
                </c:pt>
                <c:pt idx="86">
                  <c:v>2581.375253838326</c:v>
                </c:pt>
                <c:pt idx="87">
                  <c:v>2618.2590638056026</c:v>
                </c:pt>
                <c:pt idx="88">
                  <c:v>2655.1428737728793</c:v>
                </c:pt>
                <c:pt idx="89">
                  <c:v>2692.0266837401559</c:v>
                </c:pt>
                <c:pt idx="90">
                  <c:v>2728.9104937074326</c:v>
                </c:pt>
                <c:pt idx="91">
                  <c:v>2765.7943036747092</c:v>
                </c:pt>
                <c:pt idx="92">
                  <c:v>2802.6781136419859</c:v>
                </c:pt>
                <c:pt idx="93">
                  <c:v>2839.5619236092625</c:v>
                </c:pt>
                <c:pt idx="94">
                  <c:v>2876.4457335765392</c:v>
                </c:pt>
                <c:pt idx="95">
                  <c:v>2913.3295435438158</c:v>
                </c:pt>
                <c:pt idx="96">
                  <c:v>2950.2133535110925</c:v>
                </c:pt>
                <c:pt idx="97">
                  <c:v>2987.0971634783691</c:v>
                </c:pt>
                <c:pt idx="98">
                  <c:v>3023.9809734456458</c:v>
                </c:pt>
                <c:pt idx="99">
                  <c:v>3060.8647834129224</c:v>
                </c:pt>
                <c:pt idx="100">
                  <c:v>3097.7485933801991</c:v>
                </c:pt>
                <c:pt idx="101">
                  <c:v>3134.6324033474775</c:v>
                </c:pt>
              </c:numCache>
            </c:numRef>
          </c:cat>
          <c:val>
            <c:numRef>
              <c:f>'SPERT® Normal (Mixed entry)'!$DX$109:$HT$109</c:f>
              <c:numCache>
                <c:formatCode>General</c:formatCode>
                <c:ptCount val="101"/>
                <c:pt idx="0">
                  <c:v>8.5155300874568959E-6</c:v>
                </c:pt>
                <c:pt idx="1">
                  <c:v>1.0123057964940647E-5</c:v>
                </c:pt>
                <c:pt idx="2">
                  <c:v>1.1991654457907853E-5</c:v>
                </c:pt>
                <c:pt idx="3">
                  <c:v>1.4155129079991183E-5</c:v>
                </c:pt>
                <c:pt idx="4">
                  <c:v>1.6650064051278016E-5</c:v>
                </c:pt>
                <c:pt idx="5">
                  <c:v>1.9515753736819289E-5</c:v>
                </c:pt>
                <c:pt idx="6">
                  <c:v>2.2794081469072E-5</c:v>
                </c:pt>
                <c:pt idx="7">
                  <c:v>2.6529325559495242E-5</c:v>
                </c:pt>
                <c:pt idx="8">
                  <c:v>3.0767886769190961E-5</c:v>
                </c:pt>
                <c:pt idx="9">
                  <c:v>3.5557930288226483E-5</c:v>
                </c:pt>
                <c:pt idx="10">
                  <c:v>4.0948936394857319E-5</c:v>
                </c:pt>
                <c:pt idx="11">
                  <c:v>4.6991155447566567E-5</c:v>
                </c:pt>
                <c:pt idx="12">
                  <c:v>5.3734964712274276E-5</c:v>
                </c:pt>
                <c:pt idx="13">
                  <c:v>6.1230126739186523E-5</c:v>
                </c:pt>
                <c:pt idx="14">
                  <c:v>6.9524951559023695E-5</c:v>
                </c:pt>
                <c:pt idx="15">
                  <c:v>7.866536783138565E-5</c:v>
                </c:pt>
                <c:pt idx="16">
                  <c:v>8.869391119659497E-5</c:v>
                </c:pt>
                <c:pt idx="17">
                  <c:v>9.964864138727671E-5</c:v>
                </c:pt>
                <c:pt idx="18">
                  <c:v>1.1156200306133373E-4</c:v>
                </c:pt>
                <c:pt idx="19">
                  <c:v>1.2445964872267337E-4</c:v>
                </c:pt>
                <c:pt idx="20">
                  <c:v>1.3835924538559927E-4</c:v>
                </c:pt>
                <c:pt idx="21">
                  <c:v>1.5326928968851784E-4</c:v>
                </c:pt>
                <c:pt idx="22">
                  <c:v>1.6918795884141724E-4</c:v>
                </c:pt>
                <c:pt idx="23">
                  <c:v>1.8610202696646807E-4</c:v>
                </c:pt>
                <c:pt idx="24">
                  <c:v>2.0398587793246461E-4</c:v>
                </c:pt>
                <c:pt idx="25">
                  <c:v>2.2280064657104778E-4</c:v>
                </c:pt>
                <c:pt idx="26">
                  <c:v>2.4249352008999035E-4</c:v>
                </c:pt>
                <c:pt idx="27">
                  <c:v>2.6299723048131465E-4</c:v>
                </c:pt>
                <c:pt idx="28">
                  <c:v>2.8422976670095434E-4</c:v>
                </c:pt>
                <c:pt idx="29">
                  <c:v>3.0609433234461659E-4</c:v>
                </c:pt>
                <c:pt idx="30">
                  <c:v>3.2847957046928423E-4</c:v>
                </c:pt>
                <c:pt idx="31">
                  <c:v>3.5126007215736601E-4</c:v>
                </c:pt>
                <c:pt idx="32">
                  <c:v>3.7429717947639398E-4</c:v>
                </c:pt>
                <c:pt idx="33">
                  <c:v>3.9744008677632635E-4</c:v>
                </c:pt>
                <c:pt idx="34">
                  <c:v>4.2052723695134805E-4</c:v>
                </c:pt>
                <c:pt idx="35">
                  <c:v>4.4338800156981591E-4</c:v>
                </c:pt>
                <c:pt idx="36">
                  <c:v>4.6584462586926362E-4</c:v>
                </c:pt>
                <c:pt idx="37">
                  <c:v>4.8771441176908659E-4</c:v>
                </c:pt>
                <c:pt idx="38">
                  <c:v>5.0881210453050392E-4</c:v>
                </c:pt>
                <c:pt idx="39">
                  <c:v>5.2895244175387725E-4</c:v>
                </c:pt>
                <c:pt idx="40">
                  <c:v>5.4795281730286448E-4</c:v>
                </c:pt>
                <c:pt idx="41">
                  <c:v>5.6563600772138679E-4</c:v>
                </c:pt>
                <c:pt idx="42">
                  <c:v>5.8183290497362079E-4</c:v>
                </c:pt>
                <c:pt idx="43">
                  <c:v>5.9638519706282412E-4</c:v>
                </c:pt>
                <c:pt idx="44">
                  <c:v>6.0914793739993934E-4</c:v>
                </c:pt>
                <c:pt idx="45">
                  <c:v>6.1999194477366443E-4</c:v>
                </c:pt>
                <c:pt idx="46">
                  <c:v>6.2880597843915432E-4</c:v>
                </c:pt>
                <c:pt idx="47">
                  <c:v>6.3549863715248178E-4</c:v>
                </c:pt>
                <c:pt idx="48">
                  <c:v>6.399999368328108E-4</c:v>
                </c:pt>
                <c:pt idx="49">
                  <c:v>6.4226252877737312E-4</c:v>
                </c:pt>
                <c:pt idx="50">
                  <c:v>6.4226252877737312E-4</c:v>
                </c:pt>
                <c:pt idx="51">
                  <c:v>6.3999993683281069E-4</c:v>
                </c:pt>
                <c:pt idx="52">
                  <c:v>6.3549863715248157E-4</c:v>
                </c:pt>
                <c:pt idx="53">
                  <c:v>6.288059784391541E-4</c:v>
                </c:pt>
                <c:pt idx="54">
                  <c:v>6.1999194477366422E-4</c:v>
                </c:pt>
                <c:pt idx="55">
                  <c:v>6.0914793739993902E-4</c:v>
                </c:pt>
                <c:pt idx="56">
                  <c:v>5.9638519706282391E-4</c:v>
                </c:pt>
                <c:pt idx="57">
                  <c:v>5.8183290497362046E-4</c:v>
                </c:pt>
                <c:pt idx="58">
                  <c:v>5.6563600772138636E-4</c:v>
                </c:pt>
                <c:pt idx="59">
                  <c:v>5.4795281730286405E-4</c:v>
                </c:pt>
                <c:pt idx="60">
                  <c:v>5.2895244175387682E-4</c:v>
                </c:pt>
                <c:pt idx="61">
                  <c:v>5.0881210453050337E-4</c:v>
                </c:pt>
                <c:pt idx="62">
                  <c:v>4.8771441176908583E-4</c:v>
                </c:pt>
                <c:pt idx="63">
                  <c:v>4.6584462586926281E-4</c:v>
                </c:pt>
                <c:pt idx="64">
                  <c:v>4.4338800156981499E-4</c:v>
                </c:pt>
                <c:pt idx="65">
                  <c:v>4.2052723695134702E-4</c:v>
                </c:pt>
                <c:pt idx="66">
                  <c:v>3.9744008677632532E-4</c:v>
                </c:pt>
                <c:pt idx="67">
                  <c:v>3.7429717947639278E-4</c:v>
                </c:pt>
                <c:pt idx="68">
                  <c:v>3.5126007215736488E-4</c:v>
                </c:pt>
                <c:pt idx="69">
                  <c:v>3.2847957046928304E-4</c:v>
                </c:pt>
                <c:pt idx="70">
                  <c:v>3.0609433234461523E-4</c:v>
                </c:pt>
                <c:pt idx="71">
                  <c:v>2.8422976670095321E-4</c:v>
                </c:pt>
                <c:pt idx="72">
                  <c:v>2.6299723048131356E-4</c:v>
                </c:pt>
                <c:pt idx="73">
                  <c:v>2.4249352008998932E-4</c:v>
                </c:pt>
                <c:pt idx="74">
                  <c:v>2.2280064657104694E-4</c:v>
                </c:pt>
                <c:pt idx="75">
                  <c:v>2.0398587793246382E-4</c:v>
                </c:pt>
                <c:pt idx="76">
                  <c:v>1.8610202696646734E-4</c:v>
                </c:pt>
                <c:pt idx="77">
                  <c:v>1.6918795884141664E-4</c:v>
                </c:pt>
                <c:pt idx="78">
                  <c:v>1.5326928968851727E-4</c:v>
                </c:pt>
                <c:pt idx="79">
                  <c:v>1.3835924538559884E-4</c:v>
                </c:pt>
                <c:pt idx="80">
                  <c:v>1.2445964872267307E-4</c:v>
                </c:pt>
                <c:pt idx="81">
                  <c:v>1.115620030613334E-4</c:v>
                </c:pt>
                <c:pt idx="82">
                  <c:v>9.9648641387276479E-5</c:v>
                </c:pt>
                <c:pt idx="83">
                  <c:v>8.869391119659482E-5</c:v>
                </c:pt>
                <c:pt idx="84">
                  <c:v>7.8665367831385515E-5</c:v>
                </c:pt>
                <c:pt idx="85">
                  <c:v>6.9524951559023641E-5</c:v>
                </c:pt>
                <c:pt idx="86">
                  <c:v>6.1230126739186428E-5</c:v>
                </c:pt>
                <c:pt idx="87">
                  <c:v>5.3734964712274276E-5</c:v>
                </c:pt>
                <c:pt idx="88">
                  <c:v>4.69911554475666E-5</c:v>
                </c:pt>
                <c:pt idx="89">
                  <c:v>4.094893639485736E-5</c:v>
                </c:pt>
                <c:pt idx="90">
                  <c:v>3.5557930288226565E-5</c:v>
                </c:pt>
                <c:pt idx="91">
                  <c:v>3.0767886769190994E-5</c:v>
                </c:pt>
                <c:pt idx="92">
                  <c:v>2.6529325559495299E-5</c:v>
                </c:pt>
                <c:pt idx="93">
                  <c:v>2.2794081469072105E-5</c:v>
                </c:pt>
                <c:pt idx="94">
                  <c:v>1.951575373681936E-5</c:v>
                </c:pt>
                <c:pt idx="95">
                  <c:v>1.6650064051278077E-5</c:v>
                </c:pt>
                <c:pt idx="96">
                  <c:v>1.4155129079991254E-5</c:v>
                </c:pt>
                <c:pt idx="97">
                  <c:v>1.1991654457907929E-5</c:v>
                </c:pt>
                <c:pt idx="98">
                  <c:v>1.012305796494071E-5</c:v>
                </c:pt>
                <c:pt idx="99">
                  <c:v>8.5155300874569552E-6</c:v>
                </c:pt>
                <c:pt idx="100">
                  <c:v>7.1380403411427663E-6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2.2433892648070241E-3</c:v>
                </c:pt>
                <c:pt idx="1">
                  <c:v>2.2677638844854409E-3</c:v>
                </c:pt>
                <c:pt idx="2">
                  <c:v>2.2919029300468171E-3</c:v>
                </c:pt>
                <c:pt idx="3">
                  <c:v>2.3157932992739797E-3</c:v>
                </c:pt>
                <c:pt idx="4">
                  <c:v>2.3394219156402394E-3</c:v>
                </c:pt>
                <c:pt idx="5">
                  <c:v>2.362775740053784E-3</c:v>
                </c:pt>
                <c:pt idx="6">
                  <c:v>2.385841782682128E-3</c:v>
                </c:pt>
                <c:pt idx="7">
                  <c:v>2.4086071148418636E-3</c:v>
                </c:pt>
                <c:pt idx="8">
                  <c:v>2.4310588809387185E-3</c:v>
                </c:pt>
                <c:pt idx="9">
                  <c:v>2.4531843104426982E-3</c:v>
                </c:pt>
                <c:pt idx="10">
                  <c:v>2.4749707298828967E-3</c:v>
                </c:pt>
                <c:pt idx="11">
                  <c:v>2.4964055748463655E-3</c:v>
                </c:pt>
                <c:pt idx="12">
                  <c:v>2.5174764019653072E-3</c:v>
                </c:pt>
                <c:pt idx="13">
                  <c:v>2.538170900876712E-3</c:v>
                </c:pt>
                <c:pt idx="14">
                  <c:v>2.5584769061384707E-3</c:v>
                </c:pt>
                <c:pt idx="15">
                  <c:v>2.5783824090859372E-3</c:v>
                </c:pt>
                <c:pt idx="16">
                  <c:v>2.5978755696128369E-3</c:v>
                </c:pt>
                <c:pt idx="17">
                  <c:v>2.6169447278604516E-3</c:v>
                </c:pt>
                <c:pt idx="18">
                  <c:v>2.6355784157989868E-3</c:v>
                </c:pt>
                <c:pt idx="19">
                  <c:v>2.6537653686850805E-3</c:v>
                </c:pt>
                <c:pt idx="20">
                  <c:v>2.6714945363794924E-3</c:v>
                </c:pt>
                <c:pt idx="21">
                  <c:v>2.6887550945091034E-3</c:v>
                </c:pt>
                <c:pt idx="22">
                  <c:v>2.7055364554574744E-3</c:v>
                </c:pt>
                <c:pt idx="23">
                  <c:v>2.7218282791683919E-3</c:v>
                </c:pt>
                <c:pt idx="24">
                  <c:v>2.7376204837469857E-3</c:v>
                </c:pt>
                <c:pt idx="25">
                  <c:v>2.7529032558432395E-3</c:v>
                </c:pt>
                <c:pt idx="26">
                  <c:v>2.7676670608029375E-3</c:v>
                </c:pt>
                <c:pt idx="27">
                  <c:v>2.7819026525713738E-3</c:v>
                </c:pt>
                <c:pt idx="28">
                  <c:v>2.7956010833354288E-3</c:v>
                </c:pt>
                <c:pt idx="29">
                  <c:v>2.8087537128899599E-3</c:v>
                </c:pt>
                <c:pt idx="30">
                  <c:v>2.8213522177147803E-3</c:v>
                </c:pt>
                <c:pt idx="31">
                  <c:v>2.8333885997488969E-3</c:v>
                </c:pt>
                <c:pt idx="32">
                  <c:v>2.8448551948490539E-3</c:v>
                </c:pt>
                <c:pt idx="33">
                  <c:v>2.8557446809200694E-3</c:v>
                </c:pt>
                <c:pt idx="34">
                  <c:v>2.8660500857049017E-3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2.8757647942228297E-3</c:v>
                </c:pt>
                <c:pt idx="36">
                  <c:v>2.884882555844659E-3</c:v>
                </c:pt>
                <c:pt idx="37">
                  <c:v>2.8933974909943513E-3</c:v>
                </c:pt>
                <c:pt idx="38">
                  <c:v>2.9013040974670231E-3</c:v>
                </c:pt>
                <c:pt idx="39">
                  <c:v>2.9085972563538073E-3</c:v>
                </c:pt>
                <c:pt idx="40">
                  <c:v>2.9152722375646537E-3</c:v>
                </c:pt>
                <c:pt idx="41">
                  <c:v>2.9213247049407211E-3</c:v>
                </c:pt>
                <c:pt idx="42">
                  <c:v>2.9267507209486286E-3</c:v>
                </c:pt>
                <c:pt idx="43">
                  <c:v>2.9315467509494512E-3</c:v>
                </c:pt>
                <c:pt idx="44">
                  <c:v>2.9357096670359854E-3</c:v>
                </c:pt>
                <c:pt idx="45">
                  <c:v>2.9392367514324428E-3</c:v>
                </c:pt>
                <c:pt idx="46">
                  <c:v>2.942125699451409E-3</c:v>
                </c:pt>
                <c:pt idx="47">
                  <c:v>2.9443746220035607E-3</c:v>
                </c:pt>
                <c:pt idx="48">
                  <c:v>2.9459820476563123E-3</c:v>
                </c:pt>
                <c:pt idx="49">
                  <c:v>2.9469469242382564E-3</c:v>
                </c:pt>
                <c:pt idx="50">
                  <c:v>2.947268619986944E-3</c:v>
                </c:pt>
                <c:pt idx="51">
                  <c:v>2.9469469242382564E-3</c:v>
                </c:pt>
                <c:pt idx="52">
                  <c:v>2.9459820476563123E-3</c:v>
                </c:pt>
                <c:pt idx="53">
                  <c:v>2.9443746220035607E-3</c:v>
                </c:pt>
                <c:pt idx="54">
                  <c:v>2.942125699451409E-3</c:v>
                </c:pt>
                <c:pt idx="55">
                  <c:v>2.9392367514324428E-3</c:v>
                </c:pt>
                <c:pt idx="56">
                  <c:v>2.9357096670359854E-3</c:v>
                </c:pt>
                <c:pt idx="57">
                  <c:v>2.9315467509494512E-3</c:v>
                </c:pt>
                <c:pt idx="58">
                  <c:v>2.9267507209486286E-3</c:v>
                </c:pt>
                <c:pt idx="59">
                  <c:v>2.9213247049407211E-3</c:v>
                </c:pt>
                <c:pt idx="60">
                  <c:v>2.9152722375646537E-3</c:v>
                </c:pt>
                <c:pt idx="61">
                  <c:v>2.9085972563538073E-3</c:v>
                </c:pt>
                <c:pt idx="62">
                  <c:v>2.9013040974670231E-3</c:v>
                </c:pt>
                <c:pt idx="63">
                  <c:v>2.8933974909943513E-3</c:v>
                </c:pt>
                <c:pt idx="64">
                  <c:v>2.884882555844659E-3</c:v>
                </c:pt>
                <c:pt idx="65">
                  <c:v>2.8757647942228297E-3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2.8660500857049017E-3</c:v>
                </c:pt>
                <c:pt idx="67">
                  <c:v>2.8557446809200694E-3</c:v>
                </c:pt>
                <c:pt idx="68">
                  <c:v>2.8448551948490539E-3</c:v>
                </c:pt>
                <c:pt idx="69">
                  <c:v>2.8333885997488969E-3</c:v>
                </c:pt>
                <c:pt idx="70">
                  <c:v>2.8213522177147803E-3</c:v>
                </c:pt>
                <c:pt idx="71">
                  <c:v>2.8087537128899599E-3</c:v>
                </c:pt>
                <c:pt idx="72">
                  <c:v>2.7956010833354288E-3</c:v>
                </c:pt>
                <c:pt idx="73">
                  <c:v>2.7819026525713738E-3</c:v>
                </c:pt>
                <c:pt idx="74">
                  <c:v>2.7676670608029375E-3</c:v>
                </c:pt>
                <c:pt idx="75">
                  <c:v>2.7529032558432395E-3</c:v>
                </c:pt>
                <c:pt idx="76">
                  <c:v>2.7376204837469857E-3</c:v>
                </c:pt>
                <c:pt idx="77">
                  <c:v>2.7218282791683919E-3</c:v>
                </c:pt>
                <c:pt idx="78">
                  <c:v>2.7055364554574744E-3</c:v>
                </c:pt>
                <c:pt idx="79">
                  <c:v>2.6887550945091034E-3</c:v>
                </c:pt>
                <c:pt idx="80">
                  <c:v>2.6714945363794924E-3</c:v>
                </c:pt>
                <c:pt idx="81">
                  <c:v>2.6537653686850805E-3</c:v>
                </c:pt>
                <c:pt idx="82">
                  <c:v>2.6355784157989868E-3</c:v>
                </c:pt>
                <c:pt idx="83">
                  <c:v>2.6169447278604516E-3</c:v>
                </c:pt>
                <c:pt idx="84">
                  <c:v>2.5978755696128369E-3</c:v>
                </c:pt>
                <c:pt idx="85">
                  <c:v>2.5783824090859372E-3</c:v>
                </c:pt>
                <c:pt idx="86">
                  <c:v>2.5584769061384707E-3</c:v>
                </c:pt>
                <c:pt idx="87">
                  <c:v>2.538170900876712E-3</c:v>
                </c:pt>
                <c:pt idx="88">
                  <c:v>2.5174764019653072E-3</c:v>
                </c:pt>
                <c:pt idx="89">
                  <c:v>2.4964055748463655E-3</c:v>
                </c:pt>
                <c:pt idx="90">
                  <c:v>2.4749707298828967E-3</c:v>
                </c:pt>
                <c:pt idx="91">
                  <c:v>2.4531843104426982E-3</c:v>
                </c:pt>
                <c:pt idx="92">
                  <c:v>2.4310588809387185E-3</c:v>
                </c:pt>
                <c:pt idx="93">
                  <c:v>2.4086071148418636E-3</c:v>
                </c:pt>
                <c:pt idx="94">
                  <c:v>2.385841782682128E-3</c:v>
                </c:pt>
                <c:pt idx="95">
                  <c:v>2.362775740053784E-3</c:v>
                </c:pt>
                <c:pt idx="96">
                  <c:v>2.3394219156402394E-3</c:v>
                </c:pt>
                <c:pt idx="97">
                  <c:v>2.3157932992739797E-3</c:v>
                </c:pt>
                <c:pt idx="98">
                  <c:v>2.2919029300468171E-3</c:v>
                </c:pt>
                <c:pt idx="99">
                  <c:v>2.2677638844854409E-3</c:v>
                </c:pt>
                <c:pt idx="100">
                  <c:v>2.2433892648070241E-3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2.2433892648070241E-3</c:v>
                </c:pt>
                <c:pt idx="1">
                  <c:v>2.2677638844854409E-3</c:v>
                </c:pt>
                <c:pt idx="2">
                  <c:v>2.2919029300468171E-3</c:v>
                </c:pt>
                <c:pt idx="3">
                  <c:v>2.3157932992739797E-3</c:v>
                </c:pt>
                <c:pt idx="4">
                  <c:v>2.3394219156402394E-3</c:v>
                </c:pt>
                <c:pt idx="5">
                  <c:v>2.362775740053784E-3</c:v>
                </c:pt>
                <c:pt idx="6">
                  <c:v>2.385841782682128E-3</c:v>
                </c:pt>
                <c:pt idx="7">
                  <c:v>2.4086071148418636E-3</c:v>
                </c:pt>
                <c:pt idx="8">
                  <c:v>2.4310588809387185E-3</c:v>
                </c:pt>
                <c:pt idx="9">
                  <c:v>2.4531843104426982E-3</c:v>
                </c:pt>
                <c:pt idx="10">
                  <c:v>2.4749707298828967E-3</c:v>
                </c:pt>
                <c:pt idx="11">
                  <c:v>2.4964055748463655E-3</c:v>
                </c:pt>
                <c:pt idx="12">
                  <c:v>2.5174764019653072E-3</c:v>
                </c:pt>
                <c:pt idx="13">
                  <c:v>2.538170900876712E-3</c:v>
                </c:pt>
                <c:pt idx="14">
                  <c:v>2.5584769061384707E-3</c:v>
                </c:pt>
                <c:pt idx="15">
                  <c:v>2.5783824090859372E-3</c:v>
                </c:pt>
                <c:pt idx="16">
                  <c:v>2.5978755696128369E-3</c:v>
                </c:pt>
                <c:pt idx="17">
                  <c:v>2.6169447278604516E-3</c:v>
                </c:pt>
                <c:pt idx="18">
                  <c:v>2.6355784157989868E-3</c:v>
                </c:pt>
                <c:pt idx="19">
                  <c:v>2.6537653686850805E-3</c:v>
                </c:pt>
                <c:pt idx="20">
                  <c:v>2.6714945363794924E-3</c:v>
                </c:pt>
                <c:pt idx="21">
                  <c:v>2.6887550945091034E-3</c:v>
                </c:pt>
                <c:pt idx="22">
                  <c:v>2.7055364554574744E-3</c:v>
                </c:pt>
                <c:pt idx="23">
                  <c:v>2.7218282791683919E-3</c:v>
                </c:pt>
                <c:pt idx="24">
                  <c:v>2.7376204837469857E-3</c:v>
                </c:pt>
                <c:pt idx="25">
                  <c:v>2.7529032558432395E-3</c:v>
                </c:pt>
                <c:pt idx="26">
                  <c:v>2.7676670608029375E-3</c:v>
                </c:pt>
                <c:pt idx="27">
                  <c:v>2.7819026525713738E-3</c:v>
                </c:pt>
                <c:pt idx="28">
                  <c:v>2.7956010833354288E-3</c:v>
                </c:pt>
                <c:pt idx="29">
                  <c:v>2.8087537128899599E-3</c:v>
                </c:pt>
                <c:pt idx="30">
                  <c:v>2.8213522177147803E-3</c:v>
                </c:pt>
                <c:pt idx="31">
                  <c:v>2.8333885997488969E-3</c:v>
                </c:pt>
                <c:pt idx="32">
                  <c:v>2.8448551948490539E-3</c:v>
                </c:pt>
                <c:pt idx="33">
                  <c:v>2.8557446809200694E-3</c:v>
                </c:pt>
                <c:pt idx="34">
                  <c:v>2.8660500857049017E-3</c:v>
                </c:pt>
                <c:pt idx="35">
                  <c:v>2.8757647942228297E-3</c:v>
                </c:pt>
                <c:pt idx="36">
                  <c:v>2.884882555844659E-3</c:v>
                </c:pt>
                <c:pt idx="37">
                  <c:v>2.8933974909943513E-3</c:v>
                </c:pt>
                <c:pt idx="38">
                  <c:v>2.9013040974670231E-3</c:v>
                </c:pt>
                <c:pt idx="39">
                  <c:v>2.9085972563538073E-3</c:v>
                </c:pt>
                <c:pt idx="40">
                  <c:v>2.9152722375646537E-3</c:v>
                </c:pt>
                <c:pt idx="41">
                  <c:v>2.9213247049407211E-3</c:v>
                </c:pt>
                <c:pt idx="42">
                  <c:v>2.9267507209486286E-3</c:v>
                </c:pt>
                <c:pt idx="43">
                  <c:v>2.9315467509494512E-3</c:v>
                </c:pt>
                <c:pt idx="44">
                  <c:v>2.9357096670359854E-3</c:v>
                </c:pt>
                <c:pt idx="45">
                  <c:v>2.9392367514324428E-3</c:v>
                </c:pt>
                <c:pt idx="46">
                  <c:v>2.942125699451409E-3</c:v>
                </c:pt>
                <c:pt idx="47">
                  <c:v>2.9443746220035607E-3</c:v>
                </c:pt>
                <c:pt idx="48">
                  <c:v>2.9459820476563123E-3</c:v>
                </c:pt>
                <c:pt idx="49">
                  <c:v>2.9469469242382564E-3</c:v>
                </c:pt>
                <c:pt idx="50">
                  <c:v>2.947268619986944E-3</c:v>
                </c:pt>
                <c:pt idx="51">
                  <c:v>2.9469469242382564E-3</c:v>
                </c:pt>
                <c:pt idx="52">
                  <c:v>2.9459820476563123E-3</c:v>
                </c:pt>
                <c:pt idx="53">
                  <c:v>2.9443746220035607E-3</c:v>
                </c:pt>
                <c:pt idx="54">
                  <c:v>2.942125699451409E-3</c:v>
                </c:pt>
                <c:pt idx="55">
                  <c:v>2.9392367514324428E-3</c:v>
                </c:pt>
                <c:pt idx="56">
                  <c:v>2.9357096670359854E-3</c:v>
                </c:pt>
                <c:pt idx="57">
                  <c:v>2.9315467509494512E-3</c:v>
                </c:pt>
                <c:pt idx="58">
                  <c:v>2.9267507209486286E-3</c:v>
                </c:pt>
                <c:pt idx="59">
                  <c:v>2.9213247049407211E-3</c:v>
                </c:pt>
                <c:pt idx="60">
                  <c:v>2.9152722375646537E-3</c:v>
                </c:pt>
                <c:pt idx="61">
                  <c:v>2.9085972563538073E-3</c:v>
                </c:pt>
                <c:pt idx="62">
                  <c:v>2.9013040974670231E-3</c:v>
                </c:pt>
                <c:pt idx="63">
                  <c:v>2.8933974909943513E-3</c:v>
                </c:pt>
                <c:pt idx="64">
                  <c:v>2.884882555844659E-3</c:v>
                </c:pt>
                <c:pt idx="65">
                  <c:v>2.8757647942228297E-3</c:v>
                </c:pt>
                <c:pt idx="66">
                  <c:v>2.8660500857049017E-3</c:v>
                </c:pt>
                <c:pt idx="67">
                  <c:v>2.8557446809200694E-3</c:v>
                </c:pt>
                <c:pt idx="68">
                  <c:v>2.8448551948490539E-3</c:v>
                </c:pt>
                <c:pt idx="69">
                  <c:v>2.8333885997488969E-3</c:v>
                </c:pt>
                <c:pt idx="70">
                  <c:v>2.8213522177147803E-3</c:v>
                </c:pt>
                <c:pt idx="71">
                  <c:v>2.8087537128899599E-3</c:v>
                </c:pt>
                <c:pt idx="72">
                  <c:v>2.7956010833354288E-3</c:v>
                </c:pt>
                <c:pt idx="73">
                  <c:v>2.7819026525713738E-3</c:v>
                </c:pt>
                <c:pt idx="74">
                  <c:v>2.7676670608029375E-3</c:v>
                </c:pt>
                <c:pt idx="75">
                  <c:v>2.7529032558432395E-3</c:v>
                </c:pt>
                <c:pt idx="76">
                  <c:v>2.7376204837469857E-3</c:v>
                </c:pt>
                <c:pt idx="77">
                  <c:v>2.7218282791683919E-3</c:v>
                </c:pt>
                <c:pt idx="78">
                  <c:v>2.7055364554574744E-3</c:v>
                </c:pt>
                <c:pt idx="79">
                  <c:v>2.6887550945091034E-3</c:v>
                </c:pt>
                <c:pt idx="80">
                  <c:v>2.6714945363794924E-3</c:v>
                </c:pt>
                <c:pt idx="81">
                  <c:v>2.6537653686850805E-3</c:v>
                </c:pt>
                <c:pt idx="82">
                  <c:v>2.6355784157989868E-3</c:v>
                </c:pt>
                <c:pt idx="83">
                  <c:v>2.6169447278604516E-3</c:v>
                </c:pt>
                <c:pt idx="84">
                  <c:v>2.5978755696128369E-3</c:v>
                </c:pt>
                <c:pt idx="85">
                  <c:v>2.5783824090859372E-3</c:v>
                </c:pt>
                <c:pt idx="86">
                  <c:v>2.5584769061384707E-3</c:v>
                </c:pt>
                <c:pt idx="87">
                  <c:v>2.538170900876712E-3</c:v>
                </c:pt>
                <c:pt idx="88">
                  <c:v>2.5174764019653072E-3</c:v>
                </c:pt>
                <c:pt idx="89">
                  <c:v>2.4964055748463655E-3</c:v>
                </c:pt>
                <c:pt idx="90">
                  <c:v>2.4749707298828967E-3</c:v>
                </c:pt>
                <c:pt idx="91">
                  <c:v>2.4531843104426982E-3</c:v>
                </c:pt>
                <c:pt idx="92">
                  <c:v>2.4310588809387185E-3</c:v>
                </c:pt>
                <c:pt idx="93">
                  <c:v>2.4086071148418636E-3</c:v>
                </c:pt>
                <c:pt idx="94">
                  <c:v>2.385841782682128E-3</c:v>
                </c:pt>
                <c:pt idx="95">
                  <c:v>2.362775740053784E-3</c:v>
                </c:pt>
                <c:pt idx="96">
                  <c:v>2.3394219156402394E-3</c:v>
                </c:pt>
                <c:pt idx="97">
                  <c:v>2.3157932992739797E-3</c:v>
                </c:pt>
                <c:pt idx="98">
                  <c:v>2.2919029300468171E-3</c:v>
                </c:pt>
                <c:pt idx="99">
                  <c:v>2.2677638844854409E-3</c:v>
                </c:pt>
                <c:pt idx="100">
                  <c:v>2.2433892648070241E-3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17</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tabSelected="1" workbookViewId="0">
      <pane ySplit="2" topLeftCell="A3" activePane="bottomLeft" state="frozen"/>
      <selection pane="bottomLeft" activeCell="B14" sqref="B1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784</v>
      </c>
      <c r="C2" s="204"/>
    </row>
    <row r="3" spans="1:7" x14ac:dyDescent="0.25">
      <c r="A3" s="5"/>
      <c r="B3" s="5"/>
    </row>
    <row r="4" spans="1:7" ht="17.25" x14ac:dyDescent="0.3">
      <c r="A4" s="5"/>
      <c r="B4" s="5" t="s">
        <v>101</v>
      </c>
      <c r="D4" s="234" t="s">
        <v>183</v>
      </c>
      <c r="G4" s="205"/>
    </row>
    <row r="5" spans="1:7" x14ac:dyDescent="0.25">
      <c r="A5" s="5"/>
      <c r="B5" s="5" t="s">
        <v>63</v>
      </c>
      <c r="D5" s="235" t="s">
        <v>182</v>
      </c>
      <c r="G5" s="205"/>
    </row>
    <row r="6" spans="1:7" x14ac:dyDescent="0.25">
      <c r="A6" s="5"/>
      <c r="B6" s="5" t="s">
        <v>26</v>
      </c>
      <c r="G6" s="205"/>
    </row>
    <row r="7" spans="1:7" x14ac:dyDescent="0.25">
      <c r="A7" s="5"/>
      <c r="B7" s="5"/>
      <c r="G7" s="205"/>
    </row>
    <row r="8" spans="1:7" ht="17.25" x14ac:dyDescent="0.3">
      <c r="A8" s="5"/>
      <c r="B8" s="5" t="s">
        <v>790</v>
      </c>
      <c r="D8" s="236" t="s">
        <v>184</v>
      </c>
      <c r="G8" s="205"/>
    </row>
    <row r="9" spans="1:7" x14ac:dyDescent="0.25">
      <c r="A9" s="5"/>
      <c r="B9" s="5" t="s">
        <v>826</v>
      </c>
      <c r="D9" s="235" t="s">
        <v>181</v>
      </c>
      <c r="G9" s="205"/>
    </row>
    <row r="10" spans="1:7" x14ac:dyDescent="0.25">
      <c r="A10" s="5"/>
      <c r="B10" s="5" t="s">
        <v>827</v>
      </c>
      <c r="G10" s="205"/>
    </row>
    <row r="11" spans="1:7" x14ac:dyDescent="0.25">
      <c r="A11" s="5"/>
      <c r="B11" s="5" t="s">
        <v>828</v>
      </c>
      <c r="G11" s="205"/>
    </row>
    <row r="12" spans="1:7" x14ac:dyDescent="0.25">
      <c r="A12" s="5"/>
      <c r="B12" s="5" t="s">
        <v>829</v>
      </c>
      <c r="G12" s="205"/>
    </row>
    <row r="13" spans="1:7" x14ac:dyDescent="0.25">
      <c r="A13" s="5"/>
      <c r="B13" s="5"/>
      <c r="G13" s="205"/>
    </row>
    <row r="14" spans="1:7" x14ac:dyDescent="0.25">
      <c r="A14" s="5"/>
      <c r="B14" s="426" t="s">
        <v>824</v>
      </c>
      <c r="G14" s="205"/>
    </row>
    <row r="15" spans="1:7" x14ac:dyDescent="0.25">
      <c r="A15" s="5"/>
      <c r="B15" s="5"/>
      <c r="G15" s="205"/>
    </row>
    <row r="16" spans="1:7" x14ac:dyDescent="0.25">
      <c r="A16" s="5"/>
      <c r="B16" s="5" t="s">
        <v>29</v>
      </c>
      <c r="G16" s="205"/>
    </row>
    <row r="17" spans="1:9" x14ac:dyDescent="0.25">
      <c r="A17" s="5"/>
      <c r="B17" s="46" t="s">
        <v>791</v>
      </c>
      <c r="G17" s="205"/>
    </row>
    <row r="18" spans="1:9" x14ac:dyDescent="0.25">
      <c r="A18" s="5"/>
      <c r="B18" s="5" t="s">
        <v>792</v>
      </c>
      <c r="G18" s="205"/>
    </row>
    <row r="19" spans="1:9" x14ac:dyDescent="0.25">
      <c r="A19" s="5"/>
      <c r="B19" s="5" t="s">
        <v>65</v>
      </c>
      <c r="G19" s="206"/>
    </row>
    <row r="20" spans="1:9" x14ac:dyDescent="0.25">
      <c r="A20" s="5"/>
      <c r="B20" s="5"/>
      <c r="G20" s="205"/>
    </row>
    <row r="21" spans="1:9" x14ac:dyDescent="0.25">
      <c r="A21" s="5"/>
      <c r="B21" s="5" t="s">
        <v>41</v>
      </c>
      <c r="G21" s="373"/>
      <c r="H21" s="373"/>
      <c r="I21" s="373"/>
    </row>
    <row r="22" spans="1:9" x14ac:dyDescent="0.25">
      <c r="A22" s="5"/>
      <c r="B22" s="5" t="s">
        <v>43</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0.1.1 – © 2020, William W. Davis, MSPM, PMP</v>
      </c>
      <c r="C28" s="12"/>
      <c r="D28" s="249"/>
      <c r="H28" s="12"/>
    </row>
    <row r="29" spans="1:9" x14ac:dyDescent="0.25">
      <c r="A29" s="5"/>
      <c r="B29" s="97" t="s">
        <v>99</v>
      </c>
      <c r="C29" s="96"/>
      <c r="D29" s="249"/>
      <c r="E29" s="96"/>
      <c r="F29" s="96"/>
      <c r="G29" s="96"/>
      <c r="H29" s="96"/>
    </row>
    <row r="30" spans="1:9" x14ac:dyDescent="0.25">
      <c r="A30" s="5"/>
      <c r="B30" s="97" t="s">
        <v>100</v>
      </c>
      <c r="C30" s="96"/>
      <c r="D30" s="249"/>
      <c r="H30" s="12"/>
    </row>
    <row r="31" spans="1:9" x14ac:dyDescent="0.25">
      <c r="A31" s="5"/>
      <c r="B31" s="97" t="s">
        <v>64</v>
      </c>
      <c r="C31" s="96"/>
      <c r="D31" s="249"/>
      <c r="H31" s="12"/>
    </row>
    <row r="32" spans="1:9" x14ac:dyDescent="0.25">
      <c r="A32" s="5"/>
      <c r="B32" s="97" t="s">
        <v>169</v>
      </c>
      <c r="C32" s="96"/>
      <c r="D32" s="249"/>
      <c r="H32" s="12"/>
    </row>
    <row r="33" spans="1:8" x14ac:dyDescent="0.25">
      <c r="A33" s="5"/>
      <c r="B33" s="340" t="s">
        <v>769</v>
      </c>
      <c r="C33" s="96"/>
      <c r="D33" s="249"/>
      <c r="H33" s="12"/>
    </row>
    <row r="34" spans="1:8" x14ac:dyDescent="0.25">
      <c r="A34" s="5"/>
      <c r="B34" s="148" t="s">
        <v>167</v>
      </c>
      <c r="C34" s="12"/>
      <c r="D34" s="249"/>
      <c r="H34" s="12"/>
    </row>
    <row r="35" spans="1:8" x14ac:dyDescent="0.25">
      <c r="A35" s="5"/>
      <c r="B35" s="148" t="s">
        <v>62</v>
      </c>
      <c r="C35" s="12"/>
      <c r="D35" s="249"/>
      <c r="H35" s="12"/>
    </row>
    <row r="36" spans="1:8" x14ac:dyDescent="0.25">
      <c r="A36" s="5"/>
      <c r="B36" s="148" t="s">
        <v>166</v>
      </c>
      <c r="C36" s="12"/>
      <c r="H36" s="12"/>
    </row>
    <row r="37" spans="1:8" x14ac:dyDescent="0.25">
      <c r="A37" s="5"/>
      <c r="B37" s="148" t="s">
        <v>168</v>
      </c>
      <c r="C37" s="12"/>
      <c r="D37" s="249"/>
      <c r="H37" s="12"/>
    </row>
    <row r="38" spans="1:8" x14ac:dyDescent="0.25">
      <c r="A38" s="5"/>
      <c r="B38" s="148" t="s">
        <v>702</v>
      </c>
      <c r="C38" s="12"/>
      <c r="H38" s="12"/>
    </row>
    <row r="39" spans="1:8" x14ac:dyDescent="0.25">
      <c r="A39" s="5"/>
      <c r="B39" s="148" t="s">
        <v>703</v>
      </c>
      <c r="C39" s="12"/>
      <c r="D39" s="249"/>
      <c r="H39" s="12"/>
    </row>
    <row r="40" spans="1:8" x14ac:dyDescent="0.25">
      <c r="A40" s="5"/>
      <c r="B40" s="148"/>
      <c r="C40" s="12"/>
      <c r="D40" s="249"/>
      <c r="H40" s="12"/>
    </row>
    <row r="41" spans="1:8" x14ac:dyDescent="0.25">
      <c r="A41" s="5"/>
      <c r="B41" s="148" t="s">
        <v>704</v>
      </c>
      <c r="C41" s="12"/>
      <c r="D41" s="249"/>
      <c r="H41" s="12"/>
    </row>
    <row r="42" spans="1:8" x14ac:dyDescent="0.25">
      <c r="A42" s="19"/>
      <c r="B42" s="148" t="s">
        <v>61</v>
      </c>
      <c r="C42" s="12"/>
      <c r="D42" s="249"/>
      <c r="H42" s="12"/>
    </row>
    <row r="43" spans="1:8" x14ac:dyDescent="0.25">
      <c r="A43" s="5"/>
      <c r="B43" s="250" t="s">
        <v>708</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785</v>
      </c>
      <c r="C2" s="204"/>
    </row>
    <row r="3" spans="1:7" x14ac:dyDescent="0.25">
      <c r="A3" s="5"/>
      <c r="B3" s="5"/>
    </row>
    <row r="4" spans="1:7" ht="17.25" x14ac:dyDescent="0.3">
      <c r="A4" s="5"/>
      <c r="B4" s="5" t="s">
        <v>830</v>
      </c>
      <c r="D4" s="234"/>
      <c r="G4" s="205"/>
    </row>
    <row r="5" spans="1:7" x14ac:dyDescent="0.25">
      <c r="A5" s="5"/>
      <c r="B5" s="5" t="s">
        <v>832</v>
      </c>
      <c r="D5" s="235"/>
      <c r="G5" s="205"/>
    </row>
    <row r="6" spans="1:7" x14ac:dyDescent="0.25">
      <c r="A6" s="5"/>
      <c r="B6" s="5" t="s">
        <v>748</v>
      </c>
      <c r="G6" s="205"/>
    </row>
    <row r="7" spans="1:7" x14ac:dyDescent="0.25">
      <c r="A7" s="5"/>
      <c r="B7" s="5" t="s">
        <v>749</v>
      </c>
      <c r="G7" s="205"/>
    </row>
    <row r="8" spans="1:7" ht="17.25" x14ac:dyDescent="0.3">
      <c r="A8" s="5"/>
      <c r="B8" s="5"/>
      <c r="D8" s="236"/>
      <c r="G8" s="205"/>
    </row>
    <row r="9" spans="1:7" x14ac:dyDescent="0.25">
      <c r="A9" s="5"/>
      <c r="B9" s="5" t="s">
        <v>750</v>
      </c>
      <c r="D9" s="235"/>
      <c r="G9" s="205"/>
    </row>
    <row r="10" spans="1:7" x14ac:dyDescent="0.25">
      <c r="A10" s="5"/>
      <c r="B10" s="5" t="s">
        <v>751</v>
      </c>
      <c r="G10" s="205"/>
    </row>
    <row r="11" spans="1:7" x14ac:dyDescent="0.25">
      <c r="A11" s="5"/>
      <c r="B11" s="5" t="s">
        <v>752</v>
      </c>
      <c r="G11" s="205"/>
    </row>
    <row r="12" spans="1:7" x14ac:dyDescent="0.25">
      <c r="A12" s="5"/>
      <c r="B12" s="327" t="s">
        <v>753</v>
      </c>
      <c r="G12" s="205"/>
    </row>
    <row r="13" spans="1:7" x14ac:dyDescent="0.25">
      <c r="A13" s="5"/>
      <c r="B13" s="5" t="s">
        <v>755</v>
      </c>
      <c r="G13" s="205"/>
    </row>
    <row r="14" spans="1:7" x14ac:dyDescent="0.25">
      <c r="A14" s="5"/>
      <c r="B14" s="5" t="s">
        <v>754</v>
      </c>
      <c r="G14" s="205"/>
    </row>
    <row r="15" spans="1:7" x14ac:dyDescent="0.25">
      <c r="A15" s="5"/>
      <c r="B15" s="5" t="s">
        <v>833</v>
      </c>
      <c r="G15" s="205"/>
    </row>
    <row r="16" spans="1:7" x14ac:dyDescent="0.25">
      <c r="A16" s="5"/>
      <c r="B16" s="5"/>
      <c r="G16" s="206"/>
    </row>
    <row r="17" spans="1:9" x14ac:dyDescent="0.25">
      <c r="A17" s="5"/>
      <c r="B17" s="5" t="s">
        <v>834</v>
      </c>
      <c r="G17" s="205"/>
    </row>
    <row r="18" spans="1:9" x14ac:dyDescent="0.25">
      <c r="A18" s="5"/>
      <c r="B18" s="5" t="s">
        <v>756</v>
      </c>
      <c r="G18" s="373"/>
      <c r="H18" s="373"/>
      <c r="I18" s="373"/>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2015-",YEAR('Change Log'!$A$3),", William W. Davis, MSPM, PMP")</f>
        <v>Version 0.1.1 – © 2015-2020, William W. Davis, MSPM, PMP</v>
      </c>
      <c r="C25" s="12"/>
      <c r="D25" s="249"/>
      <c r="H25" s="12"/>
    </row>
    <row r="26" spans="1:9" x14ac:dyDescent="0.25">
      <c r="A26" s="5"/>
      <c r="B26" s="324" t="s">
        <v>99</v>
      </c>
      <c r="C26" s="96"/>
      <c r="D26" s="249"/>
      <c r="E26" s="96"/>
      <c r="F26" s="96"/>
      <c r="G26" s="96"/>
      <c r="H26" s="96"/>
    </row>
    <row r="27" spans="1:9" x14ac:dyDescent="0.25">
      <c r="A27" s="5"/>
      <c r="B27" s="324" t="s">
        <v>100</v>
      </c>
      <c r="C27" s="96"/>
      <c r="D27" s="249"/>
      <c r="H27" s="12"/>
    </row>
    <row r="28" spans="1:9" x14ac:dyDescent="0.25">
      <c r="A28" s="5"/>
      <c r="B28" s="324" t="s">
        <v>64</v>
      </c>
      <c r="C28" s="96"/>
      <c r="D28" s="249"/>
      <c r="H28" s="12"/>
    </row>
    <row r="29" spans="1:9" x14ac:dyDescent="0.25">
      <c r="A29" s="5"/>
      <c r="B29" s="324" t="s">
        <v>169</v>
      </c>
      <c r="C29" s="96"/>
      <c r="D29" s="249"/>
      <c r="H29" s="12"/>
    </row>
    <row r="30" spans="1:9" x14ac:dyDescent="0.25">
      <c r="A30" s="5"/>
      <c r="B30" s="340" t="s">
        <v>769</v>
      </c>
      <c r="C30" s="96"/>
      <c r="D30" s="249"/>
      <c r="H30" s="12"/>
    </row>
    <row r="31" spans="1:9" x14ac:dyDescent="0.25">
      <c r="A31" s="5"/>
      <c r="B31" s="148" t="s">
        <v>167</v>
      </c>
      <c r="C31" s="12"/>
      <c r="D31" s="249"/>
      <c r="H31" s="12"/>
    </row>
    <row r="32" spans="1:9" x14ac:dyDescent="0.25">
      <c r="A32" s="5"/>
      <c r="B32" s="148" t="s">
        <v>62</v>
      </c>
      <c r="C32" s="12"/>
      <c r="D32" s="249"/>
      <c r="H32" s="12"/>
    </row>
    <row r="33" spans="1:8" x14ac:dyDescent="0.25">
      <c r="A33" s="5"/>
      <c r="B33" s="148" t="s">
        <v>166</v>
      </c>
      <c r="C33" s="12"/>
      <c r="H33" s="12"/>
    </row>
    <row r="34" spans="1:8" x14ac:dyDescent="0.25">
      <c r="A34" s="5"/>
      <c r="B34" s="148" t="s">
        <v>168</v>
      </c>
      <c r="C34" s="12"/>
      <c r="D34" s="249"/>
      <c r="H34" s="12"/>
    </row>
    <row r="35" spans="1:8" x14ac:dyDescent="0.25">
      <c r="A35" s="5"/>
      <c r="B35" s="148" t="s">
        <v>702</v>
      </c>
      <c r="C35" s="12"/>
      <c r="H35" s="12"/>
    </row>
    <row r="36" spans="1:8" x14ac:dyDescent="0.25">
      <c r="A36" s="5"/>
      <c r="B36" s="148" t="s">
        <v>703</v>
      </c>
      <c r="C36" s="12"/>
      <c r="D36" s="249"/>
      <c r="H36" s="12"/>
    </row>
    <row r="37" spans="1:8" x14ac:dyDescent="0.25">
      <c r="A37" s="5"/>
      <c r="B37" s="148"/>
      <c r="C37" s="12"/>
      <c r="D37" s="249"/>
      <c r="H37" s="12"/>
    </row>
    <row r="38" spans="1:8" x14ac:dyDescent="0.25">
      <c r="A38" s="5"/>
      <c r="B38" s="148" t="s">
        <v>704</v>
      </c>
      <c r="C38" s="12"/>
      <c r="D38" s="249"/>
      <c r="H38" s="12"/>
    </row>
    <row r="39" spans="1:8" x14ac:dyDescent="0.25">
      <c r="A39" s="19"/>
      <c r="B39" s="148" t="s">
        <v>61</v>
      </c>
      <c r="C39" s="12"/>
      <c r="D39" s="249"/>
      <c r="H39" s="12"/>
    </row>
    <row r="40" spans="1:8" x14ac:dyDescent="0.25">
      <c r="A40" s="5"/>
      <c r="B40" s="325" t="s">
        <v>708</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793</v>
      </c>
      <c r="C1" s="5"/>
      <c r="D1" s="5"/>
      <c r="E1" s="5"/>
      <c r="F1" s="2"/>
      <c r="G1" s="2"/>
      <c r="H1" s="5"/>
      <c r="I1" s="5"/>
      <c r="J1" s="5"/>
      <c r="K1" s="5"/>
      <c r="L1" s="33"/>
      <c r="M1" s="33"/>
      <c r="N1" s="33"/>
      <c r="O1" s="33"/>
      <c r="P1" s="33"/>
      <c r="Q1" s="33"/>
      <c r="R1" s="5"/>
    </row>
    <row r="2" spans="1:18" ht="30" customHeight="1" x14ac:dyDescent="0.25">
      <c r="A2" s="240"/>
      <c r="B2" s="241"/>
      <c r="C2" s="242" t="s">
        <v>165</v>
      </c>
      <c r="D2" s="243"/>
      <c r="E2" s="243"/>
      <c r="F2" s="244"/>
      <c r="G2" s="244"/>
      <c r="H2" s="243"/>
      <c r="I2" s="243"/>
      <c r="J2" s="243"/>
      <c r="K2" s="245"/>
      <c r="L2" s="33"/>
      <c r="M2" s="33"/>
      <c r="N2" s="33"/>
      <c r="O2" s="33"/>
      <c r="P2" s="33"/>
      <c r="Q2" s="33"/>
      <c r="R2" s="5"/>
    </row>
    <row r="3" spans="1:18" ht="20.100000000000001" customHeight="1" x14ac:dyDescent="0.25">
      <c r="A3" s="183"/>
      <c r="B3" s="184" t="s">
        <v>151</v>
      </c>
      <c r="C3" s="341">
        <v>50</v>
      </c>
      <c r="D3" s="198" t="s">
        <v>149</v>
      </c>
      <c r="E3" s="199"/>
      <c r="F3" s="200"/>
      <c r="G3" s="200"/>
      <c r="H3" s="199"/>
      <c r="I3" s="199"/>
      <c r="J3" s="199"/>
      <c r="K3" s="201"/>
      <c r="L3" s="33"/>
      <c r="M3" s="33"/>
      <c r="N3" s="33"/>
      <c r="O3" s="33"/>
      <c r="P3" s="33"/>
      <c r="Q3" s="33"/>
      <c r="R3" s="5"/>
    </row>
    <row r="4" spans="1:18" ht="20.100000000000001" customHeight="1" x14ac:dyDescent="0.25">
      <c r="A4" s="246"/>
      <c r="B4" s="247" t="s">
        <v>762</v>
      </c>
      <c r="C4" s="342">
        <v>100</v>
      </c>
      <c r="D4" s="198" t="s">
        <v>763</v>
      </c>
      <c r="E4" s="199"/>
      <c r="F4" s="200"/>
      <c r="G4" s="200"/>
      <c r="H4" s="199"/>
      <c r="I4" s="199"/>
      <c r="J4" s="199"/>
      <c r="K4" s="201"/>
      <c r="L4" s="33"/>
      <c r="M4" s="33"/>
      <c r="N4" s="33"/>
      <c r="O4" s="33"/>
      <c r="P4" s="33"/>
      <c r="Q4" s="33"/>
      <c r="R4" s="5"/>
    </row>
    <row r="5" spans="1:18" ht="20.100000000000001" customHeight="1" x14ac:dyDescent="0.25">
      <c r="A5" s="183"/>
      <c r="B5" s="184" t="s">
        <v>152</v>
      </c>
      <c r="C5" s="342">
        <v>150</v>
      </c>
      <c r="D5" s="198" t="s">
        <v>150</v>
      </c>
      <c r="E5" s="199"/>
      <c r="F5" s="200"/>
      <c r="G5" s="200"/>
      <c r="H5" s="199"/>
      <c r="I5" s="199"/>
      <c r="J5" s="199"/>
      <c r="K5" s="201"/>
      <c r="L5" s="33"/>
      <c r="M5" s="33"/>
      <c r="N5" s="33"/>
      <c r="O5" s="33"/>
      <c r="P5" s="33"/>
      <c r="Q5" s="33"/>
      <c r="R5" s="5"/>
    </row>
    <row r="6" spans="1:18" ht="20.100000000000001" customHeight="1" x14ac:dyDescent="0.25">
      <c r="A6" s="196"/>
      <c r="B6" s="197" t="s">
        <v>140</v>
      </c>
      <c r="C6" s="118">
        <f>IF(OR(ISBLANK(C4),ISBLANK(C5),ISBLANK(C3)),"",IF(AND(C3&gt;0,C4&gt;0,C5&gt;0),IF(C4&gt;C3,IF(C5&gt;C4,1,-1),-1)))</f>
        <v>1</v>
      </c>
      <c r="D6" s="198" t="s">
        <v>136</v>
      </c>
      <c r="E6" s="199"/>
      <c r="F6" s="200"/>
      <c r="G6" s="200"/>
      <c r="H6" s="199"/>
      <c r="I6" s="199"/>
      <c r="J6" s="199"/>
      <c r="K6" s="201"/>
      <c r="L6" s="33"/>
      <c r="M6" s="33"/>
      <c r="N6" s="33"/>
      <c r="O6" s="33"/>
      <c r="P6" s="33"/>
      <c r="Q6" s="33"/>
      <c r="R6" s="5"/>
    </row>
    <row r="7" spans="1:18" ht="20.100000000000001" customHeight="1" x14ac:dyDescent="0.25">
      <c r="A7" s="196"/>
      <c r="B7" s="197" t="s">
        <v>141</v>
      </c>
      <c r="C7" s="118">
        <f>IF(OR(ISBLANK(C3),ISBLANK(C4),ISBLANK(C5)),"",IFERROR(MIN(C4-C3,C5-C4)/MAX(C4-C3,C5-C4),""))</f>
        <v>1</v>
      </c>
      <c r="D7" s="198" t="s">
        <v>137</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146</v>
      </c>
      <c r="C9" s="120" t="s">
        <v>1</v>
      </c>
      <c r="D9" s="198" t="s">
        <v>138</v>
      </c>
      <c r="E9" s="199"/>
      <c r="F9" s="200"/>
      <c r="G9" s="200"/>
      <c r="H9" s="199"/>
      <c r="I9" s="199"/>
      <c r="J9" s="199"/>
      <c r="K9" s="201"/>
      <c r="L9" s="33"/>
      <c r="M9" s="33"/>
      <c r="N9" s="33"/>
      <c r="O9" s="33"/>
      <c r="P9" s="33"/>
      <c r="Q9" s="33"/>
      <c r="R9" s="5"/>
    </row>
    <row r="10" spans="1:18" ht="20.100000000000001" customHeight="1" x14ac:dyDescent="0.25">
      <c r="A10" s="196"/>
      <c r="B10" s="197" t="s">
        <v>147</v>
      </c>
      <c r="C10" s="56"/>
      <c r="D10" s="198" t="s">
        <v>139</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112.79999999999998</v>
      </c>
      <c r="D11" s="199"/>
      <c r="E11" s="199"/>
      <c r="F11" s="200"/>
      <c r="G11" s="200"/>
      <c r="H11" s="199"/>
      <c r="I11" s="199"/>
      <c r="J11" s="199"/>
      <c r="K11" s="201"/>
      <c r="L11" s="33"/>
      <c r="M11" s="33"/>
      <c r="N11" s="33"/>
      <c r="O11" s="33"/>
      <c r="P11" s="33"/>
      <c r="Q11" s="33"/>
      <c r="R11" s="5"/>
    </row>
    <row r="12" spans="1:18" ht="20.100000000000001" customHeight="1" x14ac:dyDescent="0.25">
      <c r="A12" s="183"/>
      <c r="B12" s="184" t="s">
        <v>142</v>
      </c>
      <c r="C12" s="342">
        <v>75</v>
      </c>
      <c r="D12" s="198" t="s">
        <v>186</v>
      </c>
      <c r="E12" s="199"/>
      <c r="F12" s="200"/>
      <c r="G12" s="200"/>
      <c r="H12" s="199"/>
      <c r="I12" s="199"/>
      <c r="J12" s="199"/>
      <c r="K12" s="201"/>
      <c r="L12" s="33"/>
      <c r="M12" s="33"/>
      <c r="N12" s="33"/>
      <c r="O12" s="33"/>
      <c r="P12" s="33"/>
      <c r="Q12" s="33"/>
      <c r="R12" s="5"/>
    </row>
    <row r="13" spans="1:18" ht="20.100000000000001" customHeight="1" x14ac:dyDescent="0.25">
      <c r="A13" s="183"/>
      <c r="B13" s="184" t="s">
        <v>143</v>
      </c>
      <c r="C13" s="179" t="s">
        <v>47</v>
      </c>
      <c r="D13" s="198" t="s">
        <v>148</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0.41230049397415236</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144</v>
      </c>
      <c r="C15" s="344">
        <v>0.5</v>
      </c>
      <c r="D15" s="198" t="s">
        <v>145</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0.1.1 – © 2020, William W. Davis, MSPM, PMP</v>
      </c>
      <c r="C19" s="182"/>
      <c r="D19" s="5"/>
      <c r="E19" s="2"/>
      <c r="F19" s="5"/>
      <c r="G19" s="5"/>
      <c r="H19" s="2"/>
      <c r="I19" s="5"/>
      <c r="J19" s="5"/>
      <c r="K19" s="5"/>
      <c r="L19" s="5"/>
      <c r="M19" s="5"/>
      <c r="N19" s="5"/>
      <c r="O19" s="5"/>
      <c r="P19" s="5"/>
      <c r="Q19" s="5"/>
      <c r="R19" s="5"/>
    </row>
    <row r="20" spans="1:18" x14ac:dyDescent="0.25">
      <c r="A20" s="2"/>
      <c r="B20" s="308" t="s">
        <v>99</v>
      </c>
      <c r="C20" s="308"/>
      <c r="D20" s="308"/>
      <c r="E20" s="308"/>
      <c r="F20" s="308"/>
      <c r="G20" s="308"/>
      <c r="H20" s="2"/>
      <c r="I20" s="5"/>
      <c r="J20" s="5"/>
      <c r="K20" s="5"/>
      <c r="L20" s="5"/>
      <c r="M20" s="5"/>
      <c r="N20" s="5"/>
      <c r="O20" s="5"/>
      <c r="P20" s="5"/>
      <c r="Q20" s="5"/>
      <c r="R20" s="5"/>
    </row>
    <row r="21" spans="1:18" x14ac:dyDescent="0.25">
      <c r="A21" s="2"/>
      <c r="B21" s="308" t="s">
        <v>100</v>
      </c>
      <c r="C21" s="308"/>
      <c r="D21" s="308"/>
      <c r="E21" s="308"/>
      <c r="F21" s="308"/>
      <c r="G21" s="308"/>
      <c r="H21" s="2"/>
      <c r="I21" s="5"/>
      <c r="J21" s="5"/>
      <c r="K21" s="5"/>
      <c r="L21" s="5"/>
      <c r="M21" s="5"/>
      <c r="N21" s="5"/>
      <c r="O21" s="5"/>
      <c r="P21" s="5"/>
      <c r="Q21" s="5"/>
      <c r="R21" s="5"/>
    </row>
    <row r="22" spans="1:18" x14ac:dyDescent="0.25">
      <c r="A22" s="2"/>
      <c r="B22" s="308" t="s">
        <v>64</v>
      </c>
      <c r="C22" s="308"/>
      <c r="D22" s="308"/>
      <c r="E22" s="308"/>
      <c r="F22" s="308"/>
      <c r="G22" s="308"/>
      <c r="H22" s="2"/>
      <c r="I22" s="5"/>
      <c r="J22" s="5"/>
      <c r="K22" s="5"/>
      <c r="L22" s="5"/>
      <c r="M22" s="5"/>
      <c r="N22" s="5"/>
      <c r="O22" s="5"/>
      <c r="P22" s="5"/>
      <c r="Q22" s="5"/>
      <c r="R22" s="5"/>
    </row>
    <row r="23" spans="1:18" x14ac:dyDescent="0.25">
      <c r="A23" s="2"/>
      <c r="B23" s="308" t="s">
        <v>169</v>
      </c>
      <c r="C23" s="308"/>
      <c r="D23" s="308"/>
      <c r="E23" s="308"/>
      <c r="F23" s="308"/>
      <c r="G23" s="308"/>
      <c r="H23" s="2"/>
      <c r="I23" s="5"/>
      <c r="J23" s="5"/>
      <c r="K23" s="5"/>
      <c r="L23" s="5"/>
      <c r="M23" s="5"/>
      <c r="N23" s="5"/>
      <c r="O23" s="5"/>
      <c r="P23" s="5"/>
      <c r="Q23" s="5"/>
      <c r="R23" s="5"/>
    </row>
    <row r="24" spans="1:18" x14ac:dyDescent="0.25">
      <c r="A24" s="2"/>
      <c r="B24" s="374" t="s">
        <v>769</v>
      </c>
      <c r="C24" s="374"/>
      <c r="D24" s="308"/>
      <c r="E24" s="308"/>
      <c r="F24" s="308"/>
      <c r="G24" s="308"/>
      <c r="H24" s="2"/>
      <c r="I24" s="5"/>
      <c r="J24" s="5"/>
      <c r="K24" s="5"/>
      <c r="L24" s="5"/>
      <c r="M24" s="5"/>
      <c r="N24" s="5"/>
      <c r="O24" s="5"/>
      <c r="P24" s="5"/>
      <c r="Q24" s="5"/>
      <c r="R24" s="5"/>
    </row>
    <row r="25" spans="1:18" x14ac:dyDescent="0.25">
      <c r="A25" s="2"/>
      <c r="B25" s="148" t="s">
        <v>167</v>
      </c>
      <c r="C25" s="5"/>
      <c r="D25" s="5"/>
      <c r="E25" s="2"/>
      <c r="F25" s="5"/>
      <c r="G25" s="5"/>
      <c r="H25" s="2"/>
      <c r="I25" s="5"/>
      <c r="J25" s="5"/>
      <c r="K25" s="5"/>
      <c r="L25" s="5"/>
      <c r="M25" s="5"/>
      <c r="N25" s="5"/>
      <c r="O25" s="5"/>
      <c r="P25" s="5"/>
      <c r="Q25" s="5"/>
      <c r="R25" s="5"/>
    </row>
    <row r="26" spans="1:18" x14ac:dyDescent="0.25">
      <c r="A26" s="2"/>
      <c r="B26" s="148" t="s">
        <v>62</v>
      </c>
      <c r="C26" s="5"/>
      <c r="D26" s="5"/>
      <c r="E26" s="2"/>
      <c r="F26" s="5"/>
      <c r="G26" s="5"/>
      <c r="H26" s="2"/>
      <c r="I26" s="5"/>
      <c r="J26" s="5"/>
      <c r="K26" s="5"/>
      <c r="L26" s="5"/>
      <c r="M26" s="5"/>
      <c r="N26" s="5"/>
      <c r="O26" s="5"/>
      <c r="P26" s="5"/>
      <c r="Q26" s="5"/>
      <c r="R26" s="5"/>
    </row>
    <row r="27" spans="1:18" x14ac:dyDescent="0.25">
      <c r="A27" s="19"/>
      <c r="B27" s="148" t="s">
        <v>166</v>
      </c>
      <c r="C27" s="5"/>
      <c r="D27" s="5"/>
      <c r="E27" s="5"/>
      <c r="F27" s="2"/>
      <c r="G27" s="2"/>
      <c r="H27" s="5"/>
      <c r="I27" s="5"/>
      <c r="J27" s="5"/>
      <c r="K27" s="5"/>
      <c r="L27" s="5"/>
      <c r="M27" s="5"/>
      <c r="N27" s="5"/>
      <c r="O27" s="5"/>
      <c r="P27" s="5"/>
      <c r="Q27" s="5"/>
      <c r="R27" s="5"/>
    </row>
    <row r="28" spans="1:18" x14ac:dyDescent="0.25">
      <c r="A28" s="19"/>
      <c r="B28" s="148" t="s">
        <v>168</v>
      </c>
      <c r="C28" s="5"/>
      <c r="D28" s="5"/>
      <c r="E28" s="5"/>
      <c r="F28" s="2"/>
      <c r="G28" s="2"/>
      <c r="H28" s="5"/>
      <c r="I28" s="5"/>
      <c r="J28" s="5"/>
      <c r="K28" s="5"/>
      <c r="L28" s="5"/>
      <c r="M28" s="5"/>
      <c r="N28" s="5"/>
      <c r="O28" s="5"/>
      <c r="P28" s="5"/>
      <c r="Q28" s="5"/>
      <c r="R28" s="5"/>
    </row>
    <row r="29" spans="1:18" x14ac:dyDescent="0.25">
      <c r="A29" s="19"/>
      <c r="B29" s="148" t="s">
        <v>702</v>
      </c>
      <c r="C29" s="5"/>
      <c r="D29" s="5"/>
      <c r="E29" s="5"/>
      <c r="F29" s="2"/>
      <c r="G29" s="2"/>
      <c r="H29" s="5"/>
      <c r="I29" s="5"/>
      <c r="J29" s="5"/>
      <c r="K29" s="5"/>
      <c r="L29" s="5"/>
      <c r="M29" s="5"/>
      <c r="N29" s="5"/>
      <c r="O29" s="5"/>
      <c r="P29" s="5"/>
      <c r="Q29" s="5"/>
      <c r="R29" s="5"/>
    </row>
    <row r="30" spans="1:18" x14ac:dyDescent="0.25">
      <c r="A30" s="19"/>
      <c r="B30" s="148" t="s">
        <v>703</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704</v>
      </c>
      <c r="C32" s="5"/>
      <c r="D32" s="5"/>
      <c r="E32" s="5"/>
      <c r="F32" s="2"/>
      <c r="G32" s="2"/>
      <c r="H32" s="5"/>
      <c r="I32" s="5"/>
      <c r="J32" s="5"/>
      <c r="K32" s="5"/>
      <c r="L32" s="5"/>
      <c r="M32" s="5"/>
      <c r="N32" s="5"/>
      <c r="O32" s="5"/>
      <c r="P32" s="5"/>
      <c r="Q32" s="5"/>
      <c r="R32" s="5"/>
    </row>
    <row r="33" spans="1:18" x14ac:dyDescent="0.25">
      <c r="A33" s="2"/>
      <c r="B33" s="148" t="s">
        <v>61</v>
      </c>
      <c r="C33" s="5"/>
      <c r="D33" s="5"/>
      <c r="E33" s="5"/>
      <c r="F33" s="2"/>
      <c r="G33" s="2"/>
      <c r="H33" s="5"/>
      <c r="I33" s="5"/>
      <c r="J33" s="5"/>
      <c r="K33" s="5"/>
      <c r="L33" s="5"/>
      <c r="M33" s="5"/>
      <c r="N33" s="5"/>
      <c r="O33" s="5"/>
      <c r="P33" s="5"/>
      <c r="Q33" s="5"/>
      <c r="R33" s="5"/>
    </row>
    <row r="34" spans="1:18" x14ac:dyDescent="0.25">
      <c r="A34" s="2"/>
      <c r="B34" s="309" t="s">
        <v>708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130</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2.6920671177684294E-3</v>
      </c>
    </row>
    <row r="39" spans="1:18" ht="15" hidden="1" customHeight="1" x14ac:dyDescent="0.25">
      <c r="B39" s="48">
        <f t="shared" si="0"/>
        <v>18.333333333333346</v>
      </c>
      <c r="C39" s="47">
        <f t="shared" si="1"/>
        <v>2.7213166613825296E-3</v>
      </c>
    </row>
    <row r="40" spans="1:18" ht="15" hidden="1" customHeight="1" x14ac:dyDescent="0.25">
      <c r="B40" s="48">
        <f t="shared" si="0"/>
        <v>20.000000000000014</v>
      </c>
      <c r="C40" s="47">
        <f t="shared" si="1"/>
        <v>2.7502835160561805E-3</v>
      </c>
    </row>
    <row r="41" spans="1:18" ht="15" hidden="1" customHeight="1" x14ac:dyDescent="0.25">
      <c r="B41" s="48">
        <f t="shared" si="0"/>
        <v>21.666666666666682</v>
      </c>
      <c r="C41" s="47">
        <f t="shared" si="1"/>
        <v>2.778951959128776E-3</v>
      </c>
    </row>
    <row r="42" spans="1:18" ht="15" hidden="1" customHeight="1" x14ac:dyDescent="0.25">
      <c r="B42" s="48">
        <f t="shared" si="0"/>
        <v>23.33333333333335</v>
      </c>
      <c r="C42" s="47">
        <f t="shared" si="1"/>
        <v>2.8073062987682873E-3</v>
      </c>
    </row>
    <row r="43" spans="1:18" ht="15" hidden="1" customHeight="1" x14ac:dyDescent="0.25">
      <c r="B43" s="48">
        <f t="shared" si="0"/>
        <v>25.000000000000018</v>
      </c>
      <c r="C43" s="47">
        <f t="shared" si="1"/>
        <v>2.8353308880645408E-3</v>
      </c>
    </row>
    <row r="44" spans="1:18" ht="15" hidden="1" customHeight="1" x14ac:dyDescent="0.25">
      <c r="B44" s="48">
        <f t="shared" si="0"/>
        <v>26.666666666666686</v>
      </c>
      <c r="C44" s="47">
        <f t="shared" si="1"/>
        <v>2.8630101392185538E-3</v>
      </c>
    </row>
    <row r="45" spans="1:18" ht="15" hidden="1" customHeight="1" x14ac:dyDescent="0.25">
      <c r="B45" s="48">
        <f t="shared" si="0"/>
        <v>28.333333333333353</v>
      </c>
      <c r="C45" s="47">
        <f t="shared" si="1"/>
        <v>2.8903285378102366E-3</v>
      </c>
    </row>
    <row r="46" spans="1:18" ht="15" hidden="1" customHeight="1" x14ac:dyDescent="0.25">
      <c r="A46"/>
      <c r="B46" s="48">
        <f t="shared" si="0"/>
        <v>30.000000000000021</v>
      </c>
      <c r="C46" s="47">
        <f t="shared" si="1"/>
        <v>2.9172706571264626E-3</v>
      </c>
      <c r="F46"/>
      <c r="G46"/>
    </row>
    <row r="47" spans="1:18" ht="15" hidden="1" customHeight="1" x14ac:dyDescent="0.25">
      <c r="A47"/>
      <c r="B47" s="48">
        <f t="shared" si="0"/>
        <v>31.666666666666689</v>
      </c>
      <c r="C47" s="47">
        <f t="shared" si="1"/>
        <v>2.9438211725312385E-3</v>
      </c>
      <c r="F47"/>
      <c r="G47"/>
    </row>
    <row r="48" spans="1:18" ht="15" hidden="1" customHeight="1" x14ac:dyDescent="0.25">
      <c r="A48"/>
      <c r="B48" s="48">
        <f t="shared" si="0"/>
        <v>33.333333333333357</v>
      </c>
      <c r="C48" s="47">
        <f t="shared" si="1"/>
        <v>2.9699648758594768E-3</v>
      </c>
      <c r="F48"/>
      <c r="G48"/>
    </row>
    <row r="49" spans="1:7" ht="15" hidden="1" customHeight="1" x14ac:dyDescent="0.25">
      <c r="A49"/>
      <c r="B49" s="48">
        <f t="shared" si="0"/>
        <v>35.000000000000021</v>
      </c>
      <c r="C49" s="47">
        <f t="shared" si="1"/>
        <v>2.9956866898156391E-3</v>
      </c>
      <c r="F49"/>
      <c r="G49"/>
    </row>
    <row r="50" spans="1:7" ht="15" hidden="1" customHeight="1" x14ac:dyDescent="0.25">
      <c r="A50"/>
      <c r="B50" s="48">
        <f t="shared" si="0"/>
        <v>36.666666666666686</v>
      </c>
      <c r="C50" s="47">
        <f t="shared" si="1"/>
        <v>3.0209716823583689E-3</v>
      </c>
      <c r="F50"/>
      <c r="G50"/>
    </row>
    <row r="51" spans="1:7" ht="15" hidden="1" customHeight="1" x14ac:dyDescent="0.25">
      <c r="A51"/>
      <c r="B51" s="48">
        <f t="shared" si="0"/>
        <v>38.33333333333335</v>
      </c>
      <c r="C51" s="47">
        <f t="shared" si="1"/>
        <v>3.0458050810520539E-3</v>
      </c>
      <c r="F51"/>
      <c r="G51"/>
    </row>
    <row r="52" spans="1:7" ht="15" hidden="1" customHeight="1" x14ac:dyDescent="0.25">
      <c r="A52"/>
      <c r="B52" s="48">
        <f t="shared" si="0"/>
        <v>40.000000000000014</v>
      </c>
      <c r="C52" s="47">
        <f t="shared" si="1"/>
        <v>3.0701722873661655E-3</v>
      </c>
      <c r="F52"/>
      <c r="G52"/>
    </row>
    <row r="53" spans="1:7" ht="15" hidden="1" customHeight="1" x14ac:dyDescent="0.25">
      <c r="A53"/>
      <c r="B53" s="48">
        <f t="shared" si="0"/>
        <v>41.666666666666679</v>
      </c>
      <c r="C53" s="47">
        <f t="shared" si="1"/>
        <v>3.0940588909031254E-3</v>
      </c>
      <c r="F53"/>
      <c r="G53"/>
    </row>
    <row r="54" spans="1:7" ht="15" hidden="1" customHeight="1" x14ac:dyDescent="0.25">
      <c r="A54"/>
      <c r="B54" s="48">
        <f t="shared" si="0"/>
        <v>43.333333333333343</v>
      </c>
      <c r="C54" s="47">
        <f t="shared" si="1"/>
        <v>3.117450683535404E-3</v>
      </c>
      <c r="F54"/>
      <c r="G54"/>
    </row>
    <row r="55" spans="1:7" ht="15" hidden="1" customHeight="1" x14ac:dyDescent="0.25">
      <c r="A55"/>
      <c r="B55" s="48">
        <f t="shared" si="0"/>
        <v>45.000000000000007</v>
      </c>
      <c r="C55" s="47">
        <f t="shared" si="1"/>
        <v>3.1403336734325427E-3</v>
      </c>
      <c r="F55"/>
      <c r="G55"/>
    </row>
    <row r="56" spans="1:7" ht="15" hidden="1" customHeight="1" x14ac:dyDescent="0.25">
      <c r="A56"/>
      <c r="B56" s="48">
        <f t="shared" si="0"/>
        <v>46.666666666666671</v>
      </c>
      <c r="C56" s="47">
        <f t="shared" si="1"/>
        <v>3.1626940989587845E-3</v>
      </c>
      <c r="F56"/>
      <c r="G56"/>
    </row>
    <row r="57" spans="1:7" ht="15" hidden="1" customHeight="1" x14ac:dyDescent="0.25">
      <c r="A57"/>
      <c r="B57" s="48">
        <f t="shared" si="0"/>
        <v>48.333333333333336</v>
      </c>
      <c r="C57" s="47">
        <f t="shared" si="1"/>
        <v>3.1845184424220967E-3</v>
      </c>
      <c r="F57"/>
      <c r="G57"/>
    </row>
    <row r="58" spans="1:7" ht="15" hidden="1" customHeight="1" x14ac:dyDescent="0.25">
      <c r="A58"/>
      <c r="B58" s="61">
        <f>IF(ISNONTEXT($C$36),$C$3,"")</f>
        <v>50</v>
      </c>
      <c r="C58" s="47">
        <f t="shared" si="1"/>
        <v>3.2057934436553913E-3</v>
      </c>
      <c r="F58"/>
      <c r="G58"/>
    </row>
    <row r="59" spans="1:7" ht="15" hidden="1" customHeight="1" x14ac:dyDescent="0.25">
      <c r="A59"/>
      <c r="B59" s="48">
        <f t="shared" ref="B59:B90" si="2">IF(ISNONTEXT($C$36),B58+$C$36,"")</f>
        <v>51.666666666666664</v>
      </c>
      <c r="C59" s="47">
        <f t="shared" si="1"/>
        <v>3.2265061134109244E-3</v>
      </c>
      <c r="F59"/>
      <c r="G59"/>
    </row>
    <row r="60" spans="1:7" ht="15" hidden="1" customHeight="1" x14ac:dyDescent="0.25">
      <c r="A60"/>
      <c r="B60" s="48">
        <f t="shared" si="2"/>
        <v>53.333333333333329</v>
      </c>
      <c r="C60" s="47">
        <f t="shared" si="1"/>
        <v>3.2466437465489694E-3</v>
      </c>
      <c r="F60"/>
      <c r="G60"/>
    </row>
    <row r="61" spans="1:7" ht="15" hidden="1" customHeight="1" x14ac:dyDescent="0.25">
      <c r="A61"/>
      <c r="B61" s="48">
        <f t="shared" si="2"/>
        <v>54.999999999999993</v>
      </c>
      <c r="C61" s="47">
        <f t="shared" si="1"/>
        <v>3.2661939350020703E-3</v>
      </c>
      <c r="F61"/>
      <c r="G61"/>
    </row>
    <row r="62" spans="1:7" ht="15" hidden="1" customHeight="1" x14ac:dyDescent="0.25">
      <c r="A62"/>
      <c r="B62" s="48">
        <f t="shared" si="2"/>
        <v>56.666666666666657</v>
      </c>
      <c r="C62" s="47">
        <f t="shared" si="1"/>
        <v>3.285144580496383E-3</v>
      </c>
      <c r="F62"/>
      <c r="G62"/>
    </row>
    <row r="63" spans="1:7" ht="15" hidden="1" customHeight="1" x14ac:dyDescent="0.25">
      <c r="A63"/>
      <c r="B63" s="48">
        <f t="shared" si="2"/>
        <v>58.333333333333321</v>
      </c>
      <c r="C63" s="47">
        <f t="shared" si="1"/>
        <v>3.3034839070118869E-3</v>
      </c>
      <c r="F63"/>
      <c r="G63"/>
    </row>
    <row r="64" spans="1:7" ht="15" hidden="1" customHeight="1" x14ac:dyDescent="0.25">
      <c r="A64"/>
      <c r="B64" s="48">
        <f t="shared" si="2"/>
        <v>59.999999999999986</v>
      </c>
      <c r="C64" s="47">
        <f t="shared" si="1"/>
        <v>3.321200472963525E-3</v>
      </c>
      <c r="F64"/>
      <c r="G64"/>
    </row>
    <row r="65" spans="1:7" ht="15" hidden="1" customHeight="1" x14ac:dyDescent="0.25">
      <c r="A65"/>
      <c r="B65" s="48">
        <f t="shared" si="2"/>
        <v>61.66666666666665</v>
      </c>
      <c r="C65" s="47">
        <f t="shared" si="1"/>
        <v>3.3382831830856483E-3</v>
      </c>
      <c r="F65"/>
      <c r="G65"/>
    </row>
    <row r="66" spans="1:7" ht="15" hidden="1" customHeight="1" x14ac:dyDescent="0.25">
      <c r="A66"/>
      <c r="B66" s="48">
        <f t="shared" si="2"/>
        <v>63.333333333333314</v>
      </c>
      <c r="C66" s="47">
        <f t="shared" si="1"/>
        <v>3.3547213000025143E-3</v>
      </c>
      <c r="F66"/>
      <c r="G66"/>
    </row>
    <row r="67" spans="1:7" ht="15" hidden="1" customHeight="1" x14ac:dyDescent="0.25">
      <c r="A67"/>
      <c r="B67" s="48">
        <f t="shared" si="2"/>
        <v>64.999999999999986</v>
      </c>
      <c r="C67" s="47">
        <f t="shared" si="1"/>
        <v>3.3705044554679518E-3</v>
      </c>
      <c r="F67"/>
      <c r="G67"/>
    </row>
    <row r="68" spans="1:7" ht="15" hidden="1" customHeight="1" x14ac:dyDescent="0.25">
      <c r="A68"/>
      <c r="B68" s="48">
        <f t="shared" si="2"/>
        <v>66.666666666666657</v>
      </c>
      <c r="C68" s="47">
        <f t="shared" si="1"/>
        <v>3.3856226612577365E-3</v>
      </c>
      <c r="F68"/>
      <c r="G68"/>
    </row>
    <row r="69" spans="1:7" ht="15" hidden="1" customHeight="1" x14ac:dyDescent="0.25">
      <c r="A69"/>
      <c r="B69" s="48">
        <f t="shared" si="2"/>
        <v>68.333333333333329</v>
      </c>
      <c r="C69" s="47">
        <f t="shared" si="1"/>
        <v>3.4000663196986762E-3</v>
      </c>
      <c r="F69"/>
      <c r="G69"/>
    </row>
    <row r="70" spans="1:7" ht="15" hidden="1" customHeight="1" x14ac:dyDescent="0.25">
      <c r="A70"/>
      <c r="B70" s="48">
        <f t="shared" si="2"/>
        <v>70</v>
      </c>
      <c r="C70" s="47">
        <f t="shared" ref="C70:C101" si="3">IF(ISNONTEXT($C$11),_xlfn.NORM.DIST(B70,$C$8,$C$11,FALSE),NA())</f>
        <v>3.4138262338188649E-3</v>
      </c>
      <c r="F70"/>
      <c r="G70"/>
    </row>
    <row r="71" spans="1:7" ht="15" hidden="1" customHeight="1" x14ac:dyDescent="0.25">
      <c r="A71"/>
      <c r="B71" s="48">
        <f t="shared" si="2"/>
        <v>71.666666666666671</v>
      </c>
      <c r="C71" s="47">
        <f t="shared" si="3"/>
        <v>3.4268936171040834E-3</v>
      </c>
      <c r="F71"/>
      <c r="G71"/>
    </row>
    <row r="72" spans="1:7" ht="15" hidden="1" customHeight="1" x14ac:dyDescent="0.25">
      <c r="A72"/>
      <c r="B72" s="48">
        <f t="shared" si="2"/>
        <v>73.333333333333343</v>
      </c>
      <c r="C72" s="47">
        <f t="shared" si="3"/>
        <v>3.4392601028458824E-3</v>
      </c>
      <c r="F72"/>
      <c r="G72"/>
    </row>
    <row r="73" spans="1:7" ht="15" hidden="1" customHeight="1" x14ac:dyDescent="0.25">
      <c r="A73"/>
      <c r="B73" s="48">
        <f t="shared" si="2"/>
        <v>75.000000000000014</v>
      </c>
      <c r="C73" s="47">
        <f t="shared" si="3"/>
        <v>3.4509177530673957E-3</v>
      </c>
      <c r="F73"/>
      <c r="G73"/>
    </row>
    <row r="74" spans="1:7" ht="15" hidden="1" customHeight="1" x14ac:dyDescent="0.25">
      <c r="A74"/>
      <c r="B74" s="48">
        <f t="shared" si="2"/>
        <v>76.666666666666686</v>
      </c>
      <c r="C74" s="47">
        <f t="shared" si="3"/>
        <v>3.4618590670135907E-3</v>
      </c>
      <c r="F74"/>
      <c r="G74"/>
    </row>
    <row r="75" spans="1:7" ht="15" hidden="1" customHeight="1" x14ac:dyDescent="0.25">
      <c r="A75"/>
      <c r="B75" s="48">
        <f t="shared" si="2"/>
        <v>78.333333333333357</v>
      </c>
      <c r="C75" s="47">
        <f t="shared" si="3"/>
        <v>3.4720769891932218E-3</v>
      </c>
      <c r="F75"/>
      <c r="G75"/>
    </row>
    <row r="76" spans="1:7" ht="15" hidden="1" customHeight="1" x14ac:dyDescent="0.25">
      <c r="A76"/>
      <c r="B76" s="48">
        <f t="shared" si="2"/>
        <v>80.000000000000028</v>
      </c>
      <c r="C76" s="47">
        <f t="shared" si="3"/>
        <v>3.4815649169604277E-3</v>
      </c>
      <c r="F76"/>
      <c r="G76"/>
    </row>
    <row r="77" spans="1:7" ht="15" hidden="1" customHeight="1" x14ac:dyDescent="0.25">
      <c r="A77"/>
      <c r="B77" s="48">
        <f t="shared" si="2"/>
        <v>81.6666666666667</v>
      </c>
      <c r="C77" s="47">
        <f t="shared" si="3"/>
        <v>3.490316707624569E-3</v>
      </c>
      <c r="F77"/>
      <c r="G77"/>
    </row>
    <row r="78" spans="1:7" ht="15" hidden="1" customHeight="1" x14ac:dyDescent="0.25">
      <c r="A78"/>
      <c r="B78" s="48">
        <f t="shared" si="2"/>
        <v>83.333333333333371</v>
      </c>
      <c r="C78" s="47">
        <f t="shared" si="3"/>
        <v>3.4983266850775849E-3</v>
      </c>
      <c r="F78"/>
      <c r="G78"/>
    </row>
    <row r="79" spans="1:7" ht="15" hidden="1" customHeight="1" x14ac:dyDescent="0.25">
      <c r="A79"/>
      <c r="B79" s="48">
        <f t="shared" si="2"/>
        <v>85.000000000000043</v>
      </c>
      <c r="C79" s="47">
        <f t="shared" si="3"/>
        <v>3.5055896459288654E-3</v>
      </c>
      <c r="F79"/>
      <c r="G79"/>
    </row>
    <row r="80" spans="1:7" ht="15" hidden="1" customHeight="1" x14ac:dyDescent="0.25">
      <c r="A80"/>
      <c r="B80" s="48">
        <f t="shared" si="2"/>
        <v>86.666666666666714</v>
      </c>
      <c r="C80" s="47">
        <f t="shared" si="3"/>
        <v>3.5121008651383544E-3</v>
      </c>
      <c r="F80"/>
      <c r="G80"/>
    </row>
    <row r="81" spans="1:7" ht="15" hidden="1" customHeight="1" x14ac:dyDescent="0.25">
      <c r="A81"/>
      <c r="B81" s="48">
        <f t="shared" si="2"/>
        <v>88.333333333333385</v>
      </c>
      <c r="C81" s="47">
        <f t="shared" si="3"/>
        <v>3.5178561011393415E-3</v>
      </c>
      <c r="F81"/>
      <c r="G81"/>
    </row>
    <row r="82" spans="1:7" ht="15" hidden="1" customHeight="1" x14ac:dyDescent="0.25">
      <c r="A82"/>
      <c r="B82" s="48">
        <f t="shared" si="2"/>
        <v>90.000000000000057</v>
      </c>
      <c r="C82" s="47">
        <f t="shared" si="3"/>
        <v>3.522851600443183E-3</v>
      </c>
      <c r="F82"/>
      <c r="G82"/>
    </row>
    <row r="83" spans="1:7" ht="15" hidden="1" customHeight="1" x14ac:dyDescent="0.25">
      <c r="A83"/>
      <c r="B83" s="48">
        <f t="shared" si="2"/>
        <v>91.666666666666728</v>
      </c>
      <c r="C83" s="47">
        <f t="shared" si="3"/>
        <v>3.5270841017189312E-3</v>
      </c>
      <c r="F83"/>
      <c r="G83"/>
    </row>
    <row r="84" spans="1:7" ht="15" hidden="1" customHeight="1" x14ac:dyDescent="0.25">
      <c r="A84"/>
      <c r="B84" s="48">
        <f t="shared" si="2"/>
        <v>93.3333333333334</v>
      </c>
      <c r="C84" s="47">
        <f t="shared" si="3"/>
        <v>3.5305508393416911E-3</v>
      </c>
      <c r="F84"/>
      <c r="G84"/>
    </row>
    <row r="85" spans="1:7" ht="15" hidden="1" customHeight="1" x14ac:dyDescent="0.25">
      <c r="A85"/>
      <c r="B85" s="48">
        <f t="shared" si="2"/>
        <v>95.000000000000071</v>
      </c>
      <c r="C85" s="47">
        <f t="shared" si="3"/>
        <v>3.5332495464042734E-3</v>
      </c>
      <c r="F85"/>
      <c r="G85"/>
    </row>
    <row r="86" spans="1:7" ht="15" hidden="1" customHeight="1" x14ac:dyDescent="0.25">
      <c r="A86"/>
      <c r="B86" s="48">
        <f t="shared" si="2"/>
        <v>96.666666666666742</v>
      </c>
      <c r="C86" s="47">
        <f t="shared" si="3"/>
        <v>3.5351784571875751E-3</v>
      </c>
      <c r="F86"/>
      <c r="G86"/>
    </row>
    <row r="87" spans="1:7" ht="15" hidden="1" customHeight="1" x14ac:dyDescent="0.25">
      <c r="A87"/>
      <c r="B87" s="48">
        <f t="shared" si="2"/>
        <v>98.333333333333414</v>
      </c>
      <c r="C87" s="47">
        <f t="shared" si="3"/>
        <v>3.5363363090859076E-3</v>
      </c>
      <c r="F87"/>
      <c r="G87"/>
    </row>
    <row r="88" spans="1:7" ht="15" hidden="1" customHeight="1" x14ac:dyDescent="0.25">
      <c r="A88"/>
      <c r="B88" s="48">
        <f t="shared" si="2"/>
        <v>100.00000000000009</v>
      </c>
      <c r="C88" s="47">
        <f t="shared" si="3"/>
        <v>3.5367223439843327E-3</v>
      </c>
      <c r="F88"/>
      <c r="G88"/>
    </row>
    <row r="89" spans="1:7" ht="15" hidden="1" customHeight="1" x14ac:dyDescent="0.25">
      <c r="A89"/>
      <c r="B89" s="48">
        <f t="shared" si="2"/>
        <v>101.66666666666676</v>
      </c>
      <c r="C89" s="47">
        <f t="shared" si="3"/>
        <v>3.5363363090859076E-3</v>
      </c>
      <c r="F89"/>
      <c r="G89"/>
    </row>
    <row r="90" spans="1:7" ht="15" hidden="1" customHeight="1" x14ac:dyDescent="0.25">
      <c r="A90"/>
      <c r="B90" s="48">
        <f t="shared" si="2"/>
        <v>103.33333333333343</v>
      </c>
      <c r="C90" s="47">
        <f t="shared" si="3"/>
        <v>3.5351784571875751E-3</v>
      </c>
      <c r="F90"/>
      <c r="G90"/>
    </row>
    <row r="91" spans="1:7" ht="15" hidden="1" customHeight="1" x14ac:dyDescent="0.25">
      <c r="A91"/>
      <c r="B91" s="48">
        <f t="shared" ref="B91:B122" si="4">IF(ISNONTEXT($C$36),B90+$C$36,"")</f>
        <v>105.0000000000001</v>
      </c>
      <c r="C91" s="47">
        <f t="shared" si="3"/>
        <v>3.5332495464042734E-3</v>
      </c>
      <c r="F91"/>
      <c r="G91"/>
    </row>
    <row r="92" spans="1:7" ht="15" hidden="1" customHeight="1" x14ac:dyDescent="0.25">
      <c r="A92"/>
      <c r="B92" s="48">
        <f t="shared" si="4"/>
        <v>106.66666666666677</v>
      </c>
      <c r="C92" s="47">
        <f t="shared" si="3"/>
        <v>3.5305508393416911E-3</v>
      </c>
      <c r="F92"/>
      <c r="G92"/>
    </row>
    <row r="93" spans="1:7" ht="15" hidden="1" customHeight="1" x14ac:dyDescent="0.25">
      <c r="A93"/>
      <c r="B93" s="48">
        <f t="shared" si="4"/>
        <v>108.33333333333344</v>
      </c>
      <c r="C93" s="47">
        <f t="shared" si="3"/>
        <v>3.5270841017189312E-3</v>
      </c>
      <c r="F93"/>
      <c r="G93"/>
    </row>
    <row r="94" spans="1:7" ht="15" hidden="1" customHeight="1" x14ac:dyDescent="0.25">
      <c r="A94"/>
      <c r="B94" s="48">
        <f t="shared" si="4"/>
        <v>110.00000000000011</v>
      </c>
      <c r="C94" s="47">
        <f t="shared" si="3"/>
        <v>3.5228516004431822E-3</v>
      </c>
      <c r="F94"/>
      <c r="G94"/>
    </row>
    <row r="95" spans="1:7" ht="15" hidden="1" customHeight="1" x14ac:dyDescent="0.25">
      <c r="A95"/>
      <c r="B95" s="48">
        <f t="shared" si="4"/>
        <v>111.66666666666679</v>
      </c>
      <c r="C95" s="47">
        <f t="shared" si="3"/>
        <v>3.5178561011393415E-3</v>
      </c>
      <c r="F95"/>
      <c r="G95"/>
    </row>
    <row r="96" spans="1:7" ht="15" hidden="1" customHeight="1" x14ac:dyDescent="0.25">
      <c r="A96"/>
      <c r="B96" s="48">
        <f t="shared" si="4"/>
        <v>113.33333333333346</v>
      </c>
      <c r="C96" s="47">
        <f t="shared" si="3"/>
        <v>3.5121008651383535E-3</v>
      </c>
      <c r="F96"/>
      <c r="G96"/>
    </row>
    <row r="97" spans="1:7" ht="15" hidden="1" customHeight="1" x14ac:dyDescent="0.25">
      <c r="A97"/>
      <c r="B97" s="48">
        <f t="shared" si="4"/>
        <v>115.00000000000013</v>
      </c>
      <c r="C97" s="47">
        <f t="shared" si="3"/>
        <v>3.5055896459288646E-3</v>
      </c>
      <c r="F97"/>
      <c r="G97"/>
    </row>
    <row r="98" spans="1:7" ht="15" hidden="1" customHeight="1" x14ac:dyDescent="0.25">
      <c r="A98"/>
      <c r="B98" s="48">
        <f t="shared" si="4"/>
        <v>116.6666666666668</v>
      </c>
      <c r="C98" s="47">
        <f t="shared" si="3"/>
        <v>3.4983266850775845E-3</v>
      </c>
      <c r="F98"/>
      <c r="G98"/>
    </row>
    <row r="99" spans="1:7" ht="15" hidden="1" customHeight="1" x14ac:dyDescent="0.25">
      <c r="A99"/>
      <c r="B99" s="48">
        <f t="shared" si="4"/>
        <v>118.33333333333347</v>
      </c>
      <c r="C99" s="47">
        <f t="shared" si="3"/>
        <v>3.4903167076245681E-3</v>
      </c>
      <c r="F99"/>
      <c r="G99"/>
    </row>
    <row r="100" spans="1:7" ht="15" hidden="1" customHeight="1" x14ac:dyDescent="0.25">
      <c r="A100"/>
      <c r="B100" s="48">
        <f t="shared" si="4"/>
        <v>120.00000000000014</v>
      </c>
      <c r="C100" s="47">
        <f t="shared" si="3"/>
        <v>3.4815649169604272E-3</v>
      </c>
      <c r="F100"/>
      <c r="G100"/>
    </row>
    <row r="101" spans="1:7" ht="15" hidden="1" customHeight="1" x14ac:dyDescent="0.25">
      <c r="A101"/>
      <c r="B101" s="48">
        <f t="shared" si="4"/>
        <v>121.66666666666681</v>
      </c>
      <c r="C101" s="47">
        <f t="shared" si="3"/>
        <v>3.4720769891932205E-3</v>
      </c>
      <c r="F101"/>
      <c r="G101"/>
    </row>
    <row r="102" spans="1:7" ht="15" hidden="1" customHeight="1" x14ac:dyDescent="0.25">
      <c r="A102"/>
      <c r="B102" s="48">
        <f t="shared" si="4"/>
        <v>123.33333333333348</v>
      </c>
      <c r="C102" s="47">
        <f t="shared" ref="C102:C133" si="5">IF(ISNONTEXT($C$11),_xlfn.NORM.DIST(B102,$C$8,$C$11,FALSE),NA())</f>
        <v>3.4618590670135894E-3</v>
      </c>
      <c r="F102"/>
      <c r="G102"/>
    </row>
    <row r="103" spans="1:7" ht="15" hidden="1" customHeight="1" x14ac:dyDescent="0.25">
      <c r="A103"/>
      <c r="B103" s="48">
        <f t="shared" si="4"/>
        <v>125.00000000000016</v>
      </c>
      <c r="C103" s="47">
        <f t="shared" si="5"/>
        <v>3.4509177530673944E-3</v>
      </c>
      <c r="F103"/>
      <c r="G103"/>
    </row>
    <row r="104" spans="1:7" ht="15" hidden="1" customHeight="1" x14ac:dyDescent="0.25">
      <c r="A104"/>
      <c r="B104" s="48">
        <f t="shared" si="4"/>
        <v>126.66666666666683</v>
      </c>
      <c r="C104" s="47">
        <f t="shared" si="5"/>
        <v>3.4392601028458811E-3</v>
      </c>
      <c r="F104"/>
      <c r="G104"/>
    </row>
    <row r="105" spans="1:7" ht="15" hidden="1" customHeight="1" x14ac:dyDescent="0.25">
      <c r="A105"/>
      <c r="B105" s="48">
        <f t="shared" si="4"/>
        <v>128.33333333333348</v>
      </c>
      <c r="C105" s="47">
        <f t="shared" si="5"/>
        <v>3.4268936171040825E-3</v>
      </c>
      <c r="F105"/>
      <c r="G105"/>
    </row>
    <row r="106" spans="1:7" ht="15" hidden="1" customHeight="1" x14ac:dyDescent="0.25">
      <c r="A106"/>
      <c r="B106" s="48">
        <f t="shared" si="4"/>
        <v>130.00000000000014</v>
      </c>
      <c r="C106" s="47">
        <f t="shared" si="5"/>
        <v>3.4138262338188636E-3</v>
      </c>
      <c r="F106"/>
      <c r="G106"/>
    </row>
    <row r="107" spans="1:7" ht="15" hidden="1" customHeight="1" x14ac:dyDescent="0.25">
      <c r="A107"/>
      <c r="B107" s="48">
        <f t="shared" si="4"/>
        <v>131.6666666666668</v>
      </c>
      <c r="C107" s="47">
        <f t="shared" si="5"/>
        <v>3.4000663196986753E-3</v>
      </c>
      <c r="F107"/>
      <c r="G107"/>
    </row>
    <row r="108" spans="1:7" ht="15" hidden="1" customHeight="1" x14ac:dyDescent="0.25">
      <c r="A108"/>
      <c r="B108" s="48">
        <f t="shared" si="4"/>
        <v>133.33333333333346</v>
      </c>
      <c r="C108" s="47">
        <f t="shared" si="5"/>
        <v>3.3856226612577352E-3</v>
      </c>
      <c r="F108"/>
      <c r="G108"/>
    </row>
    <row r="109" spans="1:7" ht="15" hidden="1" customHeight="1" x14ac:dyDescent="0.25">
      <c r="A109"/>
      <c r="B109" s="48">
        <f t="shared" si="4"/>
        <v>135.00000000000011</v>
      </c>
      <c r="C109" s="47">
        <f t="shared" si="5"/>
        <v>3.370504455467951E-3</v>
      </c>
      <c r="F109"/>
      <c r="G109"/>
    </row>
    <row r="110" spans="1:7" ht="15" hidden="1" customHeight="1" x14ac:dyDescent="0.25">
      <c r="A110"/>
      <c r="B110" s="48">
        <f t="shared" si="4"/>
        <v>136.66666666666677</v>
      </c>
      <c r="C110" s="47">
        <f t="shared" si="5"/>
        <v>3.3547213000025139E-3</v>
      </c>
      <c r="F110"/>
      <c r="G110"/>
    </row>
    <row r="111" spans="1:7" ht="15" hidden="1" customHeight="1" x14ac:dyDescent="0.25">
      <c r="A111"/>
      <c r="B111" s="48">
        <f t="shared" si="4"/>
        <v>138.33333333333343</v>
      </c>
      <c r="C111" s="47">
        <f t="shared" si="5"/>
        <v>3.3382831830856478E-3</v>
      </c>
      <c r="F111"/>
      <c r="G111"/>
    </row>
    <row r="112" spans="1:7" ht="15" hidden="1" customHeight="1" x14ac:dyDescent="0.25">
      <c r="A112"/>
      <c r="B112" s="48">
        <f t="shared" si="4"/>
        <v>140.00000000000009</v>
      </c>
      <c r="C112" s="47">
        <f t="shared" si="5"/>
        <v>3.3212004729635241E-3</v>
      </c>
      <c r="F112"/>
      <c r="G112"/>
    </row>
    <row r="113" spans="1:7" ht="15" hidden="1" customHeight="1" x14ac:dyDescent="0.25">
      <c r="A113"/>
      <c r="B113" s="48">
        <f t="shared" si="4"/>
        <v>141.66666666666674</v>
      </c>
      <c r="C113" s="47">
        <f t="shared" si="5"/>
        <v>3.303483907011886E-3</v>
      </c>
      <c r="F113"/>
      <c r="G113"/>
    </row>
    <row r="114" spans="1:7" ht="15" hidden="1" customHeight="1" x14ac:dyDescent="0.25">
      <c r="A114"/>
      <c r="B114" s="48">
        <f t="shared" si="4"/>
        <v>143.3333333333334</v>
      </c>
      <c r="C114" s="47">
        <f t="shared" si="5"/>
        <v>3.2851445804963821E-3</v>
      </c>
      <c r="F114"/>
      <c r="G114"/>
    </row>
    <row r="115" spans="1:7" ht="15" hidden="1" customHeight="1" x14ac:dyDescent="0.25">
      <c r="A115"/>
      <c r="B115" s="48">
        <f t="shared" si="4"/>
        <v>145.00000000000006</v>
      </c>
      <c r="C115" s="47">
        <f t="shared" si="5"/>
        <v>3.2661939350020698E-3</v>
      </c>
      <c r="F115"/>
      <c r="G115"/>
    </row>
    <row r="116" spans="1:7" ht="15" hidden="1" customHeight="1" x14ac:dyDescent="0.25">
      <c r="A116"/>
      <c r="B116" s="48">
        <f t="shared" si="4"/>
        <v>146.66666666666671</v>
      </c>
      <c r="C116" s="47">
        <f t="shared" si="5"/>
        <v>3.2466437465489694E-3</v>
      </c>
      <c r="F116"/>
      <c r="G116"/>
    </row>
    <row r="117" spans="1:7" ht="15" hidden="1" customHeight="1" x14ac:dyDescent="0.25">
      <c r="A117"/>
      <c r="B117" s="48">
        <f t="shared" si="4"/>
        <v>148.33333333333337</v>
      </c>
      <c r="C117" s="47">
        <f t="shared" si="5"/>
        <v>3.2265061134109235E-3</v>
      </c>
      <c r="F117"/>
      <c r="G117"/>
    </row>
    <row r="118" spans="1:7" ht="15" hidden="1" customHeight="1" x14ac:dyDescent="0.25">
      <c r="A118"/>
      <c r="B118" s="48">
        <f t="shared" si="4"/>
        <v>150.00000000000003</v>
      </c>
      <c r="C118" s="47">
        <f t="shared" si="5"/>
        <v>3.2057934436553913E-3</v>
      </c>
      <c r="F118"/>
      <c r="G118"/>
    </row>
    <row r="119" spans="1:7" ht="15" hidden="1" customHeight="1" x14ac:dyDescent="0.25">
      <c r="A119"/>
      <c r="B119" s="48">
        <f t="shared" si="4"/>
        <v>151.66666666666669</v>
      </c>
      <c r="C119" s="47">
        <f t="shared" si="5"/>
        <v>3.1845184424220963E-3</v>
      </c>
      <c r="F119"/>
      <c r="G119"/>
    </row>
    <row r="120" spans="1:7" ht="15" hidden="1" customHeight="1" x14ac:dyDescent="0.25">
      <c r="A120"/>
      <c r="B120" s="48">
        <f t="shared" si="4"/>
        <v>153.33333333333334</v>
      </c>
      <c r="C120" s="47">
        <f t="shared" si="5"/>
        <v>3.1626940989587841E-3</v>
      </c>
      <c r="F120"/>
      <c r="G120"/>
    </row>
    <row r="121" spans="1:7" ht="15" hidden="1" customHeight="1" x14ac:dyDescent="0.25">
      <c r="A121"/>
      <c r="B121" s="48">
        <f t="shared" si="4"/>
        <v>155</v>
      </c>
      <c r="C121" s="47">
        <f t="shared" si="5"/>
        <v>3.1403336734325423E-3</v>
      </c>
      <c r="F121"/>
      <c r="G121"/>
    </row>
    <row r="122" spans="1:7" ht="15" hidden="1" customHeight="1" x14ac:dyDescent="0.25">
      <c r="A122"/>
      <c r="B122" s="48">
        <f t="shared" si="4"/>
        <v>156.66666666666666</v>
      </c>
      <c r="C122" s="47">
        <f t="shared" si="5"/>
        <v>3.117450683535404E-3</v>
      </c>
      <c r="F122"/>
      <c r="G122"/>
    </row>
    <row r="123" spans="1:7" ht="15" hidden="1" customHeight="1" x14ac:dyDescent="0.25">
      <c r="A123"/>
      <c r="B123" s="48">
        <f t="shared" ref="B123:B138" si="6">IF(ISNONTEXT($C$36),B122+$C$36,"")</f>
        <v>158.33333333333331</v>
      </c>
      <c r="C123" s="47">
        <f t="shared" si="5"/>
        <v>3.0940588909031254E-3</v>
      </c>
      <c r="F123"/>
      <c r="G123"/>
    </row>
    <row r="124" spans="1:7" ht="15" hidden="1" customHeight="1" x14ac:dyDescent="0.25">
      <c r="A124"/>
      <c r="B124" s="48">
        <f t="shared" si="6"/>
        <v>159.99999999999997</v>
      </c>
      <c r="C124" s="47">
        <f t="shared" si="5"/>
        <v>3.0701722873661655E-3</v>
      </c>
      <c r="F124"/>
      <c r="G124"/>
    </row>
    <row r="125" spans="1:7" ht="15" hidden="1" customHeight="1" x14ac:dyDescent="0.25">
      <c r="A125"/>
      <c r="B125" s="48">
        <f t="shared" si="6"/>
        <v>161.66666666666663</v>
      </c>
      <c r="C125" s="47">
        <f t="shared" si="5"/>
        <v>3.0458050810520543E-3</v>
      </c>
      <c r="F125"/>
      <c r="G125"/>
    </row>
    <row r="126" spans="1:7" ht="15" hidden="1" customHeight="1" x14ac:dyDescent="0.25">
      <c r="A126"/>
      <c r="B126" s="48">
        <f t="shared" si="6"/>
        <v>163.33333333333329</v>
      </c>
      <c r="C126" s="47">
        <f t="shared" si="5"/>
        <v>3.0209716823583694E-3</v>
      </c>
      <c r="F126"/>
      <c r="G126"/>
    </row>
    <row r="127" spans="1:7" ht="15" hidden="1" customHeight="1" x14ac:dyDescent="0.25">
      <c r="A127"/>
      <c r="B127" s="48">
        <f t="shared" si="6"/>
        <v>164.99999999999994</v>
      </c>
      <c r="C127" s="47">
        <f t="shared" si="5"/>
        <v>2.9956866898156395E-3</v>
      </c>
      <c r="F127"/>
      <c r="G127"/>
    </row>
    <row r="128" spans="1:7" ht="15" hidden="1" customHeight="1" x14ac:dyDescent="0.25">
      <c r="A128"/>
      <c r="B128" s="48">
        <f t="shared" si="6"/>
        <v>166.6666666666666</v>
      </c>
      <c r="C128" s="47">
        <f t="shared" si="5"/>
        <v>2.9699648758594768E-3</v>
      </c>
      <c r="F128"/>
      <c r="G128"/>
    </row>
    <row r="129" spans="1:7" ht="15" hidden="1" customHeight="1" x14ac:dyDescent="0.25">
      <c r="A129"/>
      <c r="B129" s="48">
        <f t="shared" si="6"/>
        <v>168.33333333333326</v>
      </c>
      <c r="C129" s="47">
        <f t="shared" si="5"/>
        <v>2.943821172531239E-3</v>
      </c>
      <c r="F129"/>
      <c r="G129"/>
    </row>
    <row r="130" spans="1:7" ht="15" hidden="1" customHeight="1" x14ac:dyDescent="0.25">
      <c r="A130"/>
      <c r="B130" s="48">
        <f t="shared" si="6"/>
        <v>169.99999999999991</v>
      </c>
      <c r="C130" s="47">
        <f t="shared" si="5"/>
        <v>2.9172706571264631E-3</v>
      </c>
      <c r="F130"/>
      <c r="G130"/>
    </row>
    <row r="131" spans="1:7" ht="15" hidden="1" customHeight="1" x14ac:dyDescent="0.25">
      <c r="A131"/>
      <c r="B131" s="48">
        <f t="shared" si="6"/>
        <v>171.66666666666657</v>
      </c>
      <c r="C131" s="47">
        <f t="shared" si="5"/>
        <v>2.8903285378102384E-3</v>
      </c>
      <c r="F131"/>
      <c r="G131"/>
    </row>
    <row r="132" spans="1:7" ht="15" hidden="1" customHeight="1" x14ac:dyDescent="0.25">
      <c r="A132"/>
      <c r="B132" s="48">
        <f t="shared" si="6"/>
        <v>173.33333333333323</v>
      </c>
      <c r="C132" s="47">
        <f t="shared" si="5"/>
        <v>2.8630101392185556E-3</v>
      </c>
      <c r="F132"/>
      <c r="G132"/>
    </row>
    <row r="133" spans="1:7" ht="15" hidden="1" customHeight="1" x14ac:dyDescent="0.25">
      <c r="A133"/>
      <c r="B133" s="48">
        <f t="shared" si="6"/>
        <v>174.99999999999989</v>
      </c>
      <c r="C133" s="47">
        <f t="shared" si="5"/>
        <v>2.8353308880645425E-3</v>
      </c>
      <c r="F133"/>
      <c r="G133"/>
    </row>
    <row r="134" spans="1:7" ht="15" hidden="1" customHeight="1" x14ac:dyDescent="0.25">
      <c r="A134"/>
      <c r="B134" s="48">
        <f t="shared" si="6"/>
        <v>176.66666666666654</v>
      </c>
      <c r="C134" s="47">
        <f t="shared" ref="C134:C138" si="7">IF(ISNONTEXT($C$11),_xlfn.NORM.DIST(B134,$C$8,$C$11,FALSE),NA())</f>
        <v>2.8073062987682891E-3</v>
      </c>
      <c r="F134"/>
      <c r="G134"/>
    </row>
    <row r="135" spans="1:7" ht="15" hidden="1" customHeight="1" x14ac:dyDescent="0.25">
      <c r="A135"/>
      <c r="B135" s="48">
        <f t="shared" si="6"/>
        <v>178.3333333333332</v>
      </c>
      <c r="C135" s="47">
        <f t="shared" si="7"/>
        <v>2.7789519591287777E-3</v>
      </c>
      <c r="F135"/>
      <c r="G135"/>
    </row>
    <row r="136" spans="1:7" ht="15" hidden="1" customHeight="1" x14ac:dyDescent="0.25">
      <c r="A136"/>
      <c r="B136" s="48">
        <f t="shared" si="6"/>
        <v>179.99999999999986</v>
      </c>
      <c r="C136" s="47">
        <f t="shared" si="7"/>
        <v>2.7502835160561831E-3</v>
      </c>
      <c r="F136"/>
      <c r="G136"/>
    </row>
    <row r="137" spans="1:7" ht="15" hidden="1" customHeight="1" x14ac:dyDescent="0.25">
      <c r="A137"/>
      <c r="B137" s="48">
        <f t="shared" si="6"/>
        <v>181.66666666666652</v>
      </c>
      <c r="C137" s="47">
        <f t="shared" si="7"/>
        <v>2.7213166613825322E-3</v>
      </c>
      <c r="F137"/>
      <c r="G137"/>
    </row>
    <row r="138" spans="1:7" ht="15" hidden="1" customHeight="1" x14ac:dyDescent="0.25">
      <c r="A138"/>
      <c r="B138" s="48">
        <f t="shared" si="6"/>
        <v>183.33333333333317</v>
      </c>
      <c r="C138" s="47">
        <f t="shared" si="7"/>
        <v>2.6920671177684324E-3</v>
      </c>
      <c r="F138"/>
      <c r="G138"/>
    </row>
    <row r="139" spans="1:7" x14ac:dyDescent="0.25">
      <c r="A139"/>
      <c r="B139" s="164" t="s">
        <v>705</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I4" sqref="I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831</v>
      </c>
      <c r="C1" s="5"/>
      <c r="D1" s="5"/>
      <c r="E1" s="2"/>
      <c r="F1" s="2"/>
      <c r="G1" s="5"/>
      <c r="H1" s="2"/>
      <c r="I1" s="2"/>
      <c r="J1" s="5"/>
      <c r="K1" s="5"/>
      <c r="L1" s="5"/>
      <c r="M1" s="5"/>
      <c r="N1" s="33"/>
      <c r="O1" s="33"/>
      <c r="P1" s="33"/>
      <c r="Q1" s="33"/>
      <c r="R1" s="33"/>
      <c r="S1" s="33"/>
      <c r="T1" s="5"/>
    </row>
    <row r="2" spans="1:22" ht="24.95" customHeight="1" x14ac:dyDescent="0.25">
      <c r="A2" s="153" t="s">
        <v>96</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55</v>
      </c>
      <c r="L3" s="129"/>
      <c r="M3" s="129"/>
      <c r="N3" s="130"/>
      <c r="O3" s="130"/>
      <c r="P3" s="130"/>
      <c r="Q3" s="130"/>
      <c r="R3" s="130"/>
      <c r="S3" s="130"/>
      <c r="T3" s="129"/>
    </row>
    <row r="4" spans="1:22" x14ac:dyDescent="0.25">
      <c r="A4" s="127"/>
      <c r="B4" s="151">
        <v>60</v>
      </c>
      <c r="C4" s="151">
        <v>120</v>
      </c>
      <c r="D4" s="151">
        <v>240</v>
      </c>
      <c r="E4" s="145" t="s">
        <v>87</v>
      </c>
      <c r="F4" s="127"/>
      <c r="G4" s="129"/>
      <c r="H4" s="127"/>
      <c r="I4" s="127"/>
      <c r="J4" s="129"/>
      <c r="K4" s="132">
        <f>IF(J18="","",J18^2)</f>
        <v>41225.241599999994</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97</v>
      </c>
      <c r="E6" s="118">
        <f>IF(OR(ISBLANK(C4),ISBLANK(D4),ISBLANK(B4)),"",IF(AND(B4&gt;0,C4&gt;0,D4&gt;0),IF(C4&gt;B4,IF(D4&gt;C4,1,-1),-1)))</f>
        <v>1</v>
      </c>
      <c r="F6" s="118">
        <f>IF(OR(ISBLANK(B4),ISBLANK(C4),ISBLANK(D4)),"",IFERROR(MIN(C4-B4,D4-C4)/MAX(C4-B4,D4-C4),""))</f>
        <v>0.5</v>
      </c>
      <c r="G6" s="376" t="s">
        <v>77</v>
      </c>
      <c r="H6" s="377"/>
      <c r="I6" s="377"/>
      <c r="J6" s="377"/>
      <c r="K6" s="377"/>
      <c r="L6" s="377"/>
      <c r="M6" s="377"/>
      <c r="N6" s="377"/>
      <c r="O6" s="377"/>
      <c r="P6" s="377"/>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88</v>
      </c>
      <c r="G8" s="55" t="s">
        <v>42</v>
      </c>
      <c r="H8" s="127"/>
      <c r="I8" s="127"/>
      <c r="J8" s="127"/>
      <c r="K8" s="127"/>
      <c r="L8" s="139"/>
      <c r="M8" s="129"/>
      <c r="N8" s="130"/>
      <c r="O8" s="130"/>
      <c r="P8" s="130"/>
      <c r="Q8" s="130"/>
      <c r="R8" s="130"/>
      <c r="S8" s="130"/>
      <c r="T8" s="129"/>
    </row>
    <row r="9" spans="1:22" ht="15.75" customHeight="1" x14ac:dyDescent="0.25">
      <c r="A9" s="146"/>
      <c r="B9" s="146"/>
      <c r="C9" s="146"/>
      <c r="D9" s="146"/>
      <c r="E9" s="146"/>
      <c r="F9" s="147" t="s">
        <v>89</v>
      </c>
      <c r="G9" s="126">
        <f>IF(AND(B4&gt;0,C4&gt;0,D4&gt;0),(B4+(4*C4)+D4)/6,"")</f>
        <v>130</v>
      </c>
      <c r="H9" s="143" t="s">
        <v>90</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98</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92</v>
      </c>
      <c r="H12" s="120" t="s">
        <v>1</v>
      </c>
      <c r="I12" s="142" t="s">
        <v>80</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2" t="s">
        <v>132</v>
      </c>
      <c r="B14" s="392"/>
      <c r="C14" s="392"/>
      <c r="D14" s="392"/>
      <c r="E14" s="392"/>
      <c r="F14" s="392"/>
      <c r="G14" s="392"/>
      <c r="H14" s="393"/>
      <c r="I14" s="56" t="s">
        <v>128</v>
      </c>
      <c r="J14" s="166" t="s">
        <v>131</v>
      </c>
      <c r="K14" s="176"/>
      <c r="L14" s="176"/>
      <c r="M14" s="176"/>
      <c r="N14" s="176"/>
      <c r="O14" s="176"/>
      <c r="P14" s="176"/>
      <c r="Q14" s="176"/>
      <c r="R14" s="176"/>
      <c r="S14" s="176"/>
      <c r="T14" s="176"/>
    </row>
    <row r="15" spans="1:22" ht="20.100000000000001" customHeight="1" x14ac:dyDescent="0.25">
      <c r="A15" s="392"/>
      <c r="B15" s="392"/>
      <c r="C15" s="392"/>
      <c r="D15" s="392"/>
      <c r="E15" s="392"/>
      <c r="F15" s="392"/>
      <c r="G15" s="392"/>
      <c r="H15" s="393"/>
      <c r="I15" s="56"/>
      <c r="J15" s="166" t="s">
        <v>133</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90" t="s">
        <v>79</v>
      </c>
      <c r="B17" s="390"/>
      <c r="C17" s="390"/>
      <c r="D17" s="390"/>
      <c r="E17" s="390"/>
      <c r="F17" s="390"/>
      <c r="G17" s="390"/>
      <c r="H17" s="390"/>
      <c r="I17" s="391"/>
      <c r="J17" s="55" t="s">
        <v>40</v>
      </c>
      <c r="K17" s="2"/>
      <c r="L17" s="389" t="s">
        <v>72</v>
      </c>
      <c r="M17" s="389"/>
      <c r="N17" s="389"/>
      <c r="O17" s="389"/>
      <c r="P17" s="389"/>
      <c r="Q17" s="389"/>
      <c r="R17" s="389"/>
      <c r="S17" s="389"/>
      <c r="T17" s="389"/>
    </row>
    <row r="18" spans="1:20" ht="19.899999999999999" customHeight="1" x14ac:dyDescent="0.25">
      <c r="A18" s="390"/>
      <c r="B18" s="390"/>
      <c r="C18" s="390"/>
      <c r="D18" s="390"/>
      <c r="E18" s="390"/>
      <c r="F18" s="390"/>
      <c r="G18" s="390"/>
      <c r="H18" s="390"/>
      <c r="I18" s="391"/>
      <c r="J18" s="121">
        <f>IF(AND(B4&gt;0,C4&gt;0,D4&gt;0,NOT(ISBLANK(H12))),(D4-B4)*VLOOKUP(H12,VLookups!$A$4:$B$13,2,FALSE),"")</f>
        <v>203.04</v>
      </c>
      <c r="K18" s="2"/>
      <c r="L18" s="389"/>
      <c r="M18" s="389"/>
      <c r="N18" s="389"/>
      <c r="O18" s="389"/>
      <c r="P18" s="389"/>
      <c r="Q18" s="389"/>
      <c r="R18" s="389"/>
      <c r="S18" s="389"/>
      <c r="T18" s="389"/>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76</v>
      </c>
      <c r="K20" s="2"/>
      <c r="L20" s="378" t="s">
        <v>47</v>
      </c>
      <c r="M20" s="379"/>
      <c r="N20" s="143" t="s">
        <v>86</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81" t="s">
        <v>44</v>
      </c>
      <c r="M22" s="381" t="s">
        <v>45</v>
      </c>
      <c r="N22" s="169" t="s">
        <v>83</v>
      </c>
      <c r="O22" s="33"/>
      <c r="P22" s="33"/>
      <c r="Q22" s="33"/>
      <c r="R22" s="33"/>
      <c r="S22" s="33"/>
      <c r="T22" s="5"/>
    </row>
    <row r="23" spans="1:20" ht="15" customHeight="1" x14ac:dyDescent="0.25">
      <c r="A23" s="2"/>
      <c r="B23" s="5"/>
      <c r="C23" s="5"/>
      <c r="D23" s="5"/>
      <c r="E23" s="2"/>
      <c r="F23" s="2"/>
      <c r="G23" s="5"/>
      <c r="H23" s="2"/>
      <c r="I23" s="2"/>
      <c r="J23" s="168"/>
      <c r="K23" s="2"/>
      <c r="L23" s="382"/>
      <c r="M23" s="382"/>
      <c r="N23" s="169" t="s">
        <v>734</v>
      </c>
      <c r="O23" s="33"/>
      <c r="P23" s="33"/>
      <c r="Q23" s="33"/>
      <c r="R23" s="33"/>
      <c r="S23" s="33"/>
      <c r="T23" s="5"/>
    </row>
    <row r="24" spans="1:20" ht="20.100000000000001" customHeight="1" x14ac:dyDescent="0.25">
      <c r="A24" s="2"/>
      <c r="B24" s="5"/>
      <c r="C24" s="5"/>
      <c r="D24" s="5"/>
      <c r="E24" s="2"/>
      <c r="F24" s="2"/>
      <c r="G24" s="5"/>
      <c r="H24" s="2"/>
      <c r="I24" s="2"/>
      <c r="J24" s="119" t="s">
        <v>73</v>
      </c>
      <c r="K24" s="2"/>
      <c r="L24" s="152">
        <v>150</v>
      </c>
      <c r="M24" s="258">
        <f>IF(AND(L24&gt;0,C4&gt;0,J18&gt;0,NOT(ISBLANK(H12))),ABS(VLOOKUP($L$20,VLookups!$A$48:$B$49,2,FALSE)-_xlfn.NORM.DIST(L24,G9,J18,TRUE)),"")</f>
        <v>0.5392334590083665</v>
      </c>
      <c r="N24" s="170" t="s">
        <v>91</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733</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80" t="str">
        <f>VLOOKUP(L20,VLookups!A48:C49,3,FALSE)</f>
        <v>Show the likelihood that the SPERT estimates will be EQUAL TO or GREATER THAN an uncertainty</v>
      </c>
      <c r="O27" s="380"/>
      <c r="P27" s="380"/>
      <c r="Q27" s="380"/>
      <c r="R27" s="380"/>
      <c r="S27" s="380"/>
      <c r="T27" s="129"/>
    </row>
    <row r="28" spans="1:20" ht="20.100000000000001" customHeight="1" x14ac:dyDescent="0.25">
      <c r="A28" s="127"/>
      <c r="B28" s="129"/>
      <c r="C28" s="129"/>
      <c r="D28" s="129"/>
      <c r="E28" s="129"/>
      <c r="F28" s="129"/>
      <c r="G28" s="129"/>
      <c r="H28" s="129"/>
      <c r="I28" s="129"/>
      <c r="J28" s="129"/>
      <c r="K28" s="129"/>
      <c r="L28" s="129"/>
      <c r="M28" s="172" t="s">
        <v>75</v>
      </c>
      <c r="N28" s="383" t="s">
        <v>32</v>
      </c>
      <c r="O28" s="384"/>
      <c r="P28" s="384"/>
      <c r="Q28" s="384"/>
      <c r="R28" s="384"/>
      <c r="S28" s="385"/>
      <c r="T28" s="129"/>
    </row>
    <row r="29" spans="1:20" ht="15.75" customHeight="1" x14ac:dyDescent="0.25">
      <c r="A29" s="127"/>
      <c r="B29" s="129"/>
      <c r="C29" s="129"/>
      <c r="D29" s="129"/>
      <c r="E29" s="129"/>
      <c r="F29" s="129"/>
      <c r="G29" s="129"/>
      <c r="H29" s="129"/>
      <c r="I29" s="129"/>
      <c r="J29" s="129"/>
      <c r="K29" s="129"/>
      <c r="L29" s="129"/>
      <c r="M29" s="173" t="s">
        <v>94</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95</v>
      </c>
      <c r="N30" s="124">
        <f>IF(AND($B4&gt;0,$C4&gt;0,$D4&gt;0,NOT(ISBLANK($H12))),_xlfn.NORM.INV(ABS(VLOOKUP($L$20,VLookups!$A$48:$B$49,2,FALSE)-N$29),$G9,$J18),"")</f>
        <v>-130.20622986817568</v>
      </c>
      <c r="O30" s="125">
        <f>IF(AND($B4&gt;0,$C4&gt;0,$D4&gt;0,NOT(ISBLANK($H12))),_xlfn.NORM.INV(ABS(VLOOKUP($L$20,VLookups!$A$48:$B$49,2,FALSE)-O$29),$G9,$J18),"")</f>
        <v>390.20622986817568</v>
      </c>
      <c r="P30" s="124">
        <f>IF(AND($B4&gt;0,$C4&gt;0,$D4&gt;0,NOT(ISBLANK($H12))),_xlfn.NORM.INV(ABS(VLOOKUP($L$20,VLookups!$A$48:$B$49,2,FALSE)-P$29),$G9,$J18),"")</f>
        <v>340.43743540281912</v>
      </c>
      <c r="Q30" s="125">
        <f>IF(AND($B4&gt;0,$C4&gt;0,$D4&gt;0,NOT(ISBLANK($H12))),_xlfn.NORM.INV(ABS(VLOOKUP($L$20,VLookups!$A$48:$B$49,2,FALSE)-Q$29),$G9,$J18),"")</f>
        <v>300.88277526464458</v>
      </c>
      <c r="R30" s="124">
        <f>IF(AND($B4&gt;0,$C4&gt;0,$D4&gt;0,NOT(ISBLANK($H12))),_xlfn.NORM.INV(ABS(VLOOKUP($L$20,VLookups!$A$48:$B$49,2,FALSE)-R$29),$G9,$J18),"")</f>
        <v>266.94839887981243</v>
      </c>
      <c r="S30" s="125">
        <f>IF(AND($B4&gt;0,$C4&gt;0,$D4&gt;0,NOT(ISBLANK($H12))),_xlfn.NORM.INV(ABS(VLOOKUP($L$20,VLookups!$A$48:$B$49,2,FALSE)-S$29),$G9,$J18),"")</f>
        <v>236.47428010024061</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93</v>
      </c>
      <c r="B32" s="5"/>
      <c r="C32" s="5"/>
      <c r="D32" s="5"/>
      <c r="E32" s="2"/>
      <c r="F32" s="2"/>
      <c r="G32" s="5"/>
      <c r="H32" s="5"/>
      <c r="I32" s="5"/>
      <c r="J32" s="5"/>
      <c r="K32" s="5"/>
      <c r="L32" s="5"/>
      <c r="M32" s="5"/>
      <c r="N32" s="5"/>
      <c r="O32" s="5"/>
      <c r="P32" s="5"/>
      <c r="Q32" s="5"/>
      <c r="R32" s="5"/>
      <c r="S32" s="5"/>
      <c r="T32" s="5"/>
    </row>
    <row r="33" spans="1:20" x14ac:dyDescent="0.25">
      <c r="A33" s="5"/>
      <c r="B33" s="386" t="s">
        <v>49</v>
      </c>
      <c r="C33" s="387"/>
      <c r="D33" s="388"/>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82</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81</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59</v>
      </c>
      <c r="D38" s="95">
        <v>1</v>
      </c>
      <c r="E38" s="141" t="s">
        <v>74</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84</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78</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85</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0.1.1 – © 2015-2020, William W. Davis, MSPM, PMP</v>
      </c>
      <c r="C45" s="5"/>
      <c r="D45" s="5"/>
      <c r="E45" s="5"/>
      <c r="F45" s="2"/>
      <c r="G45" s="2"/>
      <c r="H45" s="5"/>
      <c r="I45" s="5"/>
      <c r="J45" s="2"/>
      <c r="K45" s="5"/>
      <c r="L45" s="5"/>
      <c r="M45" s="5"/>
      <c r="N45" s="5"/>
      <c r="O45" s="5"/>
      <c r="P45" s="5"/>
      <c r="Q45" s="5"/>
      <c r="R45" s="5"/>
      <c r="S45" s="5"/>
      <c r="T45" s="5"/>
    </row>
    <row r="46" spans="1:20" x14ac:dyDescent="0.25">
      <c r="A46" s="2"/>
      <c r="B46" s="374" t="s">
        <v>99</v>
      </c>
      <c r="C46" s="374"/>
      <c r="D46" s="374"/>
      <c r="E46" s="374"/>
      <c r="F46" s="374"/>
      <c r="G46" s="374"/>
      <c r="H46" s="374"/>
      <c r="I46" s="97"/>
      <c r="J46" s="2"/>
      <c r="K46" s="5"/>
      <c r="L46" s="5"/>
      <c r="M46" s="5"/>
      <c r="N46" s="5"/>
      <c r="O46" s="5"/>
      <c r="P46" s="5"/>
      <c r="Q46" s="5"/>
      <c r="R46" s="5"/>
      <c r="S46" s="5"/>
      <c r="T46" s="5"/>
    </row>
    <row r="47" spans="1:20" x14ac:dyDescent="0.25">
      <c r="A47" s="2"/>
      <c r="B47" s="374" t="s">
        <v>100</v>
      </c>
      <c r="C47" s="374"/>
      <c r="D47" s="374"/>
      <c r="E47" s="374"/>
      <c r="F47" s="374"/>
      <c r="G47" s="374"/>
      <c r="H47" s="374"/>
      <c r="I47" s="97"/>
      <c r="J47" s="2"/>
      <c r="K47" s="5"/>
      <c r="L47" s="5"/>
      <c r="M47" s="5"/>
      <c r="N47" s="5"/>
      <c r="O47" s="5"/>
      <c r="P47" s="5"/>
      <c r="Q47" s="5"/>
      <c r="R47" s="5"/>
      <c r="S47" s="5"/>
      <c r="T47" s="5"/>
    </row>
    <row r="48" spans="1:20" x14ac:dyDescent="0.25">
      <c r="A48" s="2"/>
      <c r="B48" s="374" t="s">
        <v>64</v>
      </c>
      <c r="C48" s="374"/>
      <c r="D48" s="374"/>
      <c r="E48" s="374"/>
      <c r="F48" s="374"/>
      <c r="G48" s="374"/>
      <c r="H48" s="374"/>
      <c r="I48" s="97"/>
      <c r="J48" s="2"/>
      <c r="K48" s="5"/>
      <c r="L48" s="5"/>
      <c r="M48" s="5"/>
      <c r="N48" s="5"/>
      <c r="O48" s="5"/>
      <c r="P48" s="5"/>
      <c r="Q48" s="5"/>
      <c r="R48" s="5"/>
      <c r="S48" s="5"/>
      <c r="T48" s="5"/>
    </row>
    <row r="49" spans="1:20" x14ac:dyDescent="0.25">
      <c r="A49" s="2"/>
      <c r="B49" s="374" t="s">
        <v>169</v>
      </c>
      <c r="C49" s="374"/>
      <c r="D49" s="374"/>
      <c r="E49" s="374"/>
      <c r="F49" s="374"/>
      <c r="G49" s="374"/>
      <c r="H49" s="374"/>
      <c r="I49" s="97"/>
      <c r="J49" s="2"/>
      <c r="K49" s="5"/>
      <c r="L49" s="5"/>
      <c r="M49" s="5"/>
      <c r="N49" s="5"/>
      <c r="O49" s="5"/>
      <c r="P49" s="5"/>
      <c r="Q49" s="5"/>
      <c r="R49" s="5"/>
      <c r="S49" s="5"/>
      <c r="T49" s="5"/>
    </row>
    <row r="50" spans="1:20" x14ac:dyDescent="0.25">
      <c r="A50" s="2"/>
      <c r="B50" s="374" t="s">
        <v>769</v>
      </c>
      <c r="C50" s="374"/>
      <c r="D50" s="374"/>
      <c r="E50" s="374"/>
      <c r="F50" s="374"/>
      <c r="G50" s="374"/>
      <c r="H50" s="374"/>
      <c r="I50" s="97"/>
      <c r="J50" s="2"/>
      <c r="K50" s="5"/>
      <c r="L50" s="5"/>
      <c r="M50" s="5"/>
      <c r="N50" s="5"/>
      <c r="O50" s="5"/>
      <c r="P50" s="5"/>
      <c r="Q50" s="5"/>
      <c r="R50" s="5"/>
      <c r="S50" s="5"/>
      <c r="T50" s="5"/>
    </row>
    <row r="51" spans="1:20" x14ac:dyDescent="0.25">
      <c r="A51" s="2"/>
      <c r="B51" s="148" t="s">
        <v>167</v>
      </c>
      <c r="C51" s="5"/>
      <c r="D51" s="5"/>
      <c r="E51" s="5"/>
      <c r="F51" s="2"/>
      <c r="G51" s="2"/>
      <c r="H51" s="5"/>
      <c r="I51" s="5"/>
      <c r="J51" s="2"/>
      <c r="K51" s="5"/>
      <c r="L51" s="5"/>
      <c r="M51" s="5"/>
      <c r="N51" s="5"/>
      <c r="O51" s="5"/>
      <c r="P51" s="5"/>
      <c r="Q51" s="5"/>
      <c r="R51" s="5"/>
      <c r="S51" s="5"/>
      <c r="T51" s="5"/>
    </row>
    <row r="52" spans="1:20" x14ac:dyDescent="0.25">
      <c r="A52" s="2"/>
      <c r="B52" s="148" t="s">
        <v>62</v>
      </c>
      <c r="C52" s="5"/>
      <c r="D52" s="5"/>
      <c r="E52" s="5"/>
      <c r="F52" s="2"/>
      <c r="G52" s="2"/>
      <c r="H52" s="5"/>
      <c r="I52" s="5"/>
      <c r="J52" s="2"/>
      <c r="K52" s="5"/>
      <c r="L52" s="5"/>
      <c r="M52" s="5"/>
      <c r="N52" s="5"/>
      <c r="O52" s="5"/>
      <c r="P52" s="5"/>
      <c r="Q52" s="5"/>
      <c r="R52" s="5"/>
      <c r="S52" s="5"/>
      <c r="T52" s="5"/>
    </row>
    <row r="53" spans="1:20" x14ac:dyDescent="0.25">
      <c r="A53" s="19"/>
      <c r="B53" s="148" t="s">
        <v>166</v>
      </c>
      <c r="C53" s="5"/>
      <c r="D53" s="5"/>
      <c r="E53" s="2"/>
      <c r="F53" s="2"/>
      <c r="G53" s="5"/>
      <c r="H53" s="2"/>
      <c r="I53" s="2"/>
      <c r="J53" s="5"/>
      <c r="K53" s="5"/>
      <c r="L53" s="5"/>
      <c r="M53" s="5"/>
      <c r="N53" s="5"/>
      <c r="O53" s="5"/>
      <c r="P53" s="5"/>
      <c r="Q53" s="5"/>
      <c r="R53" s="5"/>
      <c r="S53" s="5"/>
      <c r="T53" s="5"/>
    </row>
    <row r="54" spans="1:20" x14ac:dyDescent="0.25">
      <c r="A54" s="19"/>
      <c r="B54" s="148" t="s">
        <v>168</v>
      </c>
      <c r="C54" s="5"/>
      <c r="D54" s="5"/>
      <c r="E54" s="2"/>
      <c r="F54" s="2"/>
      <c r="G54" s="5"/>
      <c r="H54" s="2"/>
      <c r="I54" s="2"/>
      <c r="J54" s="5"/>
      <c r="K54" s="5"/>
      <c r="L54" s="5"/>
      <c r="M54" s="5"/>
      <c r="N54" s="5"/>
      <c r="O54" s="5"/>
      <c r="P54" s="5"/>
      <c r="Q54" s="5"/>
      <c r="R54" s="5"/>
      <c r="S54" s="5"/>
      <c r="T54" s="5"/>
    </row>
    <row r="55" spans="1:20" x14ac:dyDescent="0.25">
      <c r="A55" s="19"/>
      <c r="B55" s="148" t="s">
        <v>702</v>
      </c>
      <c r="C55" s="5"/>
      <c r="D55" s="5"/>
      <c r="E55" s="2"/>
      <c r="F55" s="2"/>
      <c r="G55" s="5"/>
      <c r="H55" s="2"/>
      <c r="I55" s="2"/>
      <c r="J55" s="5"/>
      <c r="K55" s="5"/>
      <c r="L55" s="5"/>
      <c r="M55" s="5"/>
      <c r="N55" s="5"/>
      <c r="O55" s="5"/>
      <c r="P55" s="5"/>
      <c r="Q55" s="5"/>
      <c r="R55" s="5"/>
      <c r="S55" s="5"/>
      <c r="T55" s="5"/>
    </row>
    <row r="56" spans="1:20" x14ac:dyDescent="0.25">
      <c r="A56" s="19"/>
      <c r="B56" s="148" t="s">
        <v>703</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704</v>
      </c>
      <c r="C58" s="5"/>
      <c r="D58" s="5"/>
      <c r="E58" s="2"/>
      <c r="F58" s="2"/>
      <c r="G58" s="5"/>
      <c r="H58" s="2"/>
      <c r="I58" s="2"/>
      <c r="J58" s="5"/>
      <c r="K58" s="5"/>
      <c r="L58" s="5"/>
      <c r="M58" s="5"/>
      <c r="N58" s="5"/>
      <c r="O58" s="5"/>
      <c r="P58" s="5"/>
      <c r="Q58" s="5"/>
      <c r="R58" s="5"/>
      <c r="S58" s="5"/>
      <c r="T58" s="5"/>
    </row>
    <row r="59" spans="1:20" x14ac:dyDescent="0.25">
      <c r="A59" s="19"/>
      <c r="B59" s="148" t="s">
        <v>61</v>
      </c>
      <c r="C59" s="5"/>
      <c r="D59" s="5"/>
      <c r="E59" s="2"/>
      <c r="F59" s="2"/>
      <c r="G59" s="5"/>
      <c r="H59" s="2"/>
      <c r="I59" s="2"/>
      <c r="J59" s="5"/>
      <c r="K59" s="5"/>
      <c r="L59" s="5"/>
      <c r="M59" s="5"/>
      <c r="N59" s="5"/>
      <c r="O59" s="5"/>
      <c r="P59" s="5"/>
      <c r="Q59" s="5"/>
      <c r="R59" s="5"/>
      <c r="S59" s="5"/>
      <c r="T59" s="5"/>
    </row>
    <row r="60" spans="1:20" x14ac:dyDescent="0.25">
      <c r="A60" s="2"/>
      <c r="B60" s="375" t="s">
        <v>708</v>
      </c>
      <c r="C60" s="375"/>
      <c r="D60" s="375"/>
      <c r="E60" s="375"/>
      <c r="F60" s="375"/>
      <c r="G60" s="375"/>
      <c r="H60" s="375"/>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130</v>
      </c>
    </row>
    <row r="63" spans="1:20" hidden="1" x14ac:dyDescent="0.25">
      <c r="B63" s="5"/>
      <c r="C63" s="5"/>
    </row>
    <row r="64" spans="1:20" hidden="1" x14ac:dyDescent="0.25">
      <c r="B64" s="48">
        <f>IF(ISNONTEXT($C$62),B65-$C$62,"")</f>
        <v>0</v>
      </c>
      <c r="C64" s="47">
        <f t="shared" ref="C64:C95" si="0">IF(ISNONTEXT($J$18),_xlfn.NORM.DIST(B64,$G$9,$J$18,FALSE),NA())</f>
        <v>1.6007019188355341E-3</v>
      </c>
    </row>
    <row r="65" spans="1:9" hidden="1" x14ac:dyDescent="0.25">
      <c r="B65" s="48">
        <f t="shared" ref="B65:B83" si="1">IF(ISNONTEXT($C$62),B66-$C$62,"")</f>
        <v>3</v>
      </c>
      <c r="C65" s="47">
        <f t="shared" si="0"/>
        <v>1.6157403931775214E-3</v>
      </c>
    </row>
    <row r="66" spans="1:9" hidden="1" x14ac:dyDescent="0.25">
      <c r="B66" s="48">
        <f t="shared" si="1"/>
        <v>6</v>
      </c>
      <c r="C66" s="47">
        <f t="shared" si="0"/>
        <v>1.6305641408919651E-3</v>
      </c>
    </row>
    <row r="67" spans="1:9" hidden="1" x14ac:dyDescent="0.25">
      <c r="B67" s="48">
        <f t="shared" si="1"/>
        <v>9</v>
      </c>
      <c r="C67" s="47">
        <f t="shared" si="0"/>
        <v>1.6451646905406871E-3</v>
      </c>
    </row>
    <row r="68" spans="1:9" hidden="1" x14ac:dyDescent="0.25">
      <c r="B68" s="48">
        <f t="shared" si="1"/>
        <v>12</v>
      </c>
      <c r="C68" s="47">
        <f t="shared" si="0"/>
        <v>1.6595336407247455E-3</v>
      </c>
    </row>
    <row r="69" spans="1:9" hidden="1" x14ac:dyDescent="0.25">
      <c r="B69" s="48">
        <f t="shared" si="1"/>
        <v>15</v>
      </c>
      <c r="C69" s="47">
        <f t="shared" si="0"/>
        <v>1.6736626680796617E-3</v>
      </c>
    </row>
    <row r="70" spans="1:9" hidden="1" x14ac:dyDescent="0.25">
      <c r="B70" s="48">
        <f t="shared" si="1"/>
        <v>18</v>
      </c>
      <c r="C70" s="47">
        <f t="shared" si="0"/>
        <v>1.6875435352558157E-3</v>
      </c>
    </row>
    <row r="71" spans="1:9" hidden="1" x14ac:dyDescent="0.25">
      <c r="B71" s="48">
        <f t="shared" si="1"/>
        <v>21</v>
      </c>
      <c r="C71" s="47">
        <f t="shared" si="0"/>
        <v>1.7011680988733779E-3</v>
      </c>
    </row>
    <row r="72" spans="1:9" hidden="1" x14ac:dyDescent="0.25">
      <c r="A72"/>
      <c r="B72" s="48">
        <f t="shared" si="1"/>
        <v>24</v>
      </c>
      <c r="C72" s="47">
        <f t="shared" si="0"/>
        <v>1.7145283174411108E-3</v>
      </c>
      <c r="H72"/>
      <c r="I72"/>
    </row>
    <row r="73" spans="1:9" hidden="1" x14ac:dyDescent="0.25">
      <c r="A73"/>
      <c r="B73" s="48">
        <f t="shared" si="1"/>
        <v>27</v>
      </c>
      <c r="C73" s="47">
        <f t="shared" si="0"/>
        <v>1.7276162592283087E-3</v>
      </c>
      <c r="H73"/>
      <c r="I73"/>
    </row>
    <row r="74" spans="1:9" hidden="1" x14ac:dyDescent="0.25">
      <c r="A74"/>
      <c r="B74" s="48">
        <f t="shared" si="1"/>
        <v>30</v>
      </c>
      <c r="C74" s="47">
        <f t="shared" si="0"/>
        <v>1.7404241100791649E-3</v>
      </c>
      <c r="H74"/>
      <c r="I74"/>
    </row>
    <row r="75" spans="1:9" hidden="1" x14ac:dyDescent="0.25">
      <c r="A75"/>
      <c r="B75" s="48">
        <f t="shared" si="1"/>
        <v>33</v>
      </c>
      <c r="C75" s="47">
        <f t="shared" si="0"/>
        <v>1.7529441811588325E-3</v>
      </c>
      <c r="H75"/>
      <c r="I75"/>
    </row>
    <row r="76" spans="1:9" hidden="1" x14ac:dyDescent="0.25">
      <c r="A76"/>
      <c r="B76" s="48">
        <f t="shared" si="1"/>
        <v>36</v>
      </c>
      <c r="C76" s="47">
        <f t="shared" si="0"/>
        <v>1.7651689166204702E-3</v>
      </c>
      <c r="H76"/>
      <c r="I76"/>
    </row>
    <row r="77" spans="1:9" hidden="1" x14ac:dyDescent="0.25">
      <c r="A77"/>
      <c r="B77" s="48">
        <f t="shared" si="1"/>
        <v>39</v>
      </c>
      <c r="C77" s="47">
        <f t="shared" si="0"/>
        <v>1.7770909011826242E-3</v>
      </c>
      <c r="H77"/>
      <c r="I77"/>
    </row>
    <row r="78" spans="1:9" hidden="1" x14ac:dyDescent="0.25">
      <c r="A78"/>
      <c r="B78" s="48">
        <f t="shared" si="1"/>
        <v>42</v>
      </c>
      <c r="C78" s="47">
        <f t="shared" si="0"/>
        <v>1.7887028676063239E-3</v>
      </c>
      <c r="H78"/>
      <c r="I78"/>
    </row>
    <row r="79" spans="1:9" hidden="1" x14ac:dyDescent="0.25">
      <c r="A79"/>
      <c r="B79" s="48">
        <f t="shared" si="1"/>
        <v>45</v>
      </c>
      <c r="C79" s="47">
        <f t="shared" si="0"/>
        <v>1.7999977040613823E-3</v>
      </c>
      <c r="H79"/>
      <c r="I79"/>
    </row>
    <row r="80" spans="1:9" hidden="1" x14ac:dyDescent="0.25">
      <c r="A80"/>
      <c r="B80" s="48">
        <f t="shared" si="1"/>
        <v>48</v>
      </c>
      <c r="C80" s="47">
        <f t="shared" si="0"/>
        <v>1.8109684613714656E-3</v>
      </c>
      <c r="H80"/>
      <c r="I80"/>
    </row>
    <row r="81" spans="1:9" hidden="1" x14ac:dyDescent="0.25">
      <c r="A81"/>
      <c r="B81" s="48">
        <f t="shared" si="1"/>
        <v>51</v>
      </c>
      <c r="C81" s="47">
        <f t="shared" si="0"/>
        <v>1.8216083601276186E-3</v>
      </c>
      <c r="H81"/>
      <c r="I81"/>
    </row>
    <row r="82" spans="1:9" hidden="1" x14ac:dyDescent="0.25">
      <c r="A82"/>
      <c r="B82" s="48">
        <f t="shared" si="1"/>
        <v>54</v>
      </c>
      <c r="C82" s="47">
        <f t="shared" si="0"/>
        <v>1.8319107976600827E-3</v>
      </c>
      <c r="H82"/>
      <c r="I82"/>
    </row>
    <row r="83" spans="1:9" hidden="1" x14ac:dyDescent="0.25">
      <c r="A83"/>
      <c r="B83" s="48">
        <f t="shared" si="1"/>
        <v>57</v>
      </c>
      <c r="C83" s="47">
        <f t="shared" si="0"/>
        <v>1.8418693548583663E-3</v>
      </c>
      <c r="H83"/>
      <c r="I83"/>
    </row>
    <row r="84" spans="1:9" hidden="1" x14ac:dyDescent="0.25">
      <c r="A84"/>
      <c r="B84" s="61">
        <f>IF(ISNONTEXT($C$62),$B$4,"")</f>
        <v>60</v>
      </c>
      <c r="C84" s="47">
        <f t="shared" si="0"/>
        <v>1.8514778028297385E-3</v>
      </c>
      <c r="H84"/>
      <c r="I84"/>
    </row>
    <row r="85" spans="1:9" hidden="1" x14ac:dyDescent="0.25">
      <c r="A85"/>
      <c r="B85" s="48">
        <f>IF(ISNONTEXT($C$62),B84+$C$62,"")</f>
        <v>63</v>
      </c>
      <c r="C85" s="47">
        <f t="shared" si="0"/>
        <v>1.8607301093864713E-3</v>
      </c>
      <c r="H85"/>
      <c r="I85"/>
    </row>
    <row r="86" spans="1:9" hidden="1" x14ac:dyDescent="0.25">
      <c r="A86"/>
      <c r="B86" s="48">
        <f t="shared" ref="B86:B149" si="2">IF(ISNONTEXT($C$62),B85+$C$62,"")</f>
        <v>66</v>
      </c>
      <c r="C86" s="47">
        <f t="shared" si="0"/>
        <v>1.8696204453523921E-3</v>
      </c>
      <c r="H86"/>
      <c r="I86"/>
    </row>
    <row r="87" spans="1:9" hidden="1" x14ac:dyDescent="0.25">
      <c r="A87"/>
      <c r="B87" s="48">
        <f t="shared" si="2"/>
        <v>69</v>
      </c>
      <c r="C87" s="47">
        <f t="shared" si="0"/>
        <v>1.8781431906795187E-3</v>
      </c>
      <c r="H87"/>
      <c r="I87"/>
    </row>
    <row r="88" spans="1:9" hidden="1" x14ac:dyDescent="0.25">
      <c r="A88"/>
      <c r="B88" s="48">
        <f t="shared" si="2"/>
        <v>72</v>
      </c>
      <c r="C88" s="47">
        <f t="shared" si="0"/>
        <v>1.8862929403657966E-3</v>
      </c>
      <c r="H88"/>
      <c r="I88"/>
    </row>
    <row r="89" spans="1:9" hidden="1" x14ac:dyDescent="0.25">
      <c r="A89"/>
      <c r="B89" s="48">
        <f t="shared" si="2"/>
        <v>75</v>
      </c>
      <c r="C89" s="47">
        <f t="shared" si="0"/>
        <v>1.8940645101652265E-3</v>
      </c>
      <c r="H89"/>
      <c r="I89"/>
    </row>
    <row r="90" spans="1:9" hidden="1" x14ac:dyDescent="0.25">
      <c r="A90"/>
      <c r="B90" s="48">
        <f t="shared" si="2"/>
        <v>78</v>
      </c>
      <c r="C90" s="47">
        <f t="shared" si="0"/>
        <v>1.9014529420819314E-3</v>
      </c>
      <c r="H90"/>
      <c r="I90"/>
    </row>
    <row r="91" spans="1:9" hidden="1" x14ac:dyDescent="0.25">
      <c r="A91"/>
      <c r="B91" s="48">
        <f t="shared" si="2"/>
        <v>81</v>
      </c>
      <c r="C91" s="47">
        <f t="shared" si="0"/>
        <v>1.9084535096400234E-3</v>
      </c>
      <c r="H91"/>
      <c r="I91"/>
    </row>
    <row r="92" spans="1:9" hidden="1" x14ac:dyDescent="0.25">
      <c r="A92"/>
      <c r="B92" s="48">
        <f t="shared" si="2"/>
        <v>84</v>
      </c>
      <c r="C92" s="47">
        <f t="shared" si="0"/>
        <v>1.9150617229214304E-3</v>
      </c>
      <c r="H92"/>
      <c r="I92"/>
    </row>
    <row r="93" spans="1:9" hidden="1" x14ac:dyDescent="0.25">
      <c r="A93"/>
      <c r="B93" s="48">
        <f t="shared" si="2"/>
        <v>87</v>
      </c>
      <c r="C93" s="47">
        <f t="shared" si="0"/>
        <v>1.921273333364159E-3</v>
      </c>
      <c r="H93"/>
      <c r="I93"/>
    </row>
    <row r="94" spans="1:9" hidden="1" x14ac:dyDescent="0.25">
      <c r="A94"/>
      <c r="B94" s="48">
        <f t="shared" si="2"/>
        <v>90</v>
      </c>
      <c r="C94" s="47">
        <f t="shared" si="0"/>
        <v>1.9270843383138306E-3</v>
      </c>
      <c r="H94"/>
      <c r="I94"/>
    </row>
    <row r="95" spans="1:9" hidden="1" x14ac:dyDescent="0.25">
      <c r="A95"/>
      <c r="B95" s="48">
        <f t="shared" si="2"/>
        <v>93</v>
      </c>
      <c r="C95" s="47">
        <f t="shared" si="0"/>
        <v>1.9324909853216511E-3</v>
      </c>
      <c r="H95"/>
      <c r="I95"/>
    </row>
    <row r="96" spans="1:9" hidden="1" x14ac:dyDescent="0.25">
      <c r="A96"/>
      <c r="B96" s="48">
        <f t="shared" si="2"/>
        <v>96</v>
      </c>
      <c r="C96" s="47">
        <f t="shared" ref="C96:C127" si="3">IF(ISNONTEXT($J$18),_xlfn.NORM.DIST(B96,$G$9,$J$18,FALSE),NA())</f>
        <v>1.9374897761823659E-3</v>
      </c>
      <c r="H96"/>
      <c r="I96"/>
    </row>
    <row r="97" spans="1:9" hidden="1" x14ac:dyDescent="0.25">
      <c r="A97"/>
      <c r="B97" s="48">
        <f t="shared" si="2"/>
        <v>99</v>
      </c>
      <c r="C97" s="47">
        <f t="shared" si="3"/>
        <v>1.9420774707061095E-3</v>
      </c>
      <c r="H97"/>
      <c r="I97"/>
    </row>
    <row r="98" spans="1:9" hidden="1" x14ac:dyDescent="0.25">
      <c r="A98"/>
      <c r="B98" s="48">
        <f t="shared" si="2"/>
        <v>102</v>
      </c>
      <c r="C98" s="47">
        <f t="shared" si="3"/>
        <v>1.9462510902184622E-3</v>
      </c>
      <c r="H98"/>
      <c r="I98"/>
    </row>
    <row r="99" spans="1:9" hidden="1" x14ac:dyDescent="0.25">
      <c r="A99"/>
      <c r="B99" s="48">
        <f t="shared" si="2"/>
        <v>105</v>
      </c>
      <c r="C99" s="47">
        <f t="shared" si="3"/>
        <v>1.9500079207834195E-3</v>
      </c>
      <c r="H99"/>
      <c r="I99"/>
    </row>
    <row r="100" spans="1:9" hidden="1" x14ac:dyDescent="0.25">
      <c r="A100"/>
      <c r="B100" s="48">
        <f t="shared" si="2"/>
        <v>108</v>
      </c>
      <c r="C100" s="47">
        <f t="shared" si="3"/>
        <v>1.9533455161443907E-3</v>
      </c>
      <c r="H100"/>
      <c r="I100"/>
    </row>
    <row r="101" spans="1:9" hidden="1" x14ac:dyDescent="0.25">
      <c r="A101"/>
      <c r="B101" s="48">
        <f t="shared" si="2"/>
        <v>111</v>
      </c>
      <c r="C101" s="47">
        <f t="shared" si="3"/>
        <v>1.9562617003787705E-3</v>
      </c>
      <c r="H101"/>
      <c r="I101"/>
    </row>
    <row r="102" spans="1:9" hidden="1" x14ac:dyDescent="0.25">
      <c r="A102"/>
      <c r="B102" s="48">
        <f t="shared" si="2"/>
        <v>114</v>
      </c>
      <c r="C102" s="47">
        <f t="shared" si="3"/>
        <v>1.9587545702620416E-3</v>
      </c>
      <c r="H102"/>
      <c r="I102"/>
    </row>
    <row r="103" spans="1:9" hidden="1" x14ac:dyDescent="0.25">
      <c r="A103"/>
      <c r="B103" s="48">
        <f t="shared" si="2"/>
        <v>117</v>
      </c>
      <c r="C103" s="47">
        <f t="shared" si="3"/>
        <v>1.9608224973378268E-3</v>
      </c>
      <c r="H103"/>
      <c r="I103"/>
    </row>
    <row r="104" spans="1:9" hidden="1" x14ac:dyDescent="0.25">
      <c r="A104"/>
      <c r="B104" s="48">
        <f t="shared" si="2"/>
        <v>120</v>
      </c>
      <c r="C104" s="47">
        <f t="shared" si="3"/>
        <v>1.9624641296907227E-3</v>
      </c>
      <c r="H104"/>
      <c r="I104"/>
    </row>
    <row r="105" spans="1:9" hidden="1" x14ac:dyDescent="0.25">
      <c r="A105"/>
      <c r="B105" s="48">
        <f t="shared" si="2"/>
        <v>123</v>
      </c>
      <c r="C105" s="47">
        <f t="shared" si="3"/>
        <v>1.9636783934192242E-3</v>
      </c>
      <c r="H105"/>
      <c r="I105"/>
    </row>
    <row r="106" spans="1:9" hidden="1" x14ac:dyDescent="0.25">
      <c r="A106"/>
      <c r="B106" s="48">
        <f t="shared" si="2"/>
        <v>126</v>
      </c>
      <c r="C106" s="47">
        <f t="shared" si="3"/>
        <v>1.9644644938064926E-3</v>
      </c>
      <c r="H106"/>
      <c r="I106"/>
    </row>
    <row r="107" spans="1:9" hidden="1" x14ac:dyDescent="0.25">
      <c r="A107"/>
      <c r="B107" s="48">
        <f t="shared" si="2"/>
        <v>129</v>
      </c>
      <c r="C107" s="47">
        <f t="shared" si="3"/>
        <v>1.9648219161871741E-3</v>
      </c>
      <c r="H107"/>
      <c r="I107"/>
    </row>
    <row r="108" spans="1:9" hidden="1" x14ac:dyDescent="0.25">
      <c r="A108"/>
      <c r="B108" s="48">
        <f t="shared" si="2"/>
        <v>132</v>
      </c>
      <c r="C108" s="47">
        <f t="shared" si="3"/>
        <v>1.96475042650895E-3</v>
      </c>
      <c r="H108"/>
      <c r="I108"/>
    </row>
    <row r="109" spans="1:9" hidden="1" x14ac:dyDescent="0.25">
      <c r="A109"/>
      <c r="B109" s="48">
        <f t="shared" si="2"/>
        <v>135</v>
      </c>
      <c r="C109" s="47">
        <f t="shared" si="3"/>
        <v>1.9642500715879615E-3</v>
      </c>
      <c r="H109"/>
      <c r="I109"/>
    </row>
    <row r="110" spans="1:9" hidden="1" x14ac:dyDescent="0.25">
      <c r="A110"/>
      <c r="B110" s="48">
        <f t="shared" si="2"/>
        <v>138</v>
      </c>
      <c r="C110" s="47">
        <f t="shared" si="3"/>
        <v>1.9633211790577158E-3</v>
      </c>
      <c r="H110"/>
      <c r="I110"/>
    </row>
    <row r="111" spans="1:9" hidden="1" x14ac:dyDescent="0.25">
      <c r="A111"/>
      <c r="B111" s="48">
        <f t="shared" si="2"/>
        <v>141</v>
      </c>
      <c r="C111" s="47">
        <f t="shared" si="3"/>
        <v>1.9619643570115541E-3</v>
      </c>
      <c r="H111"/>
      <c r="I111"/>
    </row>
    <row r="112" spans="1:9" hidden="1" x14ac:dyDescent="0.25">
      <c r="A112"/>
      <c r="B112" s="48">
        <f t="shared" si="2"/>
        <v>144</v>
      </c>
      <c r="C112" s="47">
        <f t="shared" si="3"/>
        <v>1.9601804933392247E-3</v>
      </c>
      <c r="H112"/>
      <c r="I112"/>
    </row>
    <row r="113" spans="1:9" hidden="1" x14ac:dyDescent="0.25">
      <c r="A113"/>
      <c r="B113" s="48">
        <f t="shared" si="2"/>
        <v>147</v>
      </c>
      <c r="C113" s="47">
        <f t="shared" si="3"/>
        <v>1.9579707547585797E-3</v>
      </c>
      <c r="H113"/>
      <c r="I113"/>
    </row>
    <row r="114" spans="1:9" hidden="1" x14ac:dyDescent="0.25">
      <c r="A114"/>
      <c r="B114" s="48">
        <f t="shared" si="2"/>
        <v>150</v>
      </c>
      <c r="C114" s="47">
        <f t="shared" si="3"/>
        <v>1.9553365855438662E-3</v>
      </c>
      <c r="H114"/>
      <c r="I114"/>
    </row>
    <row r="115" spans="1:9" hidden="1" x14ac:dyDescent="0.25">
      <c r="A115"/>
      <c r="B115" s="48">
        <f t="shared" si="2"/>
        <v>153</v>
      </c>
      <c r="C115" s="47">
        <f t="shared" si="3"/>
        <v>1.9522797059525615E-3</v>
      </c>
      <c r="H115"/>
      <c r="I115"/>
    </row>
    <row r="116" spans="1:9" hidden="1" x14ac:dyDescent="0.25">
      <c r="A116"/>
      <c r="B116" s="48">
        <f t="shared" si="2"/>
        <v>156</v>
      </c>
      <c r="C116" s="47">
        <f t="shared" si="3"/>
        <v>1.9488021103531406E-3</v>
      </c>
      <c r="H116"/>
      <c r="I116"/>
    </row>
    <row r="117" spans="1:9" hidden="1" x14ac:dyDescent="0.25">
      <c r="A117"/>
      <c r="B117" s="48">
        <f t="shared" si="2"/>
        <v>159</v>
      </c>
      <c r="C117" s="47">
        <f t="shared" si="3"/>
        <v>1.944906065056638E-3</v>
      </c>
      <c r="H117"/>
      <c r="I117"/>
    </row>
    <row r="118" spans="1:9" hidden="1" x14ac:dyDescent="0.25">
      <c r="A118"/>
      <c r="B118" s="48">
        <f t="shared" si="2"/>
        <v>162</v>
      </c>
      <c r="C118" s="47">
        <f t="shared" si="3"/>
        <v>1.9405941058552999E-3</v>
      </c>
      <c r="H118"/>
      <c r="I118"/>
    </row>
    <row r="119" spans="1:9" hidden="1" x14ac:dyDescent="0.25">
      <c r="A119"/>
      <c r="B119" s="48">
        <f t="shared" si="2"/>
        <v>165</v>
      </c>
      <c r="C119" s="47">
        <f t="shared" si="3"/>
        <v>1.9358690352720667E-3</v>
      </c>
      <c r="H119"/>
      <c r="I119"/>
    </row>
    <row r="120" spans="1:9" hidden="1" x14ac:dyDescent="0.25">
      <c r="A120"/>
      <c r="B120" s="48">
        <f t="shared" si="2"/>
        <v>168</v>
      </c>
      <c r="C120" s="47">
        <f t="shared" si="3"/>
        <v>1.9307339195250687E-3</v>
      </c>
      <c r="H120"/>
      <c r="I120"/>
    </row>
    <row r="121" spans="1:9" hidden="1" x14ac:dyDescent="0.25">
      <c r="A121"/>
      <c r="B121" s="48">
        <f t="shared" si="2"/>
        <v>171</v>
      </c>
      <c r="C121" s="47">
        <f t="shared" si="3"/>
        <v>1.9251920852117314E-3</v>
      </c>
      <c r="H121"/>
      <c r="I121"/>
    </row>
    <row r="122" spans="1:9" hidden="1" x14ac:dyDescent="0.25">
      <c r="A122"/>
      <c r="B122" s="48">
        <f t="shared" si="2"/>
        <v>174</v>
      </c>
      <c r="C122" s="47">
        <f t="shared" si="3"/>
        <v>1.9192471157175124E-3</v>
      </c>
      <c r="H122"/>
      <c r="I122"/>
    </row>
    <row r="123" spans="1:9" hidden="1" x14ac:dyDescent="0.25">
      <c r="A123"/>
      <c r="B123" s="48">
        <f t="shared" si="2"/>
        <v>177</v>
      </c>
      <c r="C123" s="47">
        <f t="shared" si="3"/>
        <v>1.9129028473546974E-3</v>
      </c>
      <c r="H123"/>
      <c r="I123"/>
    </row>
    <row r="124" spans="1:9" hidden="1" x14ac:dyDescent="0.25">
      <c r="A124"/>
      <c r="B124" s="48">
        <f t="shared" si="2"/>
        <v>180</v>
      </c>
      <c r="C124" s="47">
        <f t="shared" si="3"/>
        <v>1.9061633652370812E-3</v>
      </c>
      <c r="H124"/>
      <c r="I124"/>
    </row>
    <row r="125" spans="1:9" hidden="1" x14ac:dyDescent="0.25">
      <c r="A125"/>
      <c r="B125" s="48">
        <f t="shared" si="2"/>
        <v>183</v>
      </c>
      <c r="C125" s="47">
        <f t="shared" si="3"/>
        <v>1.8990329988967367E-3</v>
      </c>
      <c r="H125"/>
      <c r="I125"/>
    </row>
    <row r="126" spans="1:9" hidden="1" x14ac:dyDescent="0.25">
      <c r="A126"/>
      <c r="B126" s="48">
        <f t="shared" si="2"/>
        <v>186</v>
      </c>
      <c r="C126" s="47">
        <f t="shared" si="3"/>
        <v>1.891516317649464E-3</v>
      </c>
      <c r="H126"/>
      <c r="I126"/>
    </row>
    <row r="127" spans="1:9" hidden="1" x14ac:dyDescent="0.25">
      <c r="A127"/>
      <c r="B127" s="48">
        <f t="shared" si="2"/>
        <v>189</v>
      </c>
      <c r="C127" s="47">
        <f t="shared" si="3"/>
        <v>1.8836181257158545E-3</v>
      </c>
      <c r="H127"/>
      <c r="I127"/>
    </row>
    <row r="128" spans="1:9" hidden="1" x14ac:dyDescent="0.25">
      <c r="A128"/>
      <c r="B128" s="48">
        <f t="shared" si="2"/>
        <v>192</v>
      </c>
      <c r="C128" s="47">
        <f t="shared" ref="C128:C159" si="4">IF(ISNONTEXT($J$18),_xlfn.NORM.DIST(B128,$G$9,$J$18,FALSE),NA())</f>
        <v>1.8753434571052701E-3</v>
      </c>
      <c r="H128"/>
      <c r="I128"/>
    </row>
    <row r="129" spans="1:9" hidden="1" x14ac:dyDescent="0.25">
      <c r="A129"/>
      <c r="B129" s="48">
        <f t="shared" si="2"/>
        <v>195</v>
      </c>
      <c r="C129" s="47">
        <f t="shared" si="4"/>
        <v>1.866697570270354E-3</v>
      </c>
      <c r="H129"/>
      <c r="I129"/>
    </row>
    <row r="130" spans="1:9" hidden="1" x14ac:dyDescent="0.25">
      <c r="A130"/>
      <c r="B130" s="48">
        <f t="shared" si="2"/>
        <v>198</v>
      </c>
      <c r="C130" s="47">
        <f t="shared" si="4"/>
        <v>1.8576859425400237E-3</v>
      </c>
      <c r="H130"/>
      <c r="I130"/>
    </row>
    <row r="131" spans="1:9" hidden="1" x14ac:dyDescent="0.25">
      <c r="A131"/>
      <c r="B131" s="48">
        <f t="shared" si="2"/>
        <v>201</v>
      </c>
      <c r="C131" s="47">
        <f t="shared" si="4"/>
        <v>1.8483142643391885E-3</v>
      </c>
      <c r="H131"/>
      <c r="I131"/>
    </row>
    <row r="132" spans="1:9" hidden="1" x14ac:dyDescent="0.25">
      <c r="A132"/>
      <c r="B132" s="48">
        <f t="shared" si="2"/>
        <v>204</v>
      </c>
      <c r="C132" s="47">
        <f t="shared" si="4"/>
        <v>1.8385884332037315E-3</v>
      </c>
      <c r="H132"/>
      <c r="I132"/>
    </row>
    <row r="133" spans="1:9" hidden="1" x14ac:dyDescent="0.25">
      <c r="A133"/>
      <c r="B133" s="48">
        <f t="shared" si="2"/>
        <v>207</v>
      </c>
      <c r="C133" s="47">
        <f t="shared" si="4"/>
        <v>1.8285145475995584E-3</v>
      </c>
      <c r="H133"/>
      <c r="I133"/>
    </row>
    <row r="134" spans="1:9" hidden="1" x14ac:dyDescent="0.25">
      <c r="A134"/>
      <c r="B134" s="48">
        <f t="shared" si="2"/>
        <v>210</v>
      </c>
      <c r="C134" s="47">
        <f t="shared" si="4"/>
        <v>1.8180989005547779E-3</v>
      </c>
      <c r="H134"/>
      <c r="I134"/>
    </row>
    <row r="135" spans="1:9" hidden="1" x14ac:dyDescent="0.25">
      <c r="A135"/>
      <c r="B135" s="48">
        <f t="shared" si="2"/>
        <v>213</v>
      </c>
      <c r="C135" s="47">
        <f t="shared" si="4"/>
        <v>1.8073479731143165E-3</v>
      </c>
      <c r="H135"/>
      <c r="I135"/>
    </row>
    <row r="136" spans="1:9" hidden="1" x14ac:dyDescent="0.25">
      <c r="A136"/>
      <c r="B136" s="48">
        <f t="shared" si="2"/>
        <v>216</v>
      </c>
      <c r="C136" s="47">
        <f t="shared" si="4"/>
        <v>1.7962684276264821E-3</v>
      </c>
      <c r="H136"/>
      <c r="I136"/>
    </row>
    <row r="137" spans="1:9" hidden="1" x14ac:dyDescent="0.25">
      <c r="A137"/>
      <c r="B137" s="48">
        <f t="shared" si="2"/>
        <v>219</v>
      </c>
      <c r="C137" s="47">
        <f t="shared" si="4"/>
        <v>1.7848671008712077E-3</v>
      </c>
      <c r="H137"/>
      <c r="I137"/>
    </row>
    <row r="138" spans="1:9" hidden="1" x14ac:dyDescent="0.25">
      <c r="A138"/>
      <c r="B138" s="48">
        <f t="shared" si="2"/>
        <v>222</v>
      </c>
      <c r="C138" s="47">
        <f t="shared" si="4"/>
        <v>1.7731509970398778E-3</v>
      </c>
      <c r="H138"/>
      <c r="I138"/>
    </row>
    <row r="139" spans="1:9" hidden="1" x14ac:dyDescent="0.25">
      <c r="A139"/>
      <c r="B139" s="48">
        <f t="shared" si="2"/>
        <v>225</v>
      </c>
      <c r="C139" s="47">
        <f t="shared" si="4"/>
        <v>1.7611272805768139E-3</v>
      </c>
      <c r="H139"/>
      <c r="I139"/>
    </row>
    <row r="140" spans="1:9" hidden="1" x14ac:dyDescent="0.25">
      <c r="A140"/>
      <c r="B140" s="48">
        <f t="shared" si="2"/>
        <v>228</v>
      </c>
      <c r="C140" s="47">
        <f t="shared" si="4"/>
        <v>1.7488032688926464E-3</v>
      </c>
      <c r="H140"/>
      <c r="I140"/>
    </row>
    <row r="141" spans="1:9" hidden="1" x14ac:dyDescent="0.25">
      <c r="A141"/>
      <c r="B141" s="48">
        <f t="shared" si="2"/>
        <v>231</v>
      </c>
      <c r="C141" s="47">
        <f t="shared" si="4"/>
        <v>1.7361864249599165E-3</v>
      </c>
      <c r="H141"/>
      <c r="I141"/>
    </row>
    <row r="142" spans="1:9" hidden="1" x14ac:dyDescent="0.25">
      <c r="A142"/>
      <c r="B142" s="48">
        <f t="shared" si="2"/>
        <v>234</v>
      </c>
      <c r="C142" s="47">
        <f t="shared" si="4"/>
        <v>1.7232843498013776E-3</v>
      </c>
      <c r="H142"/>
      <c r="I142"/>
    </row>
    <row r="143" spans="1:9" hidden="1" x14ac:dyDescent="0.25">
      <c r="A143"/>
      <c r="B143" s="48">
        <f t="shared" si="2"/>
        <v>237</v>
      </c>
      <c r="C143" s="47">
        <f t="shared" si="4"/>
        <v>1.7101047748815474E-3</v>
      </c>
      <c r="H143"/>
      <c r="I143"/>
    </row>
    <row r="144" spans="1:9" hidden="1" x14ac:dyDescent="0.25">
      <c r="A144"/>
      <c r="B144" s="48">
        <f t="shared" si="2"/>
        <v>240</v>
      </c>
      <c r="C144" s="47">
        <f t="shared" si="4"/>
        <v>1.6966555544121319E-3</v>
      </c>
      <c r="H144"/>
      <c r="I144"/>
    </row>
    <row r="145" spans="1:9" hidden="1" x14ac:dyDescent="0.25">
      <c r="A145"/>
      <c r="B145" s="48">
        <f t="shared" si="2"/>
        <v>243</v>
      </c>
      <c r="C145" s="47">
        <f t="shared" si="4"/>
        <v>1.6829446575820075E-3</v>
      </c>
      <c r="H145"/>
      <c r="I145"/>
    </row>
    <row r="146" spans="1:9" hidden="1" x14ac:dyDescent="0.25">
      <c r="A146"/>
      <c r="B146" s="48">
        <f t="shared" si="2"/>
        <v>246</v>
      </c>
      <c r="C146" s="47">
        <f t="shared" si="4"/>
        <v>1.6689801607224712E-3</v>
      </c>
      <c r="H146"/>
      <c r="I146"/>
    </row>
    <row r="147" spans="1:9" hidden="1" x14ac:dyDescent="0.25">
      <c r="A147"/>
      <c r="B147" s="48">
        <f t="shared" si="2"/>
        <v>249</v>
      </c>
      <c r="C147" s="47">
        <f t="shared" si="4"/>
        <v>1.654770239418486E-3</v>
      </c>
      <c r="H147"/>
      <c r="I147"/>
    </row>
    <row r="148" spans="1:9" hidden="1" x14ac:dyDescent="0.25">
      <c r="A148"/>
      <c r="B148" s="48">
        <f t="shared" si="2"/>
        <v>252</v>
      </c>
      <c r="C148" s="47">
        <f t="shared" si="4"/>
        <v>1.6403231605766502E-3</v>
      </c>
      <c r="H148"/>
      <c r="I148"/>
    </row>
    <row r="149" spans="1:9" hidden="1" x14ac:dyDescent="0.25">
      <c r="A149"/>
      <c r="B149" s="48">
        <f t="shared" si="2"/>
        <v>255</v>
      </c>
      <c r="C149" s="47">
        <f t="shared" si="4"/>
        <v>1.6256472744605917E-3</v>
      </c>
      <c r="H149"/>
      <c r="I149"/>
    </row>
    <row r="150" spans="1:9" hidden="1" x14ac:dyDescent="0.25">
      <c r="A150"/>
      <c r="B150" s="48">
        <f t="shared" ref="B150:B164" si="5">IF(ISNONTEXT($C$62),B149+$C$62,"")</f>
        <v>258</v>
      </c>
      <c r="C150" s="47">
        <f t="shared" si="4"/>
        <v>1.6107510067044511E-3</v>
      </c>
      <c r="H150"/>
      <c r="I150"/>
    </row>
    <row r="151" spans="1:9" hidden="1" x14ac:dyDescent="0.25">
      <c r="A151"/>
      <c r="B151" s="48">
        <f t="shared" si="5"/>
        <v>261</v>
      </c>
      <c r="C151" s="47">
        <f t="shared" si="4"/>
        <v>1.5956428503150571E-3</v>
      </c>
      <c r="H151"/>
      <c r="I151"/>
    </row>
    <row r="152" spans="1:9" hidden="1" x14ac:dyDescent="0.25">
      <c r="A152"/>
      <c r="B152" s="48">
        <f t="shared" si="5"/>
        <v>264</v>
      </c>
      <c r="C152" s="47">
        <f t="shared" si="4"/>
        <v>1.5803313576733264E-3</v>
      </c>
      <c r="H152"/>
      <c r="I152"/>
    </row>
    <row r="153" spans="1:9" hidden="1" x14ac:dyDescent="0.25">
      <c r="A153"/>
      <c r="B153" s="48">
        <f t="shared" si="5"/>
        <v>267</v>
      </c>
      <c r="C153" s="47">
        <f t="shared" si="4"/>
        <v>1.5648251325453149E-3</v>
      </c>
      <c r="H153"/>
      <c r="I153"/>
    </row>
    <row r="154" spans="1:9" hidden="1" x14ac:dyDescent="0.25">
      <c r="A154"/>
      <c r="B154" s="48">
        <f t="shared" si="5"/>
        <v>270</v>
      </c>
      <c r="C154" s="47">
        <f t="shared" si="4"/>
        <v>1.5491328221132487E-3</v>
      </c>
      <c r="H154"/>
      <c r="I154"/>
    </row>
    <row r="155" spans="1:9" hidden="1" x14ac:dyDescent="0.25">
      <c r="A155"/>
      <c r="B155" s="48">
        <f t="shared" si="5"/>
        <v>273</v>
      </c>
      <c r="C155" s="47">
        <f t="shared" si="4"/>
        <v>1.5332631090367236E-3</v>
      </c>
      <c r="H155"/>
      <c r="I155"/>
    </row>
    <row r="156" spans="1:9" hidden="1" x14ac:dyDescent="0.25">
      <c r="A156"/>
      <c r="B156" s="48">
        <f t="shared" si="5"/>
        <v>276</v>
      </c>
      <c r="C156" s="47">
        <f t="shared" si="4"/>
        <v>1.5172247035541292E-3</v>
      </c>
      <c r="H156"/>
      <c r="I156"/>
    </row>
    <row r="157" spans="1:9" hidden="1" x14ac:dyDescent="0.25">
      <c r="A157"/>
      <c r="B157" s="48">
        <f t="shared" si="5"/>
        <v>279</v>
      </c>
      <c r="C157" s="47">
        <f t="shared" si="4"/>
        <v>1.5010263356341792E-3</v>
      </c>
      <c r="H157"/>
      <c r="I157"/>
    </row>
    <row r="158" spans="1:9" hidden="1" x14ac:dyDescent="0.25">
      <c r="A158"/>
      <c r="B158" s="48">
        <f t="shared" si="5"/>
        <v>282</v>
      </c>
      <c r="C158" s="47">
        <f t="shared" si="4"/>
        <v>1.4846767471872644E-3</v>
      </c>
      <c r="H158"/>
      <c r="I158"/>
    </row>
    <row r="159" spans="1:9" hidden="1" x14ac:dyDescent="0.25">
      <c r="A159"/>
      <c r="B159" s="48">
        <f t="shared" si="5"/>
        <v>285</v>
      </c>
      <c r="C159" s="47">
        <f t="shared" si="4"/>
        <v>1.4681846843461472E-3</v>
      </c>
      <c r="H159"/>
      <c r="I159"/>
    </row>
    <row r="160" spans="1:9" hidden="1" x14ac:dyDescent="0.25">
      <c r="A160"/>
      <c r="B160" s="48">
        <f t="shared" si="5"/>
        <v>288</v>
      </c>
      <c r="C160" s="47">
        <f t="shared" ref="C160:C164" si="6">IF(ISNONTEXT($J$18),_xlfn.NORM.DIST(B160,$G$9,$J$18,FALSE),NA())</f>
        <v>1.4515588898253128E-3</v>
      </c>
      <c r="H160"/>
      <c r="I160"/>
    </row>
    <row r="161" spans="1:9" hidden="1" x14ac:dyDescent="0.25">
      <c r="A161"/>
      <c r="B161" s="48">
        <f t="shared" si="5"/>
        <v>291</v>
      </c>
      <c r="C161" s="47">
        <f t="shared" si="6"/>
        <v>1.4348080953680712E-3</v>
      </c>
      <c r="H161"/>
      <c r="I161"/>
    </row>
    <row r="162" spans="1:9" hidden="1" x14ac:dyDescent="0.25">
      <c r="A162"/>
      <c r="B162" s="48">
        <f t="shared" si="5"/>
        <v>294</v>
      </c>
      <c r="C162" s="47">
        <f t="shared" si="6"/>
        <v>1.4179410142902726E-3</v>
      </c>
      <c r="H162"/>
      <c r="I162"/>
    </row>
    <row r="163" spans="1:9" hidden="1" x14ac:dyDescent="0.25">
      <c r="A163"/>
      <c r="B163" s="48">
        <f t="shared" si="5"/>
        <v>297</v>
      </c>
      <c r="C163" s="47">
        <f t="shared" si="6"/>
        <v>1.4009663341292503E-3</v>
      </c>
      <c r="H163"/>
      <c r="I163"/>
    </row>
    <row r="164" spans="1:9" hidden="1" x14ac:dyDescent="0.25">
      <c r="A164"/>
      <c r="B164" s="48">
        <f t="shared" si="5"/>
        <v>300</v>
      </c>
      <c r="C164" s="47">
        <f t="shared" si="6"/>
        <v>1.3838927094063484E-3</v>
      </c>
      <c r="H164"/>
      <c r="I164"/>
    </row>
    <row r="165" spans="1:9" x14ac:dyDescent="0.25">
      <c r="A165"/>
      <c r="B165" s="164" t="s">
        <v>706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720</v>
      </c>
      <c r="C1" s="5"/>
      <c r="D1" s="5"/>
      <c r="E1" s="2"/>
      <c r="F1" s="2"/>
      <c r="G1" s="5"/>
      <c r="H1" s="2"/>
      <c r="I1" s="2"/>
      <c r="J1" s="5"/>
      <c r="K1" s="5"/>
      <c r="L1" s="5"/>
      <c r="M1" s="378" t="s">
        <v>47</v>
      </c>
      <c r="N1" s="379"/>
      <c r="O1" s="394" t="str">
        <f>VLOOKUP(M1,VLookups!A48:C49,3,FALSE)</f>
        <v>Show the likelihood that the SPERT estimates will be EQUAL TO or GREATER THAN an uncertainty</v>
      </c>
      <c r="P1" s="394"/>
      <c r="Q1" s="394"/>
      <c r="R1" s="394"/>
      <c r="S1" s="394"/>
      <c r="T1" s="394"/>
      <c r="U1" s="5"/>
    </row>
    <row r="2" spans="1:225" ht="15" customHeight="1" x14ac:dyDescent="0.25">
      <c r="B2" s="51">
        <v>-0.5</v>
      </c>
      <c r="C2" s="83" t="s">
        <v>59</v>
      </c>
      <c r="D2" s="95">
        <v>1</v>
      </c>
      <c r="E2" s="24"/>
      <c r="F2" s="24"/>
      <c r="G2" s="23"/>
      <c r="H2" s="24"/>
      <c r="I2" s="24"/>
      <c r="J2" s="5"/>
      <c r="K2" s="5"/>
      <c r="L2" s="5"/>
      <c r="M2" s="398" t="s">
        <v>44</v>
      </c>
      <c r="N2" s="398" t="s">
        <v>45</v>
      </c>
      <c r="O2" s="395" t="s">
        <v>32</v>
      </c>
      <c r="P2" s="396"/>
      <c r="Q2" s="396"/>
      <c r="R2" s="396"/>
      <c r="S2" s="396"/>
      <c r="T2" s="397"/>
      <c r="U2" s="5"/>
      <c r="V2" s="161" t="s">
        <v>134</v>
      </c>
    </row>
    <row r="3" spans="1:225" x14ac:dyDescent="0.25">
      <c r="A3" s="3" t="s">
        <v>5</v>
      </c>
      <c r="B3" s="56" t="s">
        <v>24</v>
      </c>
      <c r="C3" s="56" t="s">
        <v>6</v>
      </c>
      <c r="D3" s="56" t="s">
        <v>25</v>
      </c>
      <c r="E3" s="56"/>
      <c r="F3" s="56"/>
      <c r="G3" s="56" t="s">
        <v>42</v>
      </c>
      <c r="H3" s="56" t="s">
        <v>9</v>
      </c>
      <c r="I3" s="56" t="s">
        <v>128</v>
      </c>
      <c r="J3" s="56" t="s">
        <v>713</v>
      </c>
      <c r="K3" s="56" t="s">
        <v>40</v>
      </c>
      <c r="L3" s="56" t="s">
        <v>55</v>
      </c>
      <c r="M3" s="399"/>
      <c r="N3" s="399"/>
      <c r="O3" s="94">
        <v>0.1</v>
      </c>
      <c r="P3" s="52">
        <v>0.9</v>
      </c>
      <c r="Q3" s="52">
        <v>0.85</v>
      </c>
      <c r="R3" s="52">
        <v>0.8</v>
      </c>
      <c r="S3" s="52">
        <v>0.75</v>
      </c>
      <c r="T3" s="52">
        <v>0.5</v>
      </c>
      <c r="U3" s="5"/>
      <c r="V3" s="161" t="s">
        <v>135</v>
      </c>
      <c r="DT3" s="161" t="s">
        <v>129</v>
      </c>
      <c r="HQ3" s="164" t="s">
        <v>170</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183.05999999999997</v>
      </c>
      <c r="L4" s="72">
        <f t="shared" ref="L4:L35" si="2">IF(K4="","",K4^2)</f>
        <v>33510.963599999988</v>
      </c>
      <c r="M4" s="89">
        <v>150</v>
      </c>
      <c r="N4" s="259">
        <f>IF(AND(M4&gt;0,C4&gt;0,NOT(K4="")),ABS(VLOOKUP($M$1,VLookups!$A$48:$B$49,2,FALSE)-_xlfn.NORM.DIST(M4,G4,K4,TRUE)),"")</f>
        <v>0.54349940392729501</v>
      </c>
      <c r="O4" s="88">
        <f>IF(AND($B4&gt;0,$C4&gt;0,$D4&gt;0,NOT(ISBLANK($H4))),_xlfn.NORM.INV(ABS(VLOOKUP($M$1,VLookups!$A$48:$B$49,2,FALSE)-O$3),$G4,$K4),"")</f>
        <v>-104.60082958859456</v>
      </c>
      <c r="P4" s="87">
        <f>IF(AND($B4&gt;0,$C4&gt;0,$D4&gt;0,NOT(ISBLANK($H4))),_xlfn.NORM.INV(ABS(VLOOKUP($M$1,VLookups!$A$48:$B$49,2,FALSE)-P$3),$G4,$K4),"")</f>
        <v>364.60082958859459</v>
      </c>
      <c r="Q4" s="88">
        <f>IF(AND($B4&gt;0,$C4&gt;0,$D4&gt;0,NOT(ISBLANK($H4))),_xlfn.NORM.INV(ABS(VLOOKUP($M$1,VLookups!$A$48:$B$49,2,FALSE)-Q$3),$G4,$K4),"")</f>
        <v>319.72949628073314</v>
      </c>
      <c r="R4" s="87">
        <f>IF(AND($B4&gt;0,$C4&gt;0,$D4&gt;0,NOT(ISBLANK($H4))),_xlfn.NORM.INV(ABS(VLOOKUP($M$1,VLookups!$A$48:$B$49,2,FALSE)-R$3),$G4,$K4),"")</f>
        <v>284.06718301785776</v>
      </c>
      <c r="S4" s="88">
        <f>IF(AND($B4&gt;0,$C4&gt;0,$D4&gt;0,NOT(ISBLANK($H4))),_xlfn.NORM.INV(ABS(VLOOKUP($M$1,VLookups!$A$48:$B$49,2,FALSE)-S$3),$G4,$K4),"")</f>
        <v>253.47209367089474</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1.6935831565757964E-3</v>
      </c>
      <c r="DU4" s="163">
        <f t="shared" ref="DU4:DU35" si="7">IF(ISNONTEXT($K4),_xlfn.NORM.DIST(X4,$G4,$K4,FALSE),NA())</f>
        <v>1.7131781166559829E-3</v>
      </c>
      <c r="DV4" s="163">
        <f t="shared" ref="DV4:DV35" si="8">IF(ISNONTEXT($K4),_xlfn.NORM.DIST(Y4,$G4,$K4,FALSE),NA())</f>
        <v>1.732534425554979E-3</v>
      </c>
      <c r="DW4" s="163">
        <f t="shared" ref="DW4:DW35" si="9">IF(ISNONTEXT($K4),_xlfn.NORM.DIST(Z4,$G4,$K4,FALSE),NA())</f>
        <v>1.7516389325437759E-3</v>
      </c>
      <c r="DX4" s="163">
        <f t="shared" ref="DX4:DX35" si="10">IF(ISNONTEXT($K4),_xlfn.NORM.DIST(AA4,$G4,$K4,FALSE),NA())</f>
        <v>1.7704785440824284E-3</v>
      </c>
      <c r="DY4" s="163">
        <f t="shared" ref="DY4:DY35" si="11">IF(ISNONTEXT($K4),_xlfn.NORM.DIST(AB4,$G4,$K4,FALSE),NA())</f>
        <v>1.7890402385912388E-3</v>
      </c>
      <c r="DZ4" s="163">
        <f t="shared" ref="DZ4:DZ35" si="12">IF(ISNONTEXT($K4),_xlfn.NORM.DIST(AC4,$G4,$K4,FALSE),NA())</f>
        <v>1.8073110812856651E-3</v>
      </c>
      <c r="EA4" s="163">
        <f t="shared" ref="EA4:EA35" si="13">IF(ISNONTEXT($K4),_xlfn.NORM.DIST(AD4,$G4,$K4,FALSE),NA())</f>
        <v>1.8252782390516143E-3</v>
      </c>
      <c r="EB4" s="163">
        <f t="shared" ref="EB4:EB35" si="14">IF(ISNONTEXT($K4),_xlfn.NORM.DIST(AE4,$G4,$K4,FALSE),NA())</f>
        <v>1.8429289953374494E-3</v>
      </c>
      <c r="EC4" s="163">
        <f t="shared" ref="EC4:EC35" si="15">IF(ISNONTEXT($K4),_xlfn.NORM.DIST(AF4,$G4,$K4,FALSE),NA())</f>
        <v>1.8602507650387783E-3</v>
      </c>
      <c r="ED4" s="163">
        <f t="shared" ref="ED4:ED35" si="16">IF(ISNONTEXT($K4),_xlfn.NORM.DIST(AG4,$G4,$K4,FALSE),NA())</f>
        <v>1.8772311093518445E-3</v>
      </c>
      <c r="EE4" s="163">
        <f t="shared" ref="EE4:EE35" si="17">IF(ISNONTEXT($K4),_xlfn.NORM.DIST(AH4,$G4,$K4,FALSE),NA())</f>
        <v>1.893857750571181E-3</v>
      </c>
      <c r="EF4" s="163">
        <f t="shared" ref="EF4:EF35" si="18">IF(ISNONTEXT($K4),_xlfn.NORM.DIST(AI4,$G4,$K4,FALSE),NA())</f>
        <v>1.9101185868070491E-3</v>
      </c>
      <c r="EG4" s="163">
        <f t="shared" ref="EG4:EG35" si="19">IF(ISNONTEXT($K4),_xlfn.NORM.DIST(AJ4,$G4,$K4,FALSE),NA())</f>
        <v>1.9260017065981135E-3</v>
      </c>
      <c r="EH4" s="163">
        <f t="shared" ref="EH4:EH35" si="20">IF(ISNONTEXT($K4),_xlfn.NORM.DIST(AK4,$G4,$K4,FALSE),NA())</f>
        <v>1.9414954033947832E-3</v>
      </c>
      <c r="EI4" s="163">
        <f t="shared" ref="EI4:EI35" si="21">IF(ISNONTEXT($K4),_xlfn.NORM.DIST(AL4,$G4,$K4,FALSE),NA())</f>
        <v>1.9565881898886747E-3</v>
      </c>
      <c r="EJ4" s="163">
        <f t="shared" ref="EJ4:EJ35" si="22">IF(ISNONTEXT($K4),_xlfn.NORM.DIST(AM4,$G4,$K4,FALSE),NA())</f>
        <v>1.9712688121637377E-3</v>
      </c>
      <c r="EK4" s="163">
        <f t="shared" ref="EK4:EK35" si="23">IF(ISNONTEXT($K4),_xlfn.NORM.DIST(AN4,$G4,$K4,FALSE),NA())</f>
        <v>1.9855262636447255E-3</v>
      </c>
      <c r="EL4" s="163">
        <f t="shared" ref="EL4:EL35" si="24">IF(ISNONTEXT($K4),_xlfn.NORM.DIST(AO4,$G4,$K4,FALSE),NA())</f>
        <v>1.9993497988188666E-3</v>
      </c>
      <c r="EM4" s="163">
        <f t="shared" ref="EM4:EM35" si="25">IF(ISNONTEXT($K4),_xlfn.NORM.DIST(AP4,$G4,$K4,FALSE),NA())</f>
        <v>2.0127289467068649E-3</v>
      </c>
      <c r="EN4" s="163">
        <f t="shared" ref="EN4:EN35" si="26">IF(ISNONTEXT($K4),_xlfn.NORM.DIST(AQ4,$G4,$K4,FALSE),NA())</f>
        <v>2.0256535240596148E-3</v>
      </c>
      <c r="EO4" s="163">
        <f t="shared" ref="EO4:EO35" si="27">IF(ISNONTEXT($K4),_xlfn.NORM.DIST(AR4,$G4,$K4,FALSE),NA())</f>
        <v>2.0381136482574141E-3</v>
      </c>
      <c r="EP4" s="163">
        <f t="shared" ref="EP4:EP35" si="28">IF(ISNONTEXT($K4),_xlfn.NORM.DIST(AS4,$G4,$K4,FALSE),NA())</f>
        <v>2.0500997498888113E-3</v>
      </c>
      <c r="EQ4" s="163">
        <f t="shared" ref="EQ4:EQ35" si="29">IF(ISNONTEXT($K4),_xlfn.NORM.DIST(AT4,$G4,$K4,FALSE),NA())</f>
        <v>2.0616025849867154E-3</v>
      </c>
      <c r="ER4" s="163">
        <f t="shared" ref="ER4:ER35" si="30">IF(ISNONTEXT($K4),_xlfn.NORM.DIST(AU4,$G4,$K4,FALSE),NA())</f>
        <v>2.0726132468998851E-3</v>
      </c>
      <c r="ES4" s="163">
        <f t="shared" ref="ES4:ES35" si="31">IF(ISNONTEXT($K4),_xlfn.NORM.DIST(AV4,$G4,$K4,FALSE),NA())</f>
        <v>2.0831231777784717E-3</v>
      </c>
      <c r="ET4" s="163">
        <f t="shared" ref="ET4:ET35" si="32">IF(ISNONTEXT($K4),_xlfn.NORM.DIST(AW4,$G4,$K4,FALSE),NA())</f>
        <v>2.093124179652895E-3</v>
      </c>
      <c r="EU4" s="163">
        <f t="shared" ref="EU4:EU35" si="33">IF(ISNONTEXT($K4),_xlfn.NORM.DIST(AX4,$G4,$K4,FALSE),NA())</f>
        <v>2.10260842508599E-3</v>
      </c>
      <c r="EV4" s="163">
        <f t="shared" ref="EV4:EV35" si="34">IF(ISNONTEXT($K4),_xlfn.NORM.DIST(AY4,$G4,$K4,FALSE),NA())</f>
        <v>2.1115684673790503E-3</v>
      </c>
      <c r="EW4" s="163">
        <f t="shared" ref="EW4:EW35" si="35">IF(ISNONTEXT($K4),_xlfn.NORM.DIST(AZ4,$G4,$K4,FALSE),NA())</f>
        <v>2.1199972503131528E-3</v>
      </c>
      <c r="EX4" s="163">
        <f t="shared" ref="EX4:EX35" si="36">IF(ISNONTEXT($K4),_xlfn.NORM.DIST(BA4,$G4,$K4,FALSE),NA())</f>
        <v>2.1278881174079294E-3</v>
      </c>
      <c r="EY4" s="163">
        <f t="shared" ref="EY4:EY35" si="37">IF(ISNONTEXT($K4),_xlfn.NORM.DIST(BB4,$G4,$K4,FALSE),NA())</f>
        <v>2.1352348206807735E-3</v>
      </c>
      <c r="EZ4" s="163">
        <f t="shared" ref="EZ4:EZ35" si="38">IF(ISNONTEXT($K4),_xlfn.NORM.DIST(BC4,$G4,$K4,FALSE),NA())</f>
        <v>2.1420315288903625E-3</v>
      </c>
      <c r="FA4" s="163">
        <f t="shared" ref="FA4:FA35" si="39">IF(ISNONTEXT($K4),_xlfn.NORM.DIST(BD4,$G4,$K4,FALSE),NA())</f>
        <v>2.1482728352492618E-3</v>
      </c>
      <c r="FB4" s="163">
        <f t="shared" ref="FB4:FB35" si="40">IF(ISNONTEXT($K4),_xlfn.NORM.DIST(BE4,$G4,$K4,FALSE),NA())</f>
        <v>2.1539537645913365E-3</v>
      </c>
      <c r="FC4" s="163">
        <f t="shared" ref="FC4:FC35" si="41">IF(ISNONTEXT($K4),_xlfn.NORM.DIST(BF4,$G4,$K4,FALSE),NA())</f>
        <v>2.1590697799806699E-3</v>
      </c>
      <c r="FD4" s="163">
        <f t="shared" ref="FD4:FD35" si="42">IF(ISNONTEXT($K4),_xlfn.NORM.DIST(BG4,$G4,$K4,FALSE),NA())</f>
        <v>2.1636167887496985E-3</v>
      </c>
      <c r="FE4" s="163">
        <f t="shared" ref="FE4:FE35" si="43">IF(ISNONTEXT($K4),_xlfn.NORM.DIST(BH4,$G4,$K4,FALSE),NA())</f>
        <v>2.1675911479553181E-3</v>
      </c>
      <c r="FF4" s="163">
        <f t="shared" ref="FF4:FF35" si="44">IF(ISNONTEXT($K4),_xlfn.NORM.DIST(BI4,$G4,$K4,FALSE),NA())</f>
        <v>2.17098966924277E-3</v>
      </c>
      <c r="FG4" s="163">
        <f t="shared" ref="FG4:FG35" si="45">IF(ISNONTEXT($K4),_xlfn.NORM.DIST(BJ4,$G4,$K4,FALSE),NA())</f>
        <v>2.1738096231082335E-3</v>
      </c>
      <c r="FH4" s="163">
        <f t="shared" ref="FH4:FH35" si="46">IF(ISNONTEXT($K4),_xlfn.NORM.DIST(BK4,$G4,$K4,FALSE),NA())</f>
        <v>2.1760487425521212E-3</v>
      </c>
      <c r="FI4" s="163">
        <f t="shared" ref="FI4:FI35" si="47">IF(ISNONTEXT($K4),_xlfn.NORM.DIST(BL4,$G4,$K4,FALSE),NA())</f>
        <v>2.1777052261162636E-3</v>
      </c>
      <c r="FJ4" s="163">
        <f t="shared" ref="FJ4:FJ35" si="48">IF(ISNONTEXT($K4),_xlfn.NORM.DIST(BM4,$G4,$K4,FALSE),NA())</f>
        <v>2.1787777402992583E-3</v>
      </c>
      <c r="FK4" s="163">
        <f t="shared" ref="FK4:FK35" si="49">IF(ISNONTEXT($K4),_xlfn.NORM.DIST(BN4,$G4,$K4,FALSE),NA())</f>
        <v>2.1792654213454677E-3</v>
      </c>
      <c r="FL4" s="163">
        <f t="shared" ref="FL4:FL35" si="50">IF(ISNONTEXT($K4),_xlfn.NORM.DIST(BO4,$G4,$K4,FALSE),NA())</f>
        <v>2.1791678764043021E-3</v>
      </c>
      <c r="FM4" s="163">
        <f t="shared" ref="FM4:FM35" si="51">IF(ISNONTEXT($K4),_xlfn.NORM.DIST(BP4,$G4,$K4,FALSE),NA())</f>
        <v>2.1784851840576025E-3</v>
      </c>
      <c r="FN4" s="163">
        <f t="shared" ref="FN4:FN35" si="52">IF(ISNONTEXT($K4),_xlfn.NORM.DIST(BQ4,$G4,$K4,FALSE),NA())</f>
        <v>2.1772178942141432E-3</v>
      </c>
      <c r="FO4" s="163">
        <f t="shared" ref="FO4:FO35" si="53">IF(ISNONTEXT($K4),_xlfn.NORM.DIST(BR4,$G4,$K4,FALSE),NA())</f>
        <v>2.1753670273714451E-3</v>
      </c>
      <c r="FP4" s="163">
        <f t="shared" ref="FP4:FP35" si="54">IF(ISNONTEXT($K4),_xlfn.NORM.DIST(BS4,$G4,$K4,FALSE),NA())</f>
        <v>2.1729340732462893E-3</v>
      </c>
      <c r="FQ4" s="163">
        <f t="shared" ref="FQ4:FQ35" si="55">IF(ISNONTEXT($K4),_xlfn.NORM.DIST(BT4,$G4,$K4,FALSE),NA())</f>
        <v>2.1699209887765022E-3</v>
      </c>
      <c r="FR4" s="163">
        <f t="shared" ref="FR4:FR35" si="56">IF(ISNONTEXT($K4),_xlfn.NORM.DIST(BU4,$G4,$K4,FALSE),NA())</f>
        <v>2.1663301954977666E-3</v>
      </c>
      <c r="FS4" s="163">
        <f t="shared" ref="FS4:FS35" si="57">IF(ISNONTEXT($K4),_xlfn.NORM.DIST(BV4,$G4,$K4,FALSE),NA())</f>
        <v>2.1621645763003797E-3</v>
      </c>
      <c r="FT4" s="163">
        <f t="shared" ref="FT4:FT35" si="58">IF(ISNONTEXT($K4),_xlfn.NORM.DIST(BW4,$G4,$K4,FALSE),NA())</f>
        <v>2.157427471572037E-3</v>
      </c>
      <c r="FU4" s="163">
        <f t="shared" ref="FU4:FU35" si="59">IF(ISNONTEXT($K4),_xlfn.NORM.DIST(BX4,$G4,$K4,FALSE),NA())</f>
        <v>2.1521226747338714E-3</v>
      </c>
      <c r="FV4" s="163">
        <f t="shared" ref="FV4:FV35" si="60">IF(ISNONTEXT($K4),_xlfn.NORM.DIST(BY4,$G4,$K4,FALSE),NA())</f>
        <v>2.1462544271780939E-3</v>
      </c>
      <c r="FW4" s="163">
        <f t="shared" ref="FW4:FW35" si="61">IF(ISNONTEXT($K4),_xlfn.NORM.DIST(BZ4,$G4,$K4,FALSE),NA())</f>
        <v>2.1398274126166921E-3</v>
      </c>
      <c r="FX4" s="163">
        <f t="shared" ref="FX4:FX35" si="62">IF(ISNONTEXT($K4),_xlfn.NORM.DIST(CA4,$G4,$K4,FALSE),NA())</f>
        <v>2.1328467508517344E-3</v>
      </c>
      <c r="FY4" s="163">
        <f t="shared" ref="FY4:FY35" si="63">IF(ISNONTEXT($K4),_xlfn.NORM.DIST(CB4,$G4,$K4,FALSE),NA())</f>
        <v>2.1253179909788708E-3</v>
      </c>
      <c r="FZ4" s="163">
        <f t="shared" ref="FZ4:FZ35" si="64">IF(ISNONTEXT($K4),_xlfn.NORM.DIST(CC4,$G4,$K4,FALSE),NA())</f>
        <v>2.1172471040366622E-3</v>
      </c>
      <c r="GA4" s="163">
        <f t="shared" ref="GA4:GA35" si="65">IF(ISNONTEXT($K4),_xlfn.NORM.DIST(CD4,$G4,$K4,FALSE),NA())</f>
        <v>2.10864047511537E-3</v>
      </c>
      <c r="GB4" s="163">
        <f t="shared" ref="GB4:GB35" si="66">IF(ISNONTEXT($K4),_xlfn.NORM.DIST(CE4,$G4,$K4,FALSE),NA())</f>
        <v>2.099504894939804E-3</v>
      </c>
      <c r="GC4" s="163">
        <f t="shared" ref="GC4:GC35" si="67">IF(ISNONTEXT($K4),_xlfn.NORM.DIST(CF4,$G4,$K4,FALSE),NA())</f>
        <v>2.0898475509417542E-3</v>
      </c>
      <c r="GD4" s="163">
        <f t="shared" ref="GD4:GD35" si="68">IF(ISNONTEXT($K4),_xlfn.NORM.DIST(CG4,$G4,$K4,FALSE),NA())</f>
        <v>2.0796760178384394E-3</v>
      </c>
      <c r="GE4" s="163">
        <f t="shared" ref="GE4:GE35" si="69">IF(ISNONTEXT($K4),_xlfn.NORM.DIST(CH4,$G4,$K4,FALSE),NA())</f>
        <v>2.0689982477342561E-3</v>
      </c>
      <c r="GF4" s="163">
        <f t="shared" ref="GF4:GF35" si="70">IF(ISNONTEXT($K4),_xlfn.NORM.DIST(CI4,$G4,$K4,FALSE),NA())</f>
        <v>2.057822559763924E-3</v>
      </c>
      <c r="GG4" s="163">
        <f t="shared" ref="GG4:GG35" si="71">IF(ISNONTEXT($K4),_xlfn.NORM.DIST(CJ4,$G4,$K4,FALSE),NA())</f>
        <v>2.0461576292959104E-3</v>
      </c>
      <c r="GH4" s="163">
        <f t="shared" ref="GH4:GH35" si="72">IF(ISNONTEXT($K4),_xlfn.NORM.DIST(CK4,$G4,$K4,FALSE),NA())</f>
        <v>2.0340124767157354E-3</v>
      </c>
      <c r="GI4" s="163">
        <f t="shared" ref="GI4:GI35" si="73">IF(ISNONTEXT($K4),_xlfn.NORM.DIST(CL4,$G4,$K4,FALSE),NA())</f>
        <v>2.0213964558094483E-3</v>
      </c>
      <c r="GJ4" s="163">
        <f t="shared" ref="GJ4:GJ35" si="74">IF(ISNONTEXT($K4),_xlfn.NORM.DIST(CM4,$G4,$K4,FALSE),NA())</f>
        <v>2.0083192417682002E-3</v>
      </c>
      <c r="GK4" s="163">
        <f t="shared" ref="GK4:GK35" si="75">IF(ISNONTEXT($K4),_xlfn.NORM.DIST(CN4,$G4,$K4,FALSE),NA())</f>
        <v>1.9947908188354293E-3</v>
      </c>
      <c r="GL4" s="163">
        <f t="shared" ref="GL4:GL35" si="76">IF(ISNONTEXT($K4),_xlfn.NORM.DIST(CO4,$G4,$K4,FALSE),NA())</f>
        <v>1.9808214676187152E-3</v>
      </c>
      <c r="GM4" s="163">
        <f t="shared" ref="GM4:GM35" si="77">IF(ISNONTEXT($K4),_xlfn.NORM.DIST(CP4,$G4,$K4,FALSE),NA())</f>
        <v>1.9664217520888416E-3</v>
      </c>
      <c r="GN4" s="163">
        <f t="shared" ref="GN4:GN35" si="78">IF(ISNONTEXT($K4),_xlfn.NORM.DIST(CQ4,$G4,$K4,FALSE),NA())</f>
        <v>1.951602506289051E-3</v>
      </c>
      <c r="GO4" s="163">
        <f t="shared" ref="GO4:GO35" si="79">IF(ISNONTEXT($K4),_xlfn.NORM.DIST(CR4,$G4,$K4,FALSE),NA())</f>
        <v>1.9363748207778481E-3</v>
      </c>
      <c r="GP4" s="163">
        <f t="shared" ref="GP4:GP35" si="80">IF(ISNONTEXT($K4),_xlfn.NORM.DIST(CS4,$G4,$K4,FALSE),NA())</f>
        <v>1.9207500288290639E-3</v>
      </c>
      <c r="GQ4" s="163">
        <f t="shared" ref="GQ4:GQ35" si="81">IF(ISNONTEXT($K4),_xlfn.NORM.DIST(CT4,$G4,$K4,FALSE),NA())</f>
        <v>1.9047396924131402E-3</v>
      </c>
      <c r="GR4" s="163">
        <f t="shared" ref="GR4:GR35" si="82">IF(ISNONTEXT($K4),_xlfn.NORM.DIST(CU4,$G4,$K4,FALSE),NA())</f>
        <v>1.8883555879838491E-3</v>
      </c>
      <c r="GS4" s="163">
        <f t="shared" ref="GS4:GS35" si="83">IF(ISNONTEXT($K4),_xlfn.NORM.DIST(CV4,$G4,$K4,FALSE),NA())</f>
        <v>1.8716096920948124E-3</v>
      </c>
      <c r="GT4" s="163">
        <f t="shared" ref="GT4:GT35" si="84">IF(ISNONTEXT($K4),_xlfn.NORM.DIST(CW4,$G4,$K4,FALSE),NA())</f>
        <v>1.8545141668703218E-3</v>
      </c>
      <c r="GU4" s="163">
        <f t="shared" ref="GU4:GU35" si="85">IF(ISNONTEXT($K4),_xlfn.NORM.DIST(CX4,$G4,$K4,FALSE),NA())</f>
        <v>1.8370813453550104E-3</v>
      </c>
      <c r="GV4" s="163">
        <f t="shared" ref="GV4:GV35" si="86">IF(ISNONTEXT($K4),_xlfn.NORM.DIST(CY4,$G4,$K4,FALSE),NA())</f>
        <v>1.8193237167669525E-3</v>
      </c>
      <c r="GW4" s="163">
        <f t="shared" ref="GW4:GW35" si="87">IF(ISNONTEXT($K4),_xlfn.NORM.DIST(CZ4,$G4,$K4,FALSE),NA())</f>
        <v>1.801253911678715E-3</v>
      </c>
      <c r="GX4" s="163">
        <f t="shared" ref="GX4:GX35" si="88">IF(ISNONTEXT($K4),_xlfn.NORM.DIST(DA4,$G4,$K4,FALSE),NA())</f>
        <v>1.7828846871508037E-3</v>
      </c>
      <c r="GY4" s="163">
        <f t="shared" ref="GY4:GY35" si="89">IF(ISNONTEXT($K4),_xlfn.NORM.DIST(DB4,$G4,$K4,FALSE),NA())</f>
        <v>1.7642289118417948E-3</v>
      </c>
      <c r="GZ4" s="163">
        <f t="shared" ref="GZ4:GZ35" si="90">IF(ISNONTEXT($K4),_xlfn.NORM.DIST(DC4,$G4,$K4,FALSE),NA())</f>
        <v>1.7452995511192475E-3</v>
      </c>
      <c r="HA4" s="163">
        <f t="shared" ref="HA4:HA35" si="91">IF(ISNONTEXT($K4),_xlfn.NORM.DIST(DD4,$G4,$K4,FALSE),NA())</f>
        <v>1.7261096521952628E-3</v>
      </c>
      <c r="HB4" s="163">
        <f t="shared" ref="HB4:HB35" si="92">IF(ISNONTEXT($K4),_xlfn.NORM.DIST(DE4,$G4,$K4,FALSE),NA())</f>
        <v>1.7066723293102371E-3</v>
      </c>
      <c r="HC4" s="163">
        <f t="shared" ref="HC4:HC35" si="93">IF(ISNONTEXT($K4),_xlfn.NORM.DIST(DF4,$G4,$K4,FALSE),NA())</f>
        <v>1.6870007489880453E-3</v>
      </c>
      <c r="HD4" s="163">
        <f t="shared" ref="HD4:HD35" si="94">IF(ISNONTEXT($K4),_xlfn.NORM.DIST(DG4,$G4,$K4,FALSE),NA())</f>
        <v>1.6671081153854844E-3</v>
      </c>
      <c r="HE4" s="163">
        <f t="shared" ref="HE4:HE35" si="95">IF(ISNONTEXT($K4),_xlfn.NORM.DIST(DH4,$G4,$K4,FALSE),NA())</f>
        <v>1.6470076557583866E-3</v>
      </c>
      <c r="HF4" s="163">
        <f t="shared" ref="HF4:HF35" si="96">IF(ISNONTEXT($K4),_xlfn.NORM.DIST(DI4,$G4,$K4,FALSE),NA())</f>
        <v>1.626712606066331E-3</v>
      </c>
      <c r="HG4" s="163">
        <f t="shared" ref="HG4:HG35" si="97">IF(ISNONTEXT($K4),_xlfn.NORM.DIST(DJ4,$G4,$K4,FALSE),NA())</f>
        <v>1.6062361967373827E-3</v>
      </c>
      <c r="HH4" s="163">
        <f t="shared" ref="HH4:HH35" si="98">IF(ISNONTEXT($K4),_xlfn.NORM.DIST(DK4,$G4,$K4,FALSE),NA())</f>
        <v>1.5855916386137104E-3</v>
      </c>
      <c r="HI4" s="163">
        <f t="shared" ref="HI4:HI35" si="99">IF(ISNONTEXT($K4),_xlfn.NORM.DIST(DL4,$G4,$K4,FALSE),NA())</f>
        <v>1.5647921090983685E-3</v>
      </c>
      <c r="HJ4" s="163">
        <f t="shared" ref="HJ4:HJ35" si="100">IF(ISNONTEXT($K4),_xlfn.NORM.DIST(DM4,$G4,$K4,FALSE),NA())</f>
        <v>1.5438507385228761E-3</v>
      </c>
      <c r="HK4" s="163">
        <f t="shared" ref="HK4:HK35" si="101">IF(ISNONTEXT($K4),_xlfn.NORM.DIST(DN4,$G4,$K4,FALSE),NA())</f>
        <v>1.5227805967545861E-3</v>
      </c>
      <c r="HL4" s="163">
        <f t="shared" ref="HL4:HL35" si="102">IF(ISNONTEXT($K4),_xlfn.NORM.DIST(DO4,$G4,$K4,FALSE),NA())</f>
        <v>1.5015946800621197E-3</v>
      </c>
      <c r="HM4" s="163">
        <f t="shared" ref="HM4:HM35" si="103">IF(ISNONTEXT($K4),_xlfn.NORM.DIST(DP4,$G4,$K4,FALSE),NA())</f>
        <v>1.4803058982564437E-3</v>
      </c>
      <c r="HN4" s="163">
        <f t="shared" ref="HN4:HN35" si="104">IF(ISNONTEXT($K4),_xlfn.NORM.DIST(DQ4,$G4,$K4,FALSE),NA())</f>
        <v>1.4589270621243929E-3</v>
      </c>
      <c r="HO4" s="163">
        <f t="shared" ref="HO4:HO35" si="105">IF(ISNONTEXT($K4),_xlfn.NORM.DIST(DR4,$G4,$K4,FALSE),NA())</f>
        <v>1.4374708711706755E-3</v>
      </c>
      <c r="HP4" s="163">
        <f t="shared" ref="HP4:HP35" si="106">IF(ISNONTEXT($K4),_xlfn.NORM.DIST(DS4,$G4,$K4,FALSE),NA())</f>
        <v>1.4159499016835951E-3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729</v>
      </c>
      <c r="I5" s="56"/>
      <c r="J5" s="266"/>
      <c r="K5" s="71">
        <f>IF(AND(B5&gt;0,C5&gt;0,D5&gt;0),IF(ISBLANK(J5),IF(ISBLANK(H5),"",(D5-B5)*VLOOKUP(H5,VLookups!$A$4:$B$13,2,FALSE)),J5),"")</f>
        <v>185.21999999999997</v>
      </c>
      <c r="L5" s="72">
        <f t="shared" si="2"/>
        <v>34306.448399999987</v>
      </c>
      <c r="M5" s="89">
        <v>150</v>
      </c>
      <c r="N5" s="259">
        <f>IF(AND(M5&gt;0,C5&gt;0,NOT(K5="")),ABS(VLOOKUP($M$1,VLookups!$A$48:$B$49,2,FALSE)-_xlfn.NORM.DIST(M5,G5,K5,TRUE)),"")</f>
        <v>0.54299410237795254</v>
      </c>
      <c r="O5" s="88">
        <f>IF(AND($B5&gt;0,$C5&gt;0,$D5&gt;0,NOT(ISBLANK($H5))),_xlfn.NORM.INV(ABS(VLOOKUP($M$1,VLookups!$A$48:$B$49,2,FALSE)-O$3),$G5,$K5),"")</f>
        <v>-107.3689809701709</v>
      </c>
      <c r="P5" s="87">
        <f>IF(AND($B5&gt;0,$C5&gt;0,$D5&gt;0,NOT(ISBLANK($H5))),_xlfn.NORM.INV(ABS(VLOOKUP($M$1,VLookups!$A$48:$B$49,2,FALSE)-P$3),$G5,$K5),"")</f>
        <v>367.36898097017092</v>
      </c>
      <c r="Q5" s="88">
        <f>IF(AND($B5&gt;0,$C5&gt;0,$D5&gt;0,NOT(ISBLANK($H5))),_xlfn.NORM.INV(ABS(VLOOKUP($M$1,VLookups!$A$48:$B$49,2,FALSE)-Q$3),$G5,$K5),"")</f>
        <v>321.96819240203973</v>
      </c>
      <c r="R5" s="87">
        <f>IF(AND($B5&gt;0,$C5&gt;0,$D5&gt;0,NOT(ISBLANK($H5))),_xlfn.NORM.INV(ABS(VLOOKUP($M$1,VLookups!$A$48:$B$49,2,FALSE)-R$3),$G5,$K5),"")</f>
        <v>285.88508488237528</v>
      </c>
      <c r="S5" s="88">
        <f>IF(AND($B5&gt;0,$C5&gt;0,$D5&gt;0,NOT(ISBLANK($H5))),_xlfn.NORM.INV(ABS(VLOOKUP($M$1,VLookups!$A$48:$B$49,2,FALSE)-S$3),$G5,$K5),"")</f>
        <v>254.92899153131827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1.683648321954827E-3</v>
      </c>
      <c r="DU5" s="163">
        <f t="shared" si="7"/>
        <v>1.7026740972447727E-3</v>
      </c>
      <c r="DV5" s="163">
        <f t="shared" si="8"/>
        <v>1.7214631997784626E-3</v>
      </c>
      <c r="DW5" s="163">
        <f t="shared" si="9"/>
        <v>1.7400031064485283E-3</v>
      </c>
      <c r="DX5" s="163">
        <f t="shared" si="10"/>
        <v>1.7582813547841805E-3</v>
      </c>
      <c r="DY5" s="163">
        <f t="shared" si="11"/>
        <v>1.7762855567495872E-3</v>
      </c>
      <c r="DZ5" s="163">
        <f t="shared" si="12"/>
        <v>1.7940034125908833E-3</v>
      </c>
      <c r="EA5" s="163">
        <f t="shared" si="13"/>
        <v>1.8114227247104161E-3</v>
      </c>
      <c r="EB5" s="163">
        <f t="shared" si="14"/>
        <v>1.8285314115465616E-3</v>
      </c>
      <c r="EC5" s="163">
        <f t="shared" si="15"/>
        <v>1.8453175214372165E-3</v>
      </c>
      <c r="ED5" s="163">
        <f t="shared" si="16"/>
        <v>1.861769246444888E-3</v>
      </c>
      <c r="EE5" s="163">
        <f t="shared" si="17"/>
        <v>1.8778749361211629E-3</v>
      </c>
      <c r="EF5" s="163">
        <f t="shared" si="18"/>
        <v>1.8936231111882308E-3</v>
      </c>
      <c r="EG5" s="163">
        <f t="shared" si="19"/>
        <v>1.9090024771151121E-3</v>
      </c>
      <c r="EH5" s="163">
        <f t="shared" si="20"/>
        <v>1.9240019375662085E-3</v>
      </c>
      <c r="EI5" s="163">
        <f t="shared" si="21"/>
        <v>1.9386106076998675E-3</v>
      </c>
      <c r="EJ5" s="163">
        <f t="shared" si="22"/>
        <v>1.9528178272947216E-3</v>
      </c>
      <c r="EK5" s="163">
        <f t="shared" si="23"/>
        <v>1.9666131736817186E-3</v>
      </c>
      <c r="EL5" s="163">
        <f t="shared" si="24"/>
        <v>1.9799864744599366E-3</v>
      </c>
      <c r="EM5" s="163">
        <f t="shared" si="25"/>
        <v>1.9929278199745252E-3</v>
      </c>
      <c r="EN5" s="163">
        <f t="shared" si="26"/>
        <v>2.0054275755353674E-3</v>
      </c>
      <c r="EO5" s="163">
        <f t="shared" si="27"/>
        <v>2.0174763933554392E-3</v>
      </c>
      <c r="EP5" s="163">
        <f t="shared" si="28"/>
        <v>2.0290652241881538E-3</v>
      </c>
      <c r="EQ5" s="163">
        <f t="shared" si="29"/>
        <v>2.0401853286434574E-3</v>
      </c>
      <c r="ER5" s="163">
        <f t="shared" si="30"/>
        <v>2.0508282881628722E-3</v>
      </c>
      <c r="ES5" s="163">
        <f t="shared" si="31"/>
        <v>2.060986015634216E-3</v>
      </c>
      <c r="ET5" s="163">
        <f t="shared" si="32"/>
        <v>2.0706507656272689E-3</v>
      </c>
      <c r="EU5" s="163">
        <f t="shared" si="33"/>
        <v>2.0798151442322664E-3</v>
      </c>
      <c r="EV5" s="163">
        <f t="shared" si="34"/>
        <v>2.0884721184837264E-3</v>
      </c>
      <c r="EW5" s="163">
        <f t="shared" si="35"/>
        <v>2.0966150253528089E-3</v>
      </c>
      <c r="EX5" s="163">
        <f t="shared" si="36"/>
        <v>2.1042375802921075E-3</v>
      </c>
      <c r="EY5" s="163">
        <f t="shared" si="37"/>
        <v>2.1113338853175475E-3</v>
      </c>
      <c r="EZ5" s="163">
        <f t="shared" si="38"/>
        <v>2.1178984366128327E-3</v>
      </c>
      <c r="FA5" s="163">
        <f t="shared" si="39"/>
        <v>2.1239261316427249E-3</v>
      </c>
      <c r="FB5" s="163">
        <f t="shared" si="40"/>
        <v>2.1294122757622843E-3</v>
      </c>
      <c r="FC5" s="163">
        <f t="shared" si="41"/>
        <v>2.1343525883100868E-3</v>
      </c>
      <c r="FD5" s="163">
        <f t="shared" si="42"/>
        <v>2.1387432081743508E-3</v>
      </c>
      <c r="FE5" s="163">
        <f t="shared" si="43"/>
        <v>2.1425806988218388E-3</v>
      </c>
      <c r="FF5" s="163">
        <f t="shared" si="44"/>
        <v>2.1458620527803653E-3</v>
      </c>
      <c r="FG5" s="163">
        <f t="shared" si="45"/>
        <v>2.1485846955667312E-3</v>
      </c>
      <c r="FH5" s="163">
        <f t="shared" si="46"/>
        <v>2.1507464890528931E-3</v>
      </c>
      <c r="FI5" s="163">
        <f t="shared" si="47"/>
        <v>2.152345734264218E-3</v>
      </c>
      <c r="FJ5" s="163">
        <f t="shared" si="48"/>
        <v>2.1533811736046881E-3</v>
      </c>
      <c r="FK5" s="163">
        <f t="shared" si="49"/>
        <v>2.1538519925049788E-3</v>
      </c>
      <c r="FL5" s="163">
        <f t="shared" si="50"/>
        <v>2.1537578204903897E-3</v>
      </c>
      <c r="FM5" s="163">
        <f t="shared" si="51"/>
        <v>2.1530987316666595E-3</v>
      </c>
      <c r="FN5" s="163">
        <f t="shared" si="52"/>
        <v>2.1518752446227853E-3</v>
      </c>
      <c r="FO5" s="163">
        <f t="shared" si="53"/>
        <v>2.1500883217510148E-3</v>
      </c>
      <c r="FP5" s="163">
        <f t="shared" si="54"/>
        <v>2.1477393679852626E-3</v>
      </c>
      <c r="FQ5" s="163">
        <f t="shared" si="55"/>
        <v>2.1448302289602704E-3</v>
      </c>
      <c r="FR5" s="163">
        <f t="shared" si="56"/>
        <v>2.1413631885948766E-3</v>
      </c>
      <c r="FS5" s="163">
        <f t="shared" si="57"/>
        <v>2.1373409661038408E-3</v>
      </c>
      <c r="FT5" s="163">
        <f t="shared" si="58"/>
        <v>2.1327667124436795E-3</v>
      </c>
      <c r="FU5" s="163">
        <f t="shared" si="59"/>
        <v>2.1276440061990289E-3</v>
      </c>
      <c r="FV5" s="163">
        <f t="shared" si="60"/>
        <v>2.1219768489170454E-3</v>
      </c>
      <c r="FW5" s="163">
        <f t="shared" si="61"/>
        <v>2.1157696598983638E-3</v>
      </c>
      <c r="FX5" s="163">
        <f t="shared" si="62"/>
        <v>2.1090272704541E-3</v>
      </c>
      <c r="FY5" s="163">
        <f t="shared" si="63"/>
        <v>2.1017549176393507E-3</v>
      </c>
      <c r="FZ5" s="163">
        <f t="shared" si="64"/>
        <v>2.0939582374745647E-3</v>
      </c>
      <c r="GA5" s="163">
        <f t="shared" si="65"/>
        <v>2.0856432576670672E-3</v>
      </c>
      <c r="GB5" s="163">
        <f t="shared" si="66"/>
        <v>2.0768163898458977E-3</v>
      </c>
      <c r="GC5" s="163">
        <f t="shared" si="67"/>
        <v>2.0674844213239558E-3</v>
      </c>
      <c r="GD5" s="163">
        <f t="shared" si="68"/>
        <v>2.0576545064022807E-3</v>
      </c>
      <c r="GE5" s="163">
        <f t="shared" si="69"/>
        <v>2.0473341572320443E-3</v>
      </c>
      <c r="GF5" s="163">
        <f t="shared" si="70"/>
        <v>2.0365312342505988E-3</v>
      </c>
      <c r="GG5" s="163">
        <f t="shared" si="71"/>
        <v>2.02525393620862E-3</v>
      </c>
      <c r="GH5" s="163">
        <f t="shared" si="72"/>
        <v>2.0135107898060409E-3</v>
      </c>
      <c r="GI5" s="163">
        <f t="shared" si="73"/>
        <v>2.0013106389551202E-3</v>
      </c>
      <c r="GJ5" s="163">
        <f t="shared" si="74"/>
        <v>1.9886626336895431E-3</v>
      </c>
      <c r="GK5" s="163">
        <f t="shared" si="75"/>
        <v>1.9755762187390227E-3</v>
      </c>
      <c r="GL5" s="163">
        <f t="shared" si="76"/>
        <v>1.9620611217893427E-3</v>
      </c>
      <c r="GM5" s="163">
        <f t="shared" si="77"/>
        <v>1.9481273414482477E-3</v>
      </c>
      <c r="GN5" s="163">
        <f t="shared" si="78"/>
        <v>1.933785134937996E-3</v>
      </c>
      <c r="GO5" s="163">
        <f t="shared" si="79"/>
        <v>1.9190450055357399E-3</v>
      </c>
      <c r="GP5" s="163">
        <f t="shared" si="80"/>
        <v>1.9039176897832151E-3</v>
      </c>
      <c r="GQ5" s="163">
        <f t="shared" si="81"/>
        <v>1.8884141444874996E-3</v>
      </c>
      <c r="GR5" s="163">
        <f t="shared" si="82"/>
        <v>1.8725455335348016E-3</v>
      </c>
      <c r="GS5" s="163">
        <f t="shared" si="83"/>
        <v>1.856323214539427E-3</v>
      </c>
      <c r="GT5" s="163">
        <f t="shared" si="84"/>
        <v>1.8397587253501828E-3</v>
      </c>
      <c r="GU5" s="163">
        <f t="shared" si="85"/>
        <v>1.8228637704365686E-3</v>
      </c>
      <c r="GV5" s="163">
        <f t="shared" si="86"/>
        <v>1.8056502071771164E-3</v>
      </c>
      <c r="GW5" s="163">
        <f t="shared" si="87"/>
        <v>1.7881300320722444E-3</v>
      </c>
      <c r="GX5" s="163">
        <f t="shared" si="88"/>
        <v>1.7703153669038996E-3</v>
      </c>
      <c r="GY5" s="163">
        <f t="shared" si="89"/>
        <v>1.7522184448641811E-3</v>
      </c>
      <c r="GZ5" s="163">
        <f t="shared" si="90"/>
        <v>1.7338515966749569E-3</v>
      </c>
      <c r="HA5" s="163">
        <f t="shared" si="91"/>
        <v>1.715227236720303E-3</v>
      </c>
      <c r="HB5" s="163">
        <f t="shared" si="92"/>
        <v>1.6963578492133449E-3</v>
      </c>
      <c r="HC5" s="163">
        <f t="shared" si="93"/>
        <v>1.6772559744187843E-3</v>
      </c>
      <c r="HD5" s="163">
        <f t="shared" si="94"/>
        <v>1.6579341949520922E-3</v>
      </c>
      <c r="HE5" s="163">
        <f t="shared" si="95"/>
        <v>1.638405122175955E-3</v>
      </c>
      <c r="HF5" s="163">
        <f t="shared" si="96"/>
        <v>1.6186813827141645E-3</v>
      </c>
      <c r="HG5" s="163">
        <f t="shared" si="97"/>
        <v>1.5987756051027051E-3</v>
      </c>
      <c r="HH5" s="163">
        <f t="shared" si="98"/>
        <v>1.5787004065972983E-3</v>
      </c>
      <c r="HI5" s="163">
        <f t="shared" si="99"/>
        <v>1.5584683801561586E-3</v>
      </c>
      <c r="HJ5" s="163">
        <f t="shared" si="100"/>
        <v>1.5380920816161613E-3</v>
      </c>
      <c r="HK5" s="163">
        <f t="shared" si="101"/>
        <v>1.5175840170800526E-3</v>
      </c>
      <c r="HL5" s="163">
        <f t="shared" si="102"/>
        <v>1.4969566305317078E-3</v>
      </c>
      <c r="HM5" s="163">
        <f t="shared" si="103"/>
        <v>1.4762222916958297E-3</v>
      </c>
      <c r="HN5" s="163">
        <f t="shared" si="104"/>
        <v>1.4553932841577927E-3</v>
      </c>
      <c r="HO5" s="163">
        <f t="shared" si="105"/>
        <v>1.4344817937586747E-3</v>
      </c>
      <c r="HP5" s="163">
        <f t="shared" si="106"/>
        <v>1.4134998972797923E-3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194.57999999999998</v>
      </c>
      <c r="L6" s="72">
        <f t="shared" si="2"/>
        <v>37861.376399999994</v>
      </c>
      <c r="M6" s="89">
        <v>150</v>
      </c>
      <c r="N6" s="259">
        <f>IF(AND(M6&gt;0,C6&gt;0,NOT(K6="")),ABS(VLOOKUP($M$1,VLookups!$A$48:$B$49,2,FALSE)-_xlfn.NORM.DIST(M6,G6,K6,TRUE)),"")</f>
        <v>0.54093338790257683</v>
      </c>
      <c r="O6" s="88">
        <f>IF(AND($B6&gt;0,$C6&gt;0,$D6&gt;0,NOT(ISBLANK($H6))),_xlfn.NORM.INV(ABS(VLOOKUP($M$1,VLookups!$A$48:$B$49,2,FALSE)-O$3),$G6,$K6),"")</f>
        <v>-119.36430362366835</v>
      </c>
      <c r="P6" s="87">
        <f>IF(AND($B6&gt;0,$C6&gt;0,$D6&gt;0,NOT(ISBLANK($H6))),_xlfn.NORM.INV(ABS(VLOOKUP($M$1,VLookups!$A$48:$B$49,2,FALSE)-P$3),$G6,$K6),"")</f>
        <v>379.36430362366832</v>
      </c>
      <c r="Q6" s="88">
        <f>IF(AND($B6&gt;0,$C6&gt;0,$D6&gt;0,NOT(ISBLANK($H6))),_xlfn.NORM.INV(ABS(VLOOKUP($M$1,VLookups!$A$48:$B$49,2,FALSE)-Q$3),$G6,$K6),"")</f>
        <v>331.66920892770162</v>
      </c>
      <c r="R6" s="87">
        <f>IF(AND($B6&gt;0,$C6&gt;0,$D6&gt;0,NOT(ISBLANK($H6))),_xlfn.NORM.INV(ABS(VLOOKUP($M$1,VLookups!$A$48:$B$49,2,FALSE)-R$3),$G6,$K6),"")</f>
        <v>293.76265962861771</v>
      </c>
      <c r="S6" s="88">
        <f>IF(AND($B6&gt;0,$C6&gt;0,$D6&gt;0,NOT(ISBLANK($H6))),_xlfn.NORM.INV(ABS(VLOOKUP($M$1,VLookups!$A$48:$B$49,2,FALSE)-S$3),$G6,$K6),"")</f>
        <v>261.24221559315362</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1.6401550293222203E-3</v>
      </c>
      <c r="DU6" s="163">
        <f t="shared" si="7"/>
        <v>1.6569401986774649E-3</v>
      </c>
      <c r="DV6" s="163">
        <f t="shared" si="8"/>
        <v>1.6734992920687832E-3</v>
      </c>
      <c r="DW6" s="163">
        <f t="shared" si="9"/>
        <v>1.6898221392454566E-3</v>
      </c>
      <c r="DX6" s="163">
        <f t="shared" si="10"/>
        <v>1.7058986388249096E-3</v>
      </c>
      <c r="DY6" s="163">
        <f t="shared" si="11"/>
        <v>1.7217187686141891E-3</v>
      </c>
      <c r="DZ6" s="163">
        <f t="shared" si="12"/>
        <v>1.7372725959363103E-3</v>
      </c>
      <c r="EA6" s="163">
        <f t="shared" si="13"/>
        <v>1.7525502879467323E-3</v>
      </c>
      <c r="EB6" s="163">
        <f t="shared" si="14"/>
        <v>1.7675421219250844E-3</v>
      </c>
      <c r="EC6" s="163">
        <f t="shared" si="15"/>
        <v>1.7822384955271833E-3</v>
      </c>
      <c r="ED6" s="163">
        <f t="shared" si="16"/>
        <v>1.796629936982307E-3</v>
      </c>
      <c r="EE6" s="163">
        <f t="shared" si="17"/>
        <v>1.8107071152206583E-3</v>
      </c>
      <c r="EF6" s="163">
        <f t="shared" si="18"/>
        <v>1.8244608499159332E-3</v>
      </c>
      <c r="EG6" s="163">
        <f t="shared" si="19"/>
        <v>1.8378821214279331E-3</v>
      </c>
      <c r="EH6" s="163">
        <f t="shared" si="20"/>
        <v>1.8509620806302061E-3</v>
      </c>
      <c r="EI6" s="163">
        <f t="shared" si="21"/>
        <v>1.8636920586077776E-3</v>
      </c>
      <c r="EJ6" s="163">
        <f t="shared" si="22"/>
        <v>1.8760635762101318E-3</v>
      </c>
      <c r="EK6" s="163">
        <f t="shared" si="23"/>
        <v>1.8880683534447536E-3</v>
      </c>
      <c r="EL6" s="163">
        <f t="shared" si="24"/>
        <v>1.8996983186966821E-3</v>
      </c>
      <c r="EM6" s="163">
        <f t="shared" si="25"/>
        <v>1.9109456177597436E-3</v>
      </c>
      <c r="EN6" s="163">
        <f t="shared" si="26"/>
        <v>1.9218026226653303E-3</v>
      </c>
      <c r="EO6" s="163">
        <f t="shared" si="27"/>
        <v>1.9322619402948563E-3</v>
      </c>
      <c r="EP6" s="163">
        <f t="shared" si="28"/>
        <v>1.9423164207622921E-3</v>
      </c>
      <c r="EQ6" s="163">
        <f t="shared" si="29"/>
        <v>1.9519591655534818E-3</v>
      </c>
      <c r="ER6" s="163">
        <f t="shared" si="30"/>
        <v>1.9611835354092916E-3</v>
      </c>
      <c r="ES6" s="163">
        <f t="shared" si="31"/>
        <v>1.9699831579399708E-3</v>
      </c>
      <c r="ET6" s="163">
        <f t="shared" si="32"/>
        <v>1.9783519349585266E-3</v>
      </c>
      <c r="EU6" s="163">
        <f t="shared" si="33"/>
        <v>1.9862840495212856E-3</v>
      </c>
      <c r="EV6" s="163">
        <f t="shared" si="34"/>
        <v>1.9937739726642793E-3</v>
      </c>
      <c r="EW6" s="163">
        <f t="shared" si="35"/>
        <v>2.0008164698245329E-3</v>
      </c>
      <c r="EX6" s="163">
        <f t="shared" si="36"/>
        <v>2.0074066069358113E-3</v>
      </c>
      <c r="EY6" s="163">
        <f t="shared" si="37"/>
        <v>2.0135397561889027E-3</v>
      </c>
      <c r="EZ6" s="163">
        <f t="shared" si="38"/>
        <v>2.0192116014470102E-3</v>
      </c>
      <c r="FA6" s="163">
        <f t="shared" si="39"/>
        <v>2.0244181433073951E-3</v>
      </c>
      <c r="FB6" s="163">
        <f t="shared" si="40"/>
        <v>2.0291557038009532E-3</v>
      </c>
      <c r="FC6" s="163">
        <f t="shared" si="41"/>
        <v>2.033420930721994E-3</v>
      </c>
      <c r="FD6" s="163">
        <f t="shared" si="42"/>
        <v>2.0372108015811025E-3</v>
      </c>
      <c r="FE6" s="163">
        <f t="shared" si="43"/>
        <v>2.0405226271745331E-3</v>
      </c>
      <c r="FF6" s="163">
        <f t="shared" si="44"/>
        <v>2.0433540547642581E-3</v>
      </c>
      <c r="FG6" s="163">
        <f t="shared" si="45"/>
        <v>2.0457030708633949E-3</v>
      </c>
      <c r="FH6" s="163">
        <f t="shared" si="46"/>
        <v>2.0475680036223954E-3</v>
      </c>
      <c r="FI6" s="163">
        <f t="shared" si="47"/>
        <v>2.0489475248120464E-3</v>
      </c>
      <c r="FJ6" s="163">
        <f t="shared" si="48"/>
        <v>2.0498406513999794E-3</v>
      </c>
      <c r="FK6" s="163">
        <f t="shared" si="49"/>
        <v>2.050246746718074E-3</v>
      </c>
      <c r="FL6" s="163">
        <f t="shared" si="50"/>
        <v>2.0501655212188195E-3</v>
      </c>
      <c r="FM6" s="163">
        <f t="shared" si="51"/>
        <v>2.0495970328193659E-3</v>
      </c>
      <c r="FN6" s="163">
        <f t="shared" si="52"/>
        <v>2.0485416868327006E-3</v>
      </c>
      <c r="FO6" s="163">
        <f t="shared" si="53"/>
        <v>2.0470002354860649E-3</v>
      </c>
      <c r="FP6" s="163">
        <f t="shared" si="54"/>
        <v>2.0449737770274023E-3</v>
      </c>
      <c r="FQ6" s="163">
        <f t="shared" si="55"/>
        <v>2.0424637544213396E-3</v>
      </c>
      <c r="FR6" s="163">
        <f t="shared" si="56"/>
        <v>2.0394719536368545E-3</v>
      </c>
      <c r="FS6" s="163">
        <f t="shared" si="57"/>
        <v>2.0360005015294803E-3</v>
      </c>
      <c r="FT6" s="163">
        <f t="shared" si="58"/>
        <v>2.0320518633215644E-3</v>
      </c>
      <c r="FU6" s="163">
        <f t="shared" si="59"/>
        <v>2.0276288396847558E-3</v>
      </c>
      <c r="FV6" s="163">
        <f t="shared" si="60"/>
        <v>2.0227345634295586E-3</v>
      </c>
      <c r="FW6" s="163">
        <f t="shared" si="61"/>
        <v>2.0173724958074267E-3</v>
      </c>
      <c r="FX6" s="163">
        <f t="shared" si="62"/>
        <v>2.0115464224315111E-3</v>
      </c>
      <c r="FY6" s="163">
        <f t="shared" si="63"/>
        <v>2.0052604488227893E-3</v>
      </c>
      <c r="FZ6" s="163">
        <f t="shared" si="64"/>
        <v>1.9985189955889137E-3</v>
      </c>
      <c r="GA6" s="163">
        <f t="shared" si="65"/>
        <v>1.9913267932436998E-3</v>
      </c>
      <c r="GB6" s="163">
        <f t="shared" si="66"/>
        <v>1.9836888766757588E-3</v>
      </c>
      <c r="GC6" s="163">
        <f t="shared" si="67"/>
        <v>1.9756105792753218E-3</v>
      </c>
      <c r="GD6" s="163">
        <f t="shared" si="68"/>
        <v>1.9670975267288473E-3</v>
      </c>
      <c r="GE6" s="163">
        <f t="shared" si="69"/>
        <v>1.9581556304915197E-3</v>
      </c>
      <c r="GF6" s="163">
        <f t="shared" si="70"/>
        <v>1.9487910809482341E-3</v>
      </c>
      <c r="GG6" s="163">
        <f t="shared" si="71"/>
        <v>1.9390103402741445E-3</v>
      </c>
      <c r="GH6" s="163">
        <f t="shared" si="72"/>
        <v>1.9288201350062947E-3</v>
      </c>
      <c r="GI6" s="163">
        <f t="shared" si="73"/>
        <v>1.9182274483382821E-3</v>
      </c>
      <c r="GJ6" s="163">
        <f t="shared" si="74"/>
        <v>1.9072395121503061E-3</v>
      </c>
      <c r="GK6" s="163">
        <f t="shared" si="75"/>
        <v>1.8958637987873158E-3</v>
      </c>
      <c r="GL6" s="163">
        <f t="shared" si="76"/>
        <v>1.8841080125983458E-3</v>
      </c>
      <c r="GM6" s="163">
        <f t="shared" si="77"/>
        <v>1.8719800812504268E-3</v>
      </c>
      <c r="GN6" s="163">
        <f t="shared" si="78"/>
        <v>1.859488146830767E-3</v>
      </c>
      <c r="GO6" s="163">
        <f t="shared" si="79"/>
        <v>1.8466405567511661E-3</v>
      </c>
      <c r="GP6" s="163">
        <f t="shared" si="80"/>
        <v>1.8334458544688604E-3</v>
      </c>
      <c r="GQ6" s="163">
        <f t="shared" si="81"/>
        <v>1.8199127700382119E-3</v>
      </c>
      <c r="GR6" s="163">
        <f t="shared" si="82"/>
        <v>1.8060502105078347E-3</v>
      </c>
      <c r="GS6" s="163">
        <f t="shared" si="83"/>
        <v>1.7918672501779089E-3</v>
      </c>
      <c r="GT6" s="163">
        <f t="shared" si="84"/>
        <v>1.7773731207325503E-3</v>
      </c>
      <c r="GU6" s="163">
        <f t="shared" si="85"/>
        <v>1.7625772012622065E-3</v>
      </c>
      <c r="GV6" s="163">
        <f t="shared" si="86"/>
        <v>1.7474890081911197E-3</v>
      </c>
      <c r="GW6" s="163">
        <f t="shared" si="87"/>
        <v>1.7321181851249114E-3</v>
      </c>
      <c r="GX6" s="163">
        <f t="shared" si="88"/>
        <v>1.7164744926333932E-3</v>
      </c>
      <c r="GY6" s="163">
        <f t="shared" si="89"/>
        <v>1.7005677979836402E-3</v>
      </c>
      <c r="GZ6" s="163">
        <f t="shared" si="90"/>
        <v>1.6844080648383611E-3</v>
      </c>
      <c r="HA6" s="163">
        <f t="shared" si="91"/>
        <v>1.6680053429344842E-3</v>
      </c>
      <c r="HB6" s="163">
        <f t="shared" si="92"/>
        <v>1.6513697577568004E-3</v>
      </c>
      <c r="HC6" s="163">
        <f t="shared" si="93"/>
        <v>1.6345115002213621E-3</v>
      </c>
      <c r="HD6" s="163">
        <f t="shared" si="94"/>
        <v>1.6174408163831819E-3</v>
      </c>
      <c r="HE6" s="163">
        <f t="shared" si="95"/>
        <v>1.6001679971825906E-3</v>
      </c>
      <c r="HF6" s="163">
        <f t="shared" si="96"/>
        <v>1.5827033682444059E-3</v>
      </c>
      <c r="HG6" s="163">
        <f t="shared" si="97"/>
        <v>1.5650572797438298E-3</v>
      </c>
      <c r="HH6" s="163">
        <f t="shared" si="98"/>
        <v>1.5472400963527336E-3</v>
      </c>
      <c r="HI6" s="163">
        <f t="shared" si="99"/>
        <v>1.5292621872797145E-3</v>
      </c>
      <c r="HJ6" s="163">
        <f t="shared" si="100"/>
        <v>1.5111339164169937E-3</v>
      </c>
      <c r="HK6" s="163">
        <f t="shared" si="101"/>
        <v>1.4928656326069168E-3</v>
      </c>
      <c r="HL6" s="163">
        <f t="shared" si="102"/>
        <v>1.4744676600404595E-3</v>
      </c>
      <c r="HM6" s="163">
        <f t="shared" si="103"/>
        <v>1.4559502887997874E-3</v>
      </c>
      <c r="HN6" s="163">
        <f t="shared" si="104"/>
        <v>1.4373237655565276E-3</v>
      </c>
      <c r="HO6" s="163">
        <f t="shared" si="105"/>
        <v>1.41859828443702E-3</v>
      </c>
      <c r="HP6" s="163">
        <f t="shared" si="106"/>
        <v>1.3997839780653888E-3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199.26</v>
      </c>
      <c r="L7" s="72">
        <f t="shared" si="2"/>
        <v>39704.547599999998</v>
      </c>
      <c r="M7" s="89">
        <v>150</v>
      </c>
      <c r="N7" s="259">
        <f>IF(AND(M7&gt;0,C7&gt;0,NOT(K7="")),ABS(VLOOKUP($M$1,VLookups!$A$48:$B$49,2,FALSE)-_xlfn.NORM.DIST(M7,G7,K7,TRUE)),"")</f>
        <v>0.53997525242507005</v>
      </c>
      <c r="O7" s="88">
        <f>IF(AND($B7&gt;0,$C7&gt;0,$D7&gt;0,NOT(ISBLANK($H7))),_xlfn.NORM.INV(ABS(VLOOKUP($M$1,VLookups!$A$48:$B$49,2,FALSE)-O$3),$G7,$K7),"")</f>
        <v>-125.3619649504171</v>
      </c>
      <c r="P7" s="87">
        <f>IF(AND($B7&gt;0,$C7&gt;0,$D7&gt;0,NOT(ISBLANK($H7))),_xlfn.NORM.INV(ABS(VLOOKUP($M$1,VLookups!$A$48:$B$49,2,FALSE)-P$3),$G7,$K7),"")</f>
        <v>385.36196495041713</v>
      </c>
      <c r="Q7" s="88">
        <f>IF(AND($B7&gt;0,$C7&gt;0,$D7&gt;0,NOT(ISBLANK($H7))),_xlfn.NORM.INV(ABS(VLOOKUP($M$1,VLookups!$A$48:$B$49,2,FALSE)-Q$3),$G7,$K7),"")</f>
        <v>336.51971719053256</v>
      </c>
      <c r="R7" s="87">
        <f>IF(AND($B7&gt;0,$C7&gt;0,$D7&gt;0,NOT(ISBLANK($H7))),_xlfn.NORM.INV(ABS(VLOOKUP($M$1,VLookups!$A$48:$B$49,2,FALSE)-R$3),$G7,$K7),"")</f>
        <v>297.70144700173898</v>
      </c>
      <c r="S7" s="88">
        <f>IF(AND($B7&gt;0,$C7&gt;0,$D7&gt;0,NOT(ISBLANK($H7))),_xlfn.NORM.INV(ABS(VLOOKUP($M$1,VLookups!$A$48:$B$49,2,FALSE)-S$3),$G7,$K7),"")</f>
        <v>264.39882762407126</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1.6183130380190509E-3</v>
      </c>
      <c r="DU7" s="163">
        <f t="shared" si="7"/>
        <v>1.634102113417043E-3</v>
      </c>
      <c r="DV7" s="163">
        <f t="shared" si="8"/>
        <v>1.6496712545316136E-3</v>
      </c>
      <c r="DW7" s="163">
        <f t="shared" si="9"/>
        <v>1.6650112748390566E-3</v>
      </c>
      <c r="DX7" s="163">
        <f t="shared" si="10"/>
        <v>1.6801130578645383E-3</v>
      </c>
      <c r="DY7" s="163">
        <f t="shared" si="11"/>
        <v>1.6949675661362595E-3</v>
      </c>
      <c r="DZ7" s="163">
        <f t="shared" si="12"/>
        <v>1.7095658501319166E-3</v>
      </c>
      <c r="EA7" s="163">
        <f t="shared" si="13"/>
        <v>1.7238990572051747E-3</v>
      </c>
      <c r="EB7" s="163">
        <f t="shared" si="14"/>
        <v>1.7379584404797828E-3</v>
      </c>
      <c r="EC7" s="163">
        <f t="shared" si="15"/>
        <v>1.7517353676989086E-3</v>
      </c>
      <c r="ED7" s="163">
        <f t="shared" si="16"/>
        <v>1.7652213300172297E-3</v>
      </c>
      <c r="EE7" s="163">
        <f t="shared" si="17"/>
        <v>1.7784079507233179E-3</v>
      </c>
      <c r="EF7" s="163">
        <f t="shared" si="18"/>
        <v>1.791286993879853E-3</v>
      </c>
      <c r="EG7" s="163">
        <f t="shared" si="19"/>
        <v>1.8038503728692397E-3</v>
      </c>
      <c r="EH7" s="163">
        <f t="shared" si="20"/>
        <v>1.8160901588322629E-3</v>
      </c>
      <c r="EI7" s="163">
        <f t="shared" si="21"/>
        <v>1.8279985889874842E-3</v>
      </c>
      <c r="EJ7" s="163">
        <f t="shared" si="22"/>
        <v>1.8395680748191975E-3</v>
      </c>
      <c r="EK7" s="163">
        <f t="shared" si="23"/>
        <v>1.8507912101218785E-3</v>
      </c>
      <c r="EL7" s="163">
        <f t="shared" si="24"/>
        <v>1.8616607788892136E-3</v>
      </c>
      <c r="EM7" s="163">
        <f t="shared" si="25"/>
        <v>1.8721697630359616E-3</v>
      </c>
      <c r="EN7" s="163">
        <f t="shared" si="26"/>
        <v>1.8823113499411056E-3</v>
      </c>
      <c r="EO7" s="163">
        <f t="shared" si="27"/>
        <v>1.8920789398009438E-3</v>
      </c>
      <c r="EP7" s="163">
        <f t="shared" si="28"/>
        <v>1.9014661527810366E-3</v>
      </c>
      <c r="EQ7" s="163">
        <f t="shared" si="29"/>
        <v>1.9104668359561578E-3</v>
      </c>
      <c r="ER7" s="163">
        <f t="shared" si="30"/>
        <v>1.9190750700276962E-3</v>
      </c>
      <c r="ES7" s="163">
        <f t="shared" si="31"/>
        <v>1.9272851758082414E-3</v>
      </c>
      <c r="ET7" s="163">
        <f t="shared" si="32"/>
        <v>1.9350917204634197E-3</v>
      </c>
      <c r="EU7" s="163">
        <f t="shared" si="33"/>
        <v>1.9424895235013772E-3</v>
      </c>
      <c r="EV7" s="163">
        <f t="shared" si="34"/>
        <v>1.9494736625006658E-3</v>
      </c>
      <c r="EW7" s="163">
        <f t="shared" si="35"/>
        <v>1.9560394785676791E-3</v>
      </c>
      <c r="EX7" s="163">
        <f t="shared" si="36"/>
        <v>1.9621825815151562E-3</v>
      </c>
      <c r="EY7" s="163">
        <f t="shared" si="37"/>
        <v>1.9678988547537067E-3</v>
      </c>
      <c r="EZ7" s="163">
        <f t="shared" si="38"/>
        <v>1.9731844598887245E-3</v>
      </c>
      <c r="FA7" s="163">
        <f t="shared" si="39"/>
        <v>1.9780358410155063E-3</v>
      </c>
      <c r="FB7" s="163">
        <f t="shared" si="40"/>
        <v>1.9824497287058425E-3</v>
      </c>
      <c r="FC7" s="163">
        <f t="shared" si="41"/>
        <v>1.9864231436798321E-3</v>
      </c>
      <c r="FD7" s="163">
        <f t="shared" si="42"/>
        <v>1.9899534001571414E-3</v>
      </c>
      <c r="FE7" s="163">
        <f t="shared" si="43"/>
        <v>1.9930381088824351E-3</v>
      </c>
      <c r="FF7" s="163">
        <f t="shared" si="44"/>
        <v>1.9956751798202036E-3</v>
      </c>
      <c r="FG7" s="163">
        <f t="shared" si="45"/>
        <v>1.9978628245147373E-3</v>
      </c>
      <c r="FH7" s="163">
        <f t="shared" si="46"/>
        <v>1.9995995581115131E-3</v>
      </c>
      <c r="FI7" s="163">
        <f t="shared" si="47"/>
        <v>2.0008842010367962E-3</v>
      </c>
      <c r="FJ7" s="163">
        <f t="shared" si="48"/>
        <v>2.0017158803327987E-3</v>
      </c>
      <c r="FK7" s="163">
        <f t="shared" si="49"/>
        <v>2.0020940306462788E-3</v>
      </c>
      <c r="FL7" s="163">
        <f t="shared" si="50"/>
        <v>2.0020183948690111E-3</v>
      </c>
      <c r="FM7" s="163">
        <f t="shared" si="51"/>
        <v>2.0014890244291167E-3</v>
      </c>
      <c r="FN7" s="163">
        <f t="shared" si="52"/>
        <v>2.0005062792327862E-3</v>
      </c>
      <c r="FO7" s="163">
        <f t="shared" si="53"/>
        <v>1.9990708272564902E-3</v>
      </c>
      <c r="FP7" s="163">
        <f t="shared" si="54"/>
        <v>1.9971836437903292E-3</v>
      </c>
      <c r="FQ7" s="163">
        <f t="shared" si="55"/>
        <v>1.9948460103337094E-3</v>
      </c>
      <c r="FR7" s="163">
        <f t="shared" si="56"/>
        <v>1.9920595131451102E-3</v>
      </c>
      <c r="FS7" s="163">
        <f t="shared" si="57"/>
        <v>1.9888260414482311E-3</v>
      </c>
      <c r="FT7" s="163">
        <f t="shared" si="58"/>
        <v>1.9851477852973606E-3</v>
      </c>
      <c r="FU7" s="163">
        <f t="shared" si="59"/>
        <v>1.9810272331053443E-3</v>
      </c>
      <c r="FV7" s="163">
        <f t="shared" si="60"/>
        <v>1.9764671688380568E-3</v>
      </c>
      <c r="FW7" s="163">
        <f t="shared" si="61"/>
        <v>1.9714706688798082E-3</v>
      </c>
      <c r="FX7" s="163">
        <f t="shared" si="62"/>
        <v>1.9660410985746194E-3</v>
      </c>
      <c r="FY7" s="163">
        <f t="shared" si="63"/>
        <v>1.9601821084488185E-3</v>
      </c>
      <c r="FZ7" s="163">
        <f t="shared" si="64"/>
        <v>1.9538976301208886E-3</v>
      </c>
      <c r="GA7" s="163">
        <f t="shared" si="65"/>
        <v>1.9471918719049784E-3</v>
      </c>
      <c r="GB7" s="163">
        <f t="shared" si="66"/>
        <v>1.9400693141149675E-3</v>
      </c>
      <c r="GC7" s="163">
        <f t="shared" si="67"/>
        <v>1.9325347040764092E-3</v>
      </c>
      <c r="GD7" s="163">
        <f t="shared" si="68"/>
        <v>1.9245930508541352E-3</v>
      </c>
      <c r="GE7" s="163">
        <f t="shared" si="69"/>
        <v>1.9162496197037094E-3</v>
      </c>
      <c r="GF7" s="163">
        <f t="shared" si="70"/>
        <v>1.907509926255338E-3</v>
      </c>
      <c r="GG7" s="163">
        <f t="shared" si="71"/>
        <v>1.898379730439224E-3</v>
      </c>
      <c r="GH7" s="163">
        <f t="shared" si="72"/>
        <v>1.8888650301617316E-3</v>
      </c>
      <c r="GI7" s="163">
        <f t="shared" si="73"/>
        <v>1.8789720547420733E-3</v>
      </c>
      <c r="GJ7" s="163">
        <f t="shared" si="74"/>
        <v>1.8687072581195707E-3</v>
      </c>
      <c r="GK7" s="163">
        <f t="shared" si="75"/>
        <v>1.8580773118418504E-3</v>
      </c>
      <c r="GL7" s="163">
        <f t="shared" si="76"/>
        <v>1.8470890978446307E-3</v>
      </c>
      <c r="GM7" s="163">
        <f t="shared" si="77"/>
        <v>1.8357497010340316E-3</v>
      </c>
      <c r="GN7" s="163">
        <f t="shared" si="78"/>
        <v>1.8240664016825835E-3</v>
      </c>
      <c r="GO7" s="163">
        <f t="shared" si="79"/>
        <v>1.8120466676503485E-3</v>
      </c>
      <c r="GP7" s="163">
        <f t="shared" si="80"/>
        <v>1.7996981464427711E-3</v>
      </c>
      <c r="GQ7" s="163">
        <f t="shared" si="81"/>
        <v>1.7870286571170621E-3</v>
      </c>
      <c r="GR7" s="163">
        <f t="shared" si="82"/>
        <v>1.774046182049082E-3</v>
      </c>
      <c r="GS7" s="163">
        <f t="shared" si="83"/>
        <v>1.760758858572831E-3</v>
      </c>
      <c r="GT7" s="163">
        <f t="shared" si="84"/>
        <v>1.7471749705047727E-3</v>
      </c>
      <c r="GU7" s="163">
        <f t="shared" si="85"/>
        <v>1.7333029395653037E-3</v>
      </c>
      <c r="GV7" s="163">
        <f t="shared" si="86"/>
        <v>1.7191513167097692E-3</v>
      </c>
      <c r="GW7" s="163">
        <f t="shared" si="87"/>
        <v>1.7047287733814572E-3</v>
      </c>
      <c r="GX7" s="163">
        <f t="shared" si="88"/>
        <v>1.6900440926990396E-3</v>
      </c>
      <c r="GY7" s="163">
        <f t="shared" si="89"/>
        <v>1.6751061605909292E-3</v>
      </c>
      <c r="GZ7" s="163">
        <f t="shared" si="90"/>
        <v>1.6599239568889992E-3</v>
      </c>
      <c r="HA7" s="163">
        <f t="shared" si="91"/>
        <v>1.644506546394078E-3</v>
      </c>
      <c r="HB7" s="163">
        <f t="shared" si="92"/>
        <v>1.6288630699255583E-3</v>
      </c>
      <c r="HC7" s="163">
        <f t="shared" si="93"/>
        <v>1.6130027353673812E-3</v>
      </c>
      <c r="HD7" s="163">
        <f t="shared" si="94"/>
        <v>1.5969348087225487E-3</v>
      </c>
      <c r="HE7" s="163">
        <f t="shared" si="95"/>
        <v>1.5806686051881866E-3</v>
      </c>
      <c r="HF7" s="163">
        <f t="shared" si="96"/>
        <v>1.5642134802630338E-3</v>
      </c>
      <c r="HG7" s="163">
        <f t="shared" si="97"/>
        <v>1.5475788208990692E-3</v>
      </c>
      <c r="HH7" s="163">
        <f t="shared" si="98"/>
        <v>1.5307740367087911E-3</v>
      </c>
      <c r="HI7" s="163">
        <f t="shared" si="99"/>
        <v>1.5138085512394694E-3</v>
      </c>
      <c r="HJ7" s="163">
        <f t="shared" si="100"/>
        <v>1.4966917933254536E-3</v>
      </c>
      <c r="HK7" s="163">
        <f t="shared" si="101"/>
        <v>1.4794331885293892E-3</v>
      </c>
      <c r="HL7" s="163">
        <f t="shared" si="102"/>
        <v>1.4620421506829242E-3</v>
      </c>
      <c r="HM7" s="163">
        <f t="shared" si="103"/>
        <v>1.4445280735372237E-3</v>
      </c>
      <c r="HN7" s="163">
        <f t="shared" si="104"/>
        <v>1.4269003225333104E-3</v>
      </c>
      <c r="HO7" s="163">
        <f t="shared" si="105"/>
        <v>1.4091682267019477E-3</v>
      </c>
      <c r="HP7" s="163">
        <f t="shared" si="106"/>
        <v>1.3913410707024599E-3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203.04</v>
      </c>
      <c r="L8" s="72">
        <f t="shared" si="2"/>
        <v>41225.241599999994</v>
      </c>
      <c r="M8" s="89">
        <v>150</v>
      </c>
      <c r="N8" s="259">
        <f>IF(AND(M8&gt;0,C8&gt;0,NOT(K8="")),ABS(VLOOKUP($M$1,VLookups!$A$48:$B$49,2,FALSE)-_xlfn.NORM.DIST(M8,G8,K8,TRUE)),"")</f>
        <v>0.5392334590083665</v>
      </c>
      <c r="O8" s="88">
        <f>IF(AND($B8&gt;0,$C8&gt;0,$D8&gt;0,NOT(ISBLANK($H8))),_xlfn.NORM.INV(ABS(VLOOKUP($M$1,VLookups!$A$48:$B$49,2,FALSE)-O$3),$G8,$K8),"")</f>
        <v>-130.20622986817568</v>
      </c>
      <c r="P8" s="87">
        <f>IF(AND($B8&gt;0,$C8&gt;0,$D8&gt;0,NOT(ISBLANK($H8))),_xlfn.NORM.INV(ABS(VLOOKUP($M$1,VLookups!$A$48:$B$49,2,FALSE)-P$3),$G8,$K8),"")</f>
        <v>390.20622986817568</v>
      </c>
      <c r="Q8" s="88">
        <f>IF(AND($B8&gt;0,$C8&gt;0,$D8&gt;0,NOT(ISBLANK($H8))),_xlfn.NORM.INV(ABS(VLOOKUP($M$1,VLookups!$A$48:$B$49,2,FALSE)-Q$3),$G8,$K8),"")</f>
        <v>340.43743540281912</v>
      </c>
      <c r="R8" s="87">
        <f>IF(AND($B8&gt;0,$C8&gt;0,$D8&gt;0,NOT(ISBLANK($H8))),_xlfn.NORM.INV(ABS(VLOOKUP($M$1,VLookups!$A$48:$B$49,2,FALSE)-R$3),$G8,$K8),"")</f>
        <v>300.88277526464458</v>
      </c>
      <c r="S8" s="88">
        <f>IF(AND($B8&gt;0,$C8&gt;0,$D8&gt;0,NOT(ISBLANK($H8))),_xlfn.NORM.INV(ABS(VLOOKUP($M$1,VLookups!$A$48:$B$49,2,FALSE)-S$3),$G8,$K8),"")</f>
        <v>266.94839887981243</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1.6007019188355341E-3</v>
      </c>
      <c r="DU8" s="163">
        <f t="shared" si="7"/>
        <v>1.6157403931775214E-3</v>
      </c>
      <c r="DV8" s="163">
        <f t="shared" si="8"/>
        <v>1.6305641408919651E-3</v>
      </c>
      <c r="DW8" s="163">
        <f t="shared" si="9"/>
        <v>1.6451646905406871E-3</v>
      </c>
      <c r="DX8" s="163">
        <f t="shared" si="10"/>
        <v>1.6595336407247455E-3</v>
      </c>
      <c r="DY8" s="163">
        <f t="shared" si="11"/>
        <v>1.6736626680796617E-3</v>
      </c>
      <c r="DZ8" s="163">
        <f t="shared" si="12"/>
        <v>1.6875435352558157E-3</v>
      </c>
      <c r="EA8" s="163">
        <f t="shared" si="13"/>
        <v>1.7011680988733779E-3</v>
      </c>
      <c r="EB8" s="163">
        <f t="shared" si="14"/>
        <v>1.7145283174411108E-3</v>
      </c>
      <c r="EC8" s="163">
        <f t="shared" si="15"/>
        <v>1.7276162592283087E-3</v>
      </c>
      <c r="ED8" s="163">
        <f t="shared" si="16"/>
        <v>1.7404241100791649E-3</v>
      </c>
      <c r="EE8" s="163">
        <f t="shared" si="17"/>
        <v>1.7529441811588325E-3</v>
      </c>
      <c r="EF8" s="163">
        <f t="shared" si="18"/>
        <v>1.7651689166204702E-3</v>
      </c>
      <c r="EG8" s="163">
        <f t="shared" si="19"/>
        <v>1.7770909011826242E-3</v>
      </c>
      <c r="EH8" s="163">
        <f t="shared" si="20"/>
        <v>1.7887028676063239E-3</v>
      </c>
      <c r="EI8" s="163">
        <f t="shared" si="21"/>
        <v>1.7999977040613823E-3</v>
      </c>
      <c r="EJ8" s="163">
        <f t="shared" si="22"/>
        <v>1.8109684613714656E-3</v>
      </c>
      <c r="EK8" s="163">
        <f t="shared" si="23"/>
        <v>1.8216083601276186E-3</v>
      </c>
      <c r="EL8" s="163">
        <f t="shared" si="24"/>
        <v>1.8319107976600827E-3</v>
      </c>
      <c r="EM8" s="163">
        <f t="shared" si="25"/>
        <v>1.8418693548583663E-3</v>
      </c>
      <c r="EN8" s="163">
        <f t="shared" si="26"/>
        <v>1.8514778028297385E-3</v>
      </c>
      <c r="EO8" s="163">
        <f t="shared" si="27"/>
        <v>1.8607301093864713E-3</v>
      </c>
      <c r="EP8" s="163">
        <f t="shared" si="28"/>
        <v>1.8696204453523921E-3</v>
      </c>
      <c r="EQ8" s="163">
        <f t="shared" si="29"/>
        <v>1.8781431906795187E-3</v>
      </c>
      <c r="ER8" s="163">
        <f t="shared" si="30"/>
        <v>1.8862929403657966E-3</v>
      </c>
      <c r="ES8" s="163">
        <f t="shared" si="31"/>
        <v>1.8940645101652265E-3</v>
      </c>
      <c r="ET8" s="163">
        <f t="shared" si="32"/>
        <v>1.9014529420819314E-3</v>
      </c>
      <c r="EU8" s="163">
        <f t="shared" si="33"/>
        <v>1.9084535096400234E-3</v>
      </c>
      <c r="EV8" s="163">
        <f t="shared" si="34"/>
        <v>1.9150617229214304E-3</v>
      </c>
      <c r="EW8" s="163">
        <f t="shared" si="35"/>
        <v>1.921273333364159E-3</v>
      </c>
      <c r="EX8" s="163">
        <f t="shared" si="36"/>
        <v>1.9270843383138306E-3</v>
      </c>
      <c r="EY8" s="163">
        <f t="shared" si="37"/>
        <v>1.9324909853216511E-3</v>
      </c>
      <c r="EZ8" s="163">
        <f t="shared" si="38"/>
        <v>1.9374897761823659E-3</v>
      </c>
      <c r="FA8" s="163">
        <f t="shared" si="39"/>
        <v>1.9420774707061095E-3</v>
      </c>
      <c r="FB8" s="163">
        <f t="shared" si="40"/>
        <v>1.9462510902184622E-3</v>
      </c>
      <c r="FC8" s="163">
        <f t="shared" si="41"/>
        <v>1.9500079207834195E-3</v>
      </c>
      <c r="FD8" s="163">
        <f t="shared" si="42"/>
        <v>1.9533455161443907E-3</v>
      </c>
      <c r="FE8" s="163">
        <f t="shared" si="43"/>
        <v>1.9562617003787705E-3</v>
      </c>
      <c r="FF8" s="163">
        <f t="shared" si="44"/>
        <v>1.9587545702620416E-3</v>
      </c>
      <c r="FG8" s="163">
        <f t="shared" si="45"/>
        <v>1.9608224973378268E-3</v>
      </c>
      <c r="FH8" s="163">
        <f t="shared" si="46"/>
        <v>1.9624641296907227E-3</v>
      </c>
      <c r="FI8" s="163">
        <f t="shared" si="47"/>
        <v>1.9636783934192242E-3</v>
      </c>
      <c r="FJ8" s="163">
        <f t="shared" si="48"/>
        <v>1.9644644938064926E-3</v>
      </c>
      <c r="FK8" s="163">
        <f t="shared" si="49"/>
        <v>1.9648219161871741E-3</v>
      </c>
      <c r="FL8" s="163">
        <f t="shared" si="50"/>
        <v>1.96475042650895E-3</v>
      </c>
      <c r="FM8" s="163">
        <f t="shared" si="51"/>
        <v>1.9642500715879615E-3</v>
      </c>
      <c r="FN8" s="163">
        <f t="shared" si="52"/>
        <v>1.9633211790577158E-3</v>
      </c>
      <c r="FO8" s="163">
        <f t="shared" si="53"/>
        <v>1.9619643570115541E-3</v>
      </c>
      <c r="FP8" s="163">
        <f t="shared" si="54"/>
        <v>1.9601804933392247E-3</v>
      </c>
      <c r="FQ8" s="163">
        <f t="shared" si="55"/>
        <v>1.9579707547585797E-3</v>
      </c>
      <c r="FR8" s="163">
        <f t="shared" si="56"/>
        <v>1.9553365855438662E-3</v>
      </c>
      <c r="FS8" s="163">
        <f t="shared" si="57"/>
        <v>1.9522797059525615E-3</v>
      </c>
      <c r="FT8" s="163">
        <f t="shared" si="58"/>
        <v>1.9488021103531406E-3</v>
      </c>
      <c r="FU8" s="163">
        <f t="shared" si="59"/>
        <v>1.944906065056638E-3</v>
      </c>
      <c r="FV8" s="163">
        <f t="shared" si="60"/>
        <v>1.9405941058552999E-3</v>
      </c>
      <c r="FW8" s="163">
        <f t="shared" si="61"/>
        <v>1.9358690352720667E-3</v>
      </c>
      <c r="FX8" s="163">
        <f t="shared" si="62"/>
        <v>1.9307339195250687E-3</v>
      </c>
      <c r="FY8" s="163">
        <f t="shared" si="63"/>
        <v>1.9251920852117314E-3</v>
      </c>
      <c r="FZ8" s="163">
        <f t="shared" si="64"/>
        <v>1.9192471157175124E-3</v>
      </c>
      <c r="GA8" s="163">
        <f t="shared" si="65"/>
        <v>1.9129028473546974E-3</v>
      </c>
      <c r="GB8" s="163">
        <f t="shared" si="66"/>
        <v>1.9061633652370812E-3</v>
      </c>
      <c r="GC8" s="163">
        <f t="shared" si="67"/>
        <v>1.8990329988967367E-3</v>
      </c>
      <c r="GD8" s="163">
        <f t="shared" si="68"/>
        <v>1.891516317649464E-3</v>
      </c>
      <c r="GE8" s="163">
        <f t="shared" si="69"/>
        <v>1.8836181257158545E-3</v>
      </c>
      <c r="GF8" s="163">
        <f t="shared" si="70"/>
        <v>1.8753434571052701E-3</v>
      </c>
      <c r="GG8" s="163">
        <f t="shared" si="71"/>
        <v>1.866697570270354E-3</v>
      </c>
      <c r="GH8" s="163">
        <f t="shared" si="72"/>
        <v>1.8576859425400237E-3</v>
      </c>
      <c r="GI8" s="163">
        <f t="shared" si="73"/>
        <v>1.8483142643391885E-3</v>
      </c>
      <c r="GJ8" s="163">
        <f t="shared" si="74"/>
        <v>1.8385884332037315E-3</v>
      </c>
      <c r="GK8" s="163">
        <f t="shared" si="75"/>
        <v>1.8285145475995584E-3</v>
      </c>
      <c r="GL8" s="163">
        <f t="shared" si="76"/>
        <v>1.8180989005547779E-3</v>
      </c>
      <c r="GM8" s="163">
        <f t="shared" si="77"/>
        <v>1.8073479731143165E-3</v>
      </c>
      <c r="GN8" s="163">
        <f t="shared" si="78"/>
        <v>1.7962684276264821E-3</v>
      </c>
      <c r="GO8" s="163">
        <f t="shared" si="79"/>
        <v>1.7848671008712077E-3</v>
      </c>
      <c r="GP8" s="163">
        <f t="shared" si="80"/>
        <v>1.7731509970398778E-3</v>
      </c>
      <c r="GQ8" s="163">
        <f t="shared" si="81"/>
        <v>1.7611272805768139E-3</v>
      </c>
      <c r="GR8" s="163">
        <f t="shared" si="82"/>
        <v>1.7488032688926464E-3</v>
      </c>
      <c r="GS8" s="163">
        <f t="shared" si="83"/>
        <v>1.7361864249599165E-3</v>
      </c>
      <c r="GT8" s="163">
        <f t="shared" si="84"/>
        <v>1.7232843498013776E-3</v>
      </c>
      <c r="GU8" s="163">
        <f t="shared" si="85"/>
        <v>1.7101047748815474E-3</v>
      </c>
      <c r="GV8" s="163">
        <f t="shared" si="86"/>
        <v>1.6966555544121319E-3</v>
      </c>
      <c r="GW8" s="163">
        <f t="shared" si="87"/>
        <v>1.6829446575820075E-3</v>
      </c>
      <c r="GX8" s="163">
        <f t="shared" si="88"/>
        <v>1.6689801607224712E-3</v>
      </c>
      <c r="GY8" s="163">
        <f t="shared" si="89"/>
        <v>1.654770239418486E-3</v>
      </c>
      <c r="GZ8" s="163">
        <f t="shared" si="90"/>
        <v>1.6403231605766502E-3</v>
      </c>
      <c r="HA8" s="163">
        <f t="shared" si="91"/>
        <v>1.6256472744605917E-3</v>
      </c>
      <c r="HB8" s="163">
        <f t="shared" si="92"/>
        <v>1.6107510067044511E-3</v>
      </c>
      <c r="HC8" s="163">
        <f t="shared" si="93"/>
        <v>1.5956428503150571E-3</v>
      </c>
      <c r="HD8" s="163">
        <f t="shared" si="94"/>
        <v>1.5803313576733264E-3</v>
      </c>
      <c r="HE8" s="163">
        <f t="shared" si="95"/>
        <v>1.5648251325453149E-3</v>
      </c>
      <c r="HF8" s="163">
        <f t="shared" si="96"/>
        <v>1.5491328221132487E-3</v>
      </c>
      <c r="HG8" s="163">
        <f t="shared" si="97"/>
        <v>1.5332631090367236E-3</v>
      </c>
      <c r="HH8" s="163">
        <f t="shared" si="98"/>
        <v>1.5172247035541292E-3</v>
      </c>
      <c r="HI8" s="163">
        <f t="shared" si="99"/>
        <v>1.5010263356341792E-3</v>
      </c>
      <c r="HJ8" s="163">
        <f t="shared" si="100"/>
        <v>1.4846767471872644E-3</v>
      </c>
      <c r="HK8" s="163">
        <f t="shared" si="101"/>
        <v>1.4681846843461472E-3</v>
      </c>
      <c r="HL8" s="163">
        <f t="shared" si="102"/>
        <v>1.4515588898253128E-3</v>
      </c>
      <c r="HM8" s="163">
        <f t="shared" si="103"/>
        <v>1.4348080953680712E-3</v>
      </c>
      <c r="HN8" s="163">
        <f t="shared" si="104"/>
        <v>1.4179410142902726E-3</v>
      </c>
      <c r="HO8" s="163">
        <f t="shared" si="105"/>
        <v>1.4009663341292503E-3</v>
      </c>
      <c r="HP8" s="163">
        <f t="shared" si="106"/>
        <v>1.3838927094063484E-3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218.70000000000002</v>
      </c>
      <c r="L9" s="72">
        <f t="shared" si="2"/>
        <v>47829.69000000001</v>
      </c>
      <c r="M9" s="89">
        <v>150</v>
      </c>
      <c r="N9" s="259">
        <f>IF(AND(M9&gt;0,C9&gt;0,NOT(K9="")),ABS(VLOOKUP($M$1,VLookups!$A$48:$B$49,2,FALSE)-_xlfn.NORM.DIST(M9,G9,K9,TRUE)),"")</f>
        <v>0.53643227414611672</v>
      </c>
      <c r="O9" s="88">
        <f>IF(AND($B9&gt;0,$C9&gt;0,$D9&gt;0,NOT(ISBLANK($H9))),_xlfn.NORM.INV(ABS(VLOOKUP($M$1,VLookups!$A$48:$B$49,2,FALSE)-O$3),$G9,$K9),"")</f>
        <v>-150.27532738460417</v>
      </c>
      <c r="P9" s="87">
        <f>IF(AND($B9&gt;0,$C9&gt;0,$D9&gt;0,NOT(ISBLANK($H9))),_xlfn.NORM.INV(ABS(VLOOKUP($M$1,VLookups!$A$48:$B$49,2,FALSE)-P$3),$G9,$K9),"")</f>
        <v>410.27532738460417</v>
      </c>
      <c r="Q9" s="88">
        <f>IF(AND($B9&gt;0,$C9&gt;0,$D9&gt;0,NOT(ISBLANK($H9))),_xlfn.NORM.INV(ABS(VLOOKUP($M$1,VLookups!$A$48:$B$49,2,FALSE)-Q$3),$G9,$K9),"")</f>
        <v>356.66798228229186</v>
      </c>
      <c r="R9" s="87">
        <f>IF(AND($B9&gt;0,$C9&gt;0,$D9&gt;0,NOT(ISBLANK($H9))),_xlfn.NORM.INV(ABS(VLOOKUP($M$1,VLookups!$A$48:$B$49,2,FALSE)-R$3),$G9,$K9),"")</f>
        <v>314.06256378239647</v>
      </c>
      <c r="S9" s="88">
        <f>IF(AND($B9&gt;0,$C9&gt;0,$D9&gt;0,NOT(ISBLANK($H9))),_xlfn.NORM.INV(ABS(VLOOKUP($M$1,VLookups!$A$48:$B$49,2,FALSE)-S$3),$G9,$K9),"")</f>
        <v>277.51090836788313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1.5287452631092494E-3</v>
      </c>
      <c r="DU9" s="163">
        <f t="shared" si="7"/>
        <v>1.5411165047494154E-3</v>
      </c>
      <c r="DV9" s="163">
        <f t="shared" si="8"/>
        <v>1.5532955521529745E-3</v>
      </c>
      <c r="DW9" s="163">
        <f t="shared" si="9"/>
        <v>1.5652762853751948E-3</v>
      </c>
      <c r="DX9" s="163">
        <f t="shared" si="10"/>
        <v>1.5770526490626216E-3</v>
      </c>
      <c r="DY9" s="163">
        <f t="shared" si="11"/>
        <v>1.5886186575258374E-3</v>
      </c>
      <c r="DZ9" s="163">
        <f t="shared" si="12"/>
        <v>1.5999683997850866E-3</v>
      </c>
      <c r="EA9" s="163">
        <f t="shared" si="13"/>
        <v>1.6110960445828429E-3</v>
      </c>
      <c r="EB9" s="163">
        <f t="shared" si="14"/>
        <v>1.6219958453573917E-3</v>
      </c>
      <c r="EC9" s="163">
        <f t="shared" si="15"/>
        <v>1.6326621451715267E-3</v>
      </c>
      <c r="ED9" s="163">
        <f t="shared" si="16"/>
        <v>1.6430893815904536E-3</v>
      </c>
      <c r="EE9" s="163">
        <f t="shared" si="17"/>
        <v>1.6532720915030401E-3</v>
      </c>
      <c r="EF9" s="163">
        <f t="shared" si="18"/>
        <v>1.6632049158805792E-3</v>
      </c>
      <c r="EG9" s="163">
        <f t="shared" si="19"/>
        <v>1.6728826044672752E-3</v>
      </c>
      <c r="EH9" s="163">
        <f t="shared" si="20"/>
        <v>1.6823000203967187E-3</v>
      </c>
      <c r="EI9" s="163">
        <f t="shared" si="21"/>
        <v>1.6914521447286834E-3</v>
      </c>
      <c r="EJ9" s="163">
        <f t="shared" si="22"/>
        <v>1.7003340809006399E-3</v>
      </c>
      <c r="EK9" s="163">
        <f t="shared" si="23"/>
        <v>1.7089410590884712E-3</v>
      </c>
      <c r="EL9" s="163">
        <f t="shared" si="24"/>
        <v>1.7172684404709582E-3</v>
      </c>
      <c r="EM9" s="163">
        <f t="shared" si="25"/>
        <v>1.7253117213927053E-3</v>
      </c>
      <c r="EN9" s="163">
        <f t="shared" si="26"/>
        <v>1.7330665374202809E-3</v>
      </c>
      <c r="EO9" s="163">
        <f t="shared" si="27"/>
        <v>1.7405286672864616E-3</v>
      </c>
      <c r="EP9" s="163">
        <f t="shared" si="28"/>
        <v>1.747694036717594E-3</v>
      </c>
      <c r="EQ9" s="163">
        <f t="shared" si="29"/>
        <v>1.7545587221392193E-3</v>
      </c>
      <c r="ER9" s="163">
        <f t="shared" si="30"/>
        <v>1.7611189542552476E-3</v>
      </c>
      <c r="ES9" s="163">
        <f t="shared" si="31"/>
        <v>1.7673711214961038E-3</v>
      </c>
      <c r="ET9" s="163">
        <f t="shared" si="32"/>
        <v>1.773311773331443E-3</v>
      </c>
      <c r="EU9" s="163">
        <f t="shared" si="33"/>
        <v>1.7789376234431734E-3</v>
      </c>
      <c r="EV9" s="163">
        <f t="shared" si="34"/>
        <v>1.7842455527547073E-3</v>
      </c>
      <c r="EW9" s="163">
        <f t="shared" si="35"/>
        <v>1.7892326123125292E-3</v>
      </c>
      <c r="EX9" s="163">
        <f t="shared" si="36"/>
        <v>1.7938960260163593E-3</v>
      </c>
      <c r="EY9" s="163">
        <f t="shared" si="37"/>
        <v>1.798233193194367E-3</v>
      </c>
      <c r="EZ9" s="163">
        <f t="shared" si="38"/>
        <v>1.8022416910200986E-3</v>
      </c>
      <c r="FA9" s="163">
        <f t="shared" si="39"/>
        <v>1.8059192767679681E-3</v>
      </c>
      <c r="FB9" s="163">
        <f t="shared" si="40"/>
        <v>1.8092638899043782E-3</v>
      </c>
      <c r="FC9" s="163">
        <f t="shared" si="41"/>
        <v>1.8122736540117342E-3</v>
      </c>
      <c r="FD9" s="163">
        <f t="shared" si="42"/>
        <v>1.8149468785428446E-3</v>
      </c>
      <c r="FE9" s="163">
        <f t="shared" si="43"/>
        <v>1.8172820604034053E-3</v>
      </c>
      <c r="FF9" s="163">
        <f t="shared" si="44"/>
        <v>1.8192778853604969E-3</v>
      </c>
      <c r="FG9" s="163">
        <f t="shared" si="45"/>
        <v>1.8209332292752475E-3</v>
      </c>
      <c r="FH9" s="163">
        <f t="shared" si="46"/>
        <v>1.82224715915804E-3</v>
      </c>
      <c r="FI9" s="163">
        <f t="shared" si="47"/>
        <v>1.8232189340448809E-3</v>
      </c>
      <c r="FJ9" s="163">
        <f t="shared" si="48"/>
        <v>1.8238480056937763E-3</v>
      </c>
      <c r="FK9" s="163">
        <f t="shared" si="49"/>
        <v>1.8241340191001967E-3</v>
      </c>
      <c r="FL9" s="163">
        <f t="shared" si="50"/>
        <v>1.8240768128309586E-3</v>
      </c>
      <c r="FM9" s="163">
        <f t="shared" si="51"/>
        <v>1.8236764191760732E-3</v>
      </c>
      <c r="FN9" s="163">
        <f t="shared" si="52"/>
        <v>1.822933064118375E-3</v>
      </c>
      <c r="FO9" s="163">
        <f t="shared" si="53"/>
        <v>1.8218471671209574E-3</v>
      </c>
      <c r="FP9" s="163">
        <f t="shared" si="54"/>
        <v>1.8204193407327046E-3</v>
      </c>
      <c r="FQ9" s="163">
        <f t="shared" si="55"/>
        <v>1.8186503900124364E-3</v>
      </c>
      <c r="FR9" s="163">
        <f t="shared" si="56"/>
        <v>1.8165413117724198E-3</v>
      </c>
      <c r="FS9" s="163">
        <f t="shared" si="57"/>
        <v>1.8140932936422487E-3</v>
      </c>
      <c r="FT9" s="163">
        <f t="shared" si="58"/>
        <v>1.811307712954318E-3</v>
      </c>
      <c r="FU9" s="163">
        <f t="shared" si="59"/>
        <v>1.8081861354523605E-3</v>
      </c>
      <c r="FV9" s="163">
        <f t="shared" si="60"/>
        <v>1.8047303138247343E-3</v>
      </c>
      <c r="FW9" s="163">
        <f t="shared" si="61"/>
        <v>1.8009421860643933E-3</v>
      </c>
      <c r="FX9" s="163">
        <f t="shared" si="62"/>
        <v>1.7968238736576837E-3</v>
      </c>
      <c r="FY9" s="163">
        <f t="shared" si="63"/>
        <v>1.7923776796043356E-3</v>
      </c>
      <c r="FZ9" s="163">
        <f t="shared" si="64"/>
        <v>1.7876060862712401E-3</v>
      </c>
      <c r="GA9" s="163">
        <f t="shared" si="65"/>
        <v>1.782511753082808E-3</v>
      </c>
      <c r="GB9" s="163">
        <f t="shared" si="66"/>
        <v>1.7770975140509223E-3</v>
      </c>
      <c r="GC9" s="163">
        <f t="shared" si="67"/>
        <v>1.7713663751476915E-3</v>
      </c>
      <c r="GD9" s="163">
        <f t="shared" si="68"/>
        <v>1.765321511524417E-3</v>
      </c>
      <c r="GE9" s="163">
        <f t="shared" si="69"/>
        <v>1.7589662645803741E-3</v>
      </c>
      <c r="GF9" s="163">
        <f t="shared" si="70"/>
        <v>1.7523041388851929E-3</v>
      </c>
      <c r="GG9" s="163">
        <f t="shared" si="71"/>
        <v>1.7453387989588101E-3</v>
      </c>
      <c r="GH9" s="163">
        <f t="shared" si="72"/>
        <v>1.7380740659131292E-3</v>
      </c>
      <c r="GI9" s="163">
        <f t="shared" si="73"/>
        <v>1.7305139139596989E-3</v>
      </c>
      <c r="GJ9" s="163">
        <f t="shared" si="74"/>
        <v>1.7226624667878764E-3</v>
      </c>
      <c r="GK9" s="163">
        <f t="shared" si="75"/>
        <v>1.7145239938180894E-3</v>
      </c>
      <c r="GL9" s="163">
        <f t="shared" si="76"/>
        <v>1.7061029063349699E-3</v>
      </c>
      <c r="GM9" s="163">
        <f t="shared" si="77"/>
        <v>1.6974037535052503E-3</v>
      </c>
      <c r="GN9" s="163">
        <f t="shared" si="78"/>
        <v>1.6884312182854529E-3</v>
      </c>
      <c r="GO9" s="163">
        <f t="shared" si="79"/>
        <v>1.6791901132245267E-3</v>
      </c>
      <c r="GP9" s="163">
        <f t="shared" si="80"/>
        <v>1.6696853761666876E-3</v>
      </c>
      <c r="GQ9" s="163">
        <f t="shared" si="81"/>
        <v>1.6599220658598283E-3</v>
      </c>
      <c r="GR9" s="163">
        <f t="shared" si="82"/>
        <v>1.649905357474959E-3</v>
      </c>
      <c r="GS9" s="163">
        <f t="shared" si="83"/>
        <v>1.6396405380422266E-3</v>
      </c>
      <c r="GT9" s="163">
        <f t="shared" si="84"/>
        <v>1.6291330018091351E-3</v>
      </c>
      <c r="GU9" s="163">
        <f t="shared" si="85"/>
        <v>1.618388245526661E-3</v>
      </c>
      <c r="GV9" s="163">
        <f t="shared" si="86"/>
        <v>1.6074118636690148E-3</v>
      </c>
      <c r="GW9" s="163">
        <f t="shared" si="87"/>
        <v>1.5962095435928579E-3</v>
      </c>
      <c r="GX9" s="163">
        <f t="shared" si="88"/>
        <v>1.5847870606418137E-3</v>
      </c>
      <c r="GY9" s="163">
        <f t="shared" si="89"/>
        <v>1.5731502732021512E-3</v>
      </c>
      <c r="GZ9" s="163">
        <f t="shared" si="90"/>
        <v>1.561305117715553E-3</v>
      </c>
      <c r="HA9" s="163">
        <f t="shared" si="91"/>
        <v>1.5492576036548699E-3</v>
      </c>
      <c r="HB9" s="163">
        <f t="shared" si="92"/>
        <v>1.5370138084687915E-3</v>
      </c>
      <c r="HC9" s="163">
        <f t="shared" si="93"/>
        <v>1.5245798725013562E-3</v>
      </c>
      <c r="HD9" s="163">
        <f t="shared" si="94"/>
        <v>1.5119619938921958E-3</v>
      </c>
      <c r="HE9" s="163">
        <f t="shared" si="95"/>
        <v>1.4991664234634105E-3</v>
      </c>
      <c r="HF9" s="163">
        <f t="shared" si="96"/>
        <v>1.4861994595989285E-3</v>
      </c>
      <c r="HG9" s="163">
        <f t="shared" si="97"/>
        <v>1.4730674431221616E-3</v>
      </c>
      <c r="HH9" s="163">
        <f t="shared" si="98"/>
        <v>1.4597767521777414E-3</v>
      </c>
      <c r="HI9" s="163">
        <f t="shared" si="99"/>
        <v>1.4463337971230405E-3</v>
      </c>
      <c r="HJ9" s="163">
        <f t="shared" si="100"/>
        <v>1.4327450154351413E-3</v>
      </c>
      <c r="HK9" s="163">
        <f t="shared" si="101"/>
        <v>1.4190168666388325E-3</v>
      </c>
      <c r="HL9" s="163">
        <f t="shared" si="102"/>
        <v>1.4051558272611391E-3</v>
      </c>
      <c r="HM9" s="163">
        <f t="shared" si="103"/>
        <v>1.3911683858178056E-3</v>
      </c>
      <c r="HN9" s="163">
        <f t="shared" si="104"/>
        <v>1.3770610378370574E-3</v>
      </c>
      <c r="HO9" s="163">
        <f t="shared" si="105"/>
        <v>1.3628402809258663E-3</v>
      </c>
      <c r="HP9" s="163">
        <f t="shared" si="106"/>
        <v>1.3485126098838375E-3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230.4</v>
      </c>
      <c r="L10" s="72">
        <f t="shared" si="2"/>
        <v>53084.160000000003</v>
      </c>
      <c r="M10" s="89">
        <v>150</v>
      </c>
      <c r="N10" s="259">
        <f>IF(AND(M10&gt;0,C10&gt;0,NOT(K10="")),ABS(VLOOKUP($M$1,VLookups!$A$48:$B$49,2,FALSE)-_xlfn.NORM.DIST(M10,G10,K10,TRUE)),"")</f>
        <v>0.53458696419930718</v>
      </c>
      <c r="O10" s="88">
        <f>IF(AND($B10&gt;0,$C10&gt;0,$D10&gt;0,NOT(ISBLANK($H10))),_xlfn.NORM.INV(ABS(VLOOKUP($M$1,VLookups!$A$48:$B$49,2,FALSE)-O$3),$G10,$K10),"")</f>
        <v>-165.26948070147597</v>
      </c>
      <c r="P10" s="87">
        <f>IF(AND($B10&gt;0,$C10&gt;0,$D10&gt;0,NOT(ISBLANK($H10))),_xlfn.NORM.INV(ABS(VLOOKUP($M$1,VLookups!$A$48:$B$49,2,FALSE)-P$3),$G10,$K10),"")</f>
        <v>425.26948070147597</v>
      </c>
      <c r="Q10" s="88">
        <f>IF(AND($B10&gt;0,$C10&gt;0,$D10&gt;0,NOT(ISBLANK($H10))),_xlfn.NORM.INV(ABS(VLOOKUP($M$1,VLookups!$A$48:$B$49,2,FALSE)-Q$3),$G10,$K10),"")</f>
        <v>368.79425293936919</v>
      </c>
      <c r="R10" s="87">
        <f>IF(AND($B10&gt;0,$C10&gt;0,$D10&gt;0,NOT(ISBLANK($H10))),_xlfn.NORM.INV(ABS(VLOOKUP($M$1,VLookups!$A$48:$B$49,2,FALSE)-R$3),$G10,$K10),"")</f>
        <v>323.90953221519953</v>
      </c>
      <c r="S10" s="88">
        <f>IF(AND($B10&gt;0,$C10&gt;0,$D10&gt;0,NOT(ISBLANK($H10))),_xlfn.NORM.INV(ABS(VLOOKUP($M$1,VLookups!$A$48:$B$49,2,FALSE)-S$3),$G10,$K10),"")</f>
        <v>285.40243844517727</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1.476712926966172E-3</v>
      </c>
      <c r="DU10" s="163">
        <f t="shared" si="7"/>
        <v>1.4874759284140399E-3</v>
      </c>
      <c r="DV10" s="163">
        <f t="shared" si="8"/>
        <v>1.4980633695045262E-3</v>
      </c>
      <c r="DW10" s="163">
        <f t="shared" si="9"/>
        <v>1.5084703981426563E-3</v>
      </c>
      <c r="DX10" s="163">
        <f t="shared" si="10"/>
        <v>1.5186922201889442E-3</v>
      </c>
      <c r="DY10" s="163">
        <f t="shared" si="11"/>
        <v>1.5287241031240822E-3</v>
      </c>
      <c r="DZ10" s="163">
        <f t="shared" si="12"/>
        <v>1.5385613796863699E-3</v>
      </c>
      <c r="EA10" s="163">
        <f t="shared" si="13"/>
        <v>1.5481994514779844E-3</v>
      </c>
      <c r="EB10" s="163">
        <f t="shared" si="14"/>
        <v>1.5576337925362037E-3</v>
      </c>
      <c r="EC10" s="163">
        <f t="shared" si="15"/>
        <v>1.5668599528657146E-3</v>
      </c>
      <c r="ED10" s="163">
        <f t="shared" si="16"/>
        <v>1.5758735619281615E-3</v>
      </c>
      <c r="EE10" s="163">
        <f t="shared" si="17"/>
        <v>1.5846703320851088E-3</v>
      </c>
      <c r="EF10" s="163">
        <f t="shared" si="18"/>
        <v>1.593246061990634E-3</v>
      </c>
      <c r="EG10" s="163">
        <f t="shared" si="19"/>
        <v>1.6015966399298004E-3</v>
      </c>
      <c r="EH10" s="163">
        <f t="shared" si="20"/>
        <v>1.6097180470993021E-3</v>
      </c>
      <c r="EI10" s="163">
        <f t="shared" si="21"/>
        <v>1.6176063608266203E-3</v>
      </c>
      <c r="EJ10" s="163">
        <f t="shared" si="22"/>
        <v>1.6252577577240909E-3</v>
      </c>
      <c r="EK10" s="163">
        <f t="shared" si="23"/>
        <v>1.6326685167743328E-3</v>
      </c>
      <c r="EL10" s="163">
        <f t="shared" si="24"/>
        <v>1.6398350223435576E-3</v>
      </c>
      <c r="EM10" s="163">
        <f t="shared" si="25"/>
        <v>1.6467537671193465E-3</v>
      </c>
      <c r="EN10" s="163">
        <f t="shared" si="26"/>
        <v>1.653421354969555E-3</v>
      </c>
      <c r="EO10" s="163">
        <f t="shared" si="27"/>
        <v>1.659834503719086E-3</v>
      </c>
      <c r="EP10" s="163">
        <f t="shared" si="28"/>
        <v>1.6659900478413557E-3</v>
      </c>
      <c r="EQ10" s="163">
        <f t="shared" si="29"/>
        <v>1.6718849410613588E-3</v>
      </c>
      <c r="ER10" s="163">
        <f t="shared" si="30"/>
        <v>1.6775162588673464E-3</v>
      </c>
      <c r="ES10" s="163">
        <f t="shared" si="31"/>
        <v>1.6828812009282088E-3</v>
      </c>
      <c r="ET10" s="163">
        <f t="shared" si="32"/>
        <v>1.6879770934137739E-3</v>
      </c>
      <c r="EU10" s="163">
        <f t="shared" si="33"/>
        <v>1.6928013912153271E-3</v>
      </c>
      <c r="EV10" s="163">
        <f t="shared" si="34"/>
        <v>1.6973516800637719E-3</v>
      </c>
      <c r="EW10" s="163">
        <f t="shared" si="35"/>
        <v>1.7016256785429636E-3</v>
      </c>
      <c r="EX10" s="163">
        <f t="shared" si="36"/>
        <v>1.7056212399958672E-3</v>
      </c>
      <c r="EY10" s="163">
        <f t="shared" si="37"/>
        <v>1.7093363543213074E-3</v>
      </c>
      <c r="EZ10" s="163">
        <f t="shared" si="38"/>
        <v>1.7127691496592106E-3</v>
      </c>
      <c r="FA10" s="163">
        <f t="shared" si="39"/>
        <v>1.7159178939623525E-3</v>
      </c>
      <c r="FB10" s="163">
        <f t="shared" si="40"/>
        <v>1.7187809964527765E-3</v>
      </c>
      <c r="FC10" s="163">
        <f t="shared" si="41"/>
        <v>1.7213570089611534E-3</v>
      </c>
      <c r="FD10" s="163">
        <f t="shared" si="42"/>
        <v>1.7236446271475154E-3</v>
      </c>
      <c r="FE10" s="163">
        <f t="shared" si="43"/>
        <v>1.7256426916019221E-3</v>
      </c>
      <c r="FF10" s="163">
        <f t="shared" si="44"/>
        <v>1.7273501888237504E-3</v>
      </c>
      <c r="FG10" s="163">
        <f t="shared" si="45"/>
        <v>1.7287662520784606E-3</v>
      </c>
      <c r="FH10" s="163">
        <f t="shared" si="46"/>
        <v>1.7298901621308209E-3</v>
      </c>
      <c r="FI10" s="163">
        <f t="shared" si="47"/>
        <v>1.7307213478537152E-3</v>
      </c>
      <c r="FJ10" s="163">
        <f t="shared" si="48"/>
        <v>1.7312593867118268E-3</v>
      </c>
      <c r="FK10" s="163">
        <f t="shared" si="49"/>
        <v>1.7315040051196111E-3</v>
      </c>
      <c r="FL10" s="163">
        <f t="shared" si="50"/>
        <v>1.7314550786731405E-3</v>
      </c>
      <c r="FM10" s="163">
        <f t="shared" si="51"/>
        <v>1.7311126322555447E-3</v>
      </c>
      <c r="FN10" s="163">
        <f t="shared" si="52"/>
        <v>1.7304768400159176E-3</v>
      </c>
      <c r="FO10" s="163">
        <f t="shared" si="53"/>
        <v>1.7295480252217243E-3</v>
      </c>
      <c r="FP10" s="163">
        <f t="shared" si="54"/>
        <v>1.7283266599848748E-3</v>
      </c>
      <c r="FQ10" s="163">
        <f t="shared" si="55"/>
        <v>1.726813364861791E-3</v>
      </c>
      <c r="FR10" s="163">
        <f t="shared" si="56"/>
        <v>1.7250089083279475E-3</v>
      </c>
      <c r="FS10" s="163">
        <f t="shared" si="57"/>
        <v>1.7229142061275001E-3</v>
      </c>
      <c r="FT10" s="163">
        <f t="shared" si="58"/>
        <v>1.7205303204987808E-3</v>
      </c>
      <c r="FU10" s="163">
        <f t="shared" si="59"/>
        <v>1.717858459276568E-3</v>
      </c>
      <c r="FV10" s="163">
        <f t="shared" si="60"/>
        <v>1.7148999748722029E-3</v>
      </c>
      <c r="FW10" s="163">
        <f t="shared" si="61"/>
        <v>1.7116563631327506E-3</v>
      </c>
      <c r="FX10" s="163">
        <f t="shared" si="62"/>
        <v>1.7081292620805563E-3</v>
      </c>
      <c r="FY10" s="163">
        <f t="shared" si="63"/>
        <v>1.704320450534683E-3</v>
      </c>
      <c r="FZ10" s="163">
        <f t="shared" si="64"/>
        <v>1.7002318466158538E-3</v>
      </c>
      <c r="GA10" s="163">
        <f t="shared" si="65"/>
        <v>1.6958655061366618E-3</v>
      </c>
      <c r="GB10" s="163">
        <f t="shared" si="66"/>
        <v>1.6912236208789318E-3</v>
      </c>
      <c r="GC10" s="163">
        <f t="shared" si="67"/>
        <v>1.6863085167602603E-3</v>
      </c>
      <c r="GD10" s="163">
        <f t="shared" si="68"/>
        <v>1.6811226518918798E-3</v>
      </c>
      <c r="GE10" s="163">
        <f t="shared" si="69"/>
        <v>1.6756686145301155E-3</v>
      </c>
      <c r="GF10" s="163">
        <f t="shared" si="70"/>
        <v>1.6699491209238246E-3</v>
      </c>
      <c r="GG10" s="163">
        <f t="shared" si="71"/>
        <v>1.663967013060324E-3</v>
      </c>
      <c r="GH10" s="163">
        <f t="shared" si="72"/>
        <v>1.6577252563124293E-3</v>
      </c>
      <c r="GI10" s="163">
        <f t="shared" si="73"/>
        <v>1.6512269369893197E-3</v>
      </c>
      <c r="GJ10" s="163">
        <f t="shared" si="74"/>
        <v>1.6444752597940752E-3</v>
      </c>
      <c r="GK10" s="163">
        <f t="shared" si="75"/>
        <v>1.6374735451908037E-3</v>
      </c>
      <c r="GL10" s="163">
        <f t="shared" si="76"/>
        <v>1.6302252266843927E-3</v>
      </c>
      <c r="GM10" s="163">
        <f t="shared" si="77"/>
        <v>1.6227338480160048E-3</v>
      </c>
      <c r="GN10" s="163">
        <f t="shared" si="78"/>
        <v>1.6150030602775105E-3</v>
      </c>
      <c r="GO10" s="163">
        <f t="shared" si="79"/>
        <v>1.6070366189481634E-3</v>
      </c>
      <c r="GP10" s="163">
        <f t="shared" si="80"/>
        <v>1.5988383808568664E-3</v>
      </c>
      <c r="GQ10" s="163">
        <f t="shared" si="81"/>
        <v>1.5904123010734741E-3</v>
      </c>
      <c r="GR10" s="163">
        <f t="shared" si="82"/>
        <v>1.581762429732631E-3</v>
      </c>
      <c r="GS10" s="163">
        <f t="shared" si="83"/>
        <v>1.5728929087937169E-3</v>
      </c>
      <c r="GT10" s="163">
        <f t="shared" si="84"/>
        <v>1.5638079687405153E-3</v>
      </c>
      <c r="GU10" s="163">
        <f t="shared" si="85"/>
        <v>1.5545119252242882E-3</v>
      </c>
      <c r="GV10" s="163">
        <f t="shared" si="86"/>
        <v>1.5450091756539748E-3</v>
      </c>
      <c r="GW10" s="163">
        <f t="shared" si="87"/>
        <v>1.5353041957372755E-3</v>
      </c>
      <c r="GX10" s="163">
        <f t="shared" si="88"/>
        <v>1.5254015359764258E-3</v>
      </c>
      <c r="GY10" s="163">
        <f t="shared" si="89"/>
        <v>1.5153058181224877E-3</v>
      </c>
      <c r="GZ10" s="163">
        <f t="shared" si="90"/>
        <v>1.5050217315920127E-3</v>
      </c>
      <c r="HA10" s="163">
        <f t="shared" si="91"/>
        <v>1.4945540298499534E-3</v>
      </c>
      <c r="HB10" s="163">
        <f t="shared" si="92"/>
        <v>1.4839075267627135E-3</v>
      </c>
      <c r="HC10" s="163">
        <f t="shared" si="93"/>
        <v>1.4730870929252366E-3</v>
      </c>
      <c r="HD10" s="163">
        <f t="shared" si="94"/>
        <v>1.4620976519660333E-3</v>
      </c>
      <c r="HE10" s="163">
        <f t="shared" si="95"/>
        <v>1.4509441768340515E-3</v>
      </c>
      <c r="HF10" s="163">
        <f t="shared" si="96"/>
        <v>1.4396316860712864E-3</v>
      </c>
      <c r="HG10" s="163">
        <f t="shared" si="97"/>
        <v>1.4281652400750069E-3</v>
      </c>
      <c r="HH10" s="163">
        <f t="shared" si="98"/>
        <v>1.4165499373534739E-3</v>
      </c>
      <c r="HI10" s="163">
        <f t="shared" si="99"/>
        <v>1.4047909107789856E-3</v>
      </c>
      <c r="HJ10" s="163">
        <f t="shared" si="100"/>
        <v>1.3928933238420732E-3</v>
      </c>
      <c r="HK10" s="163">
        <f t="shared" si="101"/>
        <v>1.3808623669106285E-3</v>
      </c>
      <c r="HL10" s="163">
        <f t="shared" si="102"/>
        <v>1.3687032534977124E-3</v>
      </c>
      <c r="HM10" s="163">
        <f t="shared" si="103"/>
        <v>1.3564212165417511E-3</v>
      </c>
      <c r="HN10" s="163">
        <f t="shared" si="104"/>
        <v>1.3440215047027788E-3</v>
      </c>
      <c r="HO10" s="163">
        <f t="shared" si="105"/>
        <v>1.331509378678337E-3</v>
      </c>
      <c r="HP10" s="163">
        <f t="shared" si="106"/>
        <v>1.3188901075425823E-3</v>
      </c>
    </row>
    <row r="11" spans="1:225" x14ac:dyDescent="0.25">
      <c r="A11" s="4">
        <v>8</v>
      </c>
      <c r="B11" s="90">
        <f t="shared" si="107"/>
        <v>60</v>
      </c>
      <c r="C11" s="89">
        <v>120</v>
      </c>
      <c r="D11" s="90">
        <f t="shared" si="108"/>
        <v>240</v>
      </c>
      <c r="E11" s="34">
        <f t="shared" si="0"/>
        <v>1</v>
      </c>
      <c r="F11" s="34">
        <f t="shared" si="1"/>
        <v>0.5</v>
      </c>
      <c r="G11" s="70">
        <f t="shared" si="109"/>
        <v>130</v>
      </c>
      <c r="H11" s="21" t="s">
        <v>730</v>
      </c>
      <c r="I11" s="56"/>
      <c r="J11" s="266"/>
      <c r="K11" s="71">
        <f>IF(AND(B11&gt;0,C11&gt;0,D11&gt;0),IF(ISBLANK(J11),IF(ISBLANK(H11),"",(D11-B11)*VLOOKUP(H11,VLookups!$A$4:$B$13,2,FALSE)),J11),"")</f>
        <v>241.20000000000002</v>
      </c>
      <c r="L11" s="72">
        <f t="shared" si="2"/>
        <v>58177.44000000001</v>
      </c>
      <c r="M11" s="89">
        <v>150</v>
      </c>
      <c r="N11" s="259">
        <f>IF(AND(M11&gt;0,C11&gt;0,NOT(K11="")),ABS(VLOOKUP($M$1,VLookups!$A$48:$B$49,2,FALSE)-_xlfn.NORM.DIST(M11,G11,K11,TRUE)),"")</f>
        <v>0.53304192336063094</v>
      </c>
      <c r="O11" s="88">
        <f>IF(AND($B11&gt;0,$C11&gt;0,$D11&gt;0,NOT(ISBLANK($H11))),_xlfn.NORM.INV(ABS(VLOOKUP($M$1,VLookups!$A$48:$B$49,2,FALSE)-O$3),$G11,$K11),"")</f>
        <v>-179.11023760935768</v>
      </c>
      <c r="P11" s="87">
        <f>IF(AND($B11&gt;0,$C11&gt;0,$D11&gt;0,NOT(ISBLANK($H11))),_xlfn.NORM.INV(ABS(VLOOKUP($M$1,VLookups!$A$48:$B$49,2,FALSE)-P$3),$G11,$K11),"")</f>
        <v>439.11023760935768</v>
      </c>
      <c r="Q11" s="88">
        <f>IF(AND($B11&gt;0,$C11&gt;0,$D11&gt;0,NOT(ISBLANK($H11))),_xlfn.NORM.INV(ABS(VLOOKUP($M$1,VLookups!$A$48:$B$49,2,FALSE)-Q$3),$G11,$K11),"")</f>
        <v>379.98773354590213</v>
      </c>
      <c r="R11" s="87">
        <f>IF(AND($B11&gt;0,$C11&gt;0,$D11&gt;0,NOT(ISBLANK($H11))),_xlfn.NORM.INV(ABS(VLOOKUP($M$1,VLookups!$A$48:$B$49,2,FALSE)-R$3),$G11,$K11),"")</f>
        <v>332.99904153778704</v>
      </c>
      <c r="S11" s="88">
        <f>IF(AND($B11&gt;0,$C11&gt;0,$D11&gt;0,NOT(ISBLANK($H11))),_xlfn.NORM.INV(ABS(VLOOKUP($M$1,VLookups!$A$48:$B$49,2,FALSE)-S$3),$G11,$K11),"")</f>
        <v>292.68692774729493</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1.4303869130129221E-3</v>
      </c>
      <c r="DU11" s="163">
        <f t="shared" si="7"/>
        <v>1.4398965289246955E-3</v>
      </c>
      <c r="DV11" s="163">
        <f t="shared" si="8"/>
        <v>1.4492451531241742E-3</v>
      </c>
      <c r="DW11" s="163">
        <f t="shared" si="9"/>
        <v>1.4584288387484035E-3</v>
      </c>
      <c r="DX11" s="163">
        <f t="shared" si="10"/>
        <v>1.4674436904032816E-3</v>
      </c>
      <c r="DY11" s="163">
        <f t="shared" si="11"/>
        <v>1.4762858669074982E-3</v>
      </c>
      <c r="DZ11" s="163">
        <f t="shared" si="12"/>
        <v>1.4849515840115908E-3</v>
      </c>
      <c r="EA11" s="163">
        <f t="shared" si="13"/>
        <v>1.4934371170894276E-3</v>
      </c>
      <c r="EB11" s="163">
        <f t="shared" si="14"/>
        <v>1.5017388037994505E-3</v>
      </c>
      <c r="EC11" s="163">
        <f t="shared" si="15"/>
        <v>1.509853046713023E-3</v>
      </c>
      <c r="ED11" s="163">
        <f t="shared" si="16"/>
        <v>1.5177763159072461E-3</v>
      </c>
      <c r="EE11" s="163">
        <f t="shared" si="17"/>
        <v>1.5255051515196323E-3</v>
      </c>
      <c r="EF11" s="163">
        <f t="shared" si="18"/>
        <v>1.533036166262061E-3</v>
      </c>
      <c r="EG11" s="163">
        <f t="shared" si="19"/>
        <v>1.5403660478914513E-3</v>
      </c>
      <c r="EH11" s="163">
        <f t="shared" si="20"/>
        <v>1.5474915616346427E-3</v>
      </c>
      <c r="EI11" s="163">
        <f t="shared" si="21"/>
        <v>1.5544095525649947E-3</v>
      </c>
      <c r="EJ11" s="163">
        <f t="shared" si="22"/>
        <v>1.5611169479282714E-3</v>
      </c>
      <c r="EK11" s="163">
        <f t="shared" si="23"/>
        <v>1.5676107594154041E-3</v>
      </c>
      <c r="EL11" s="163">
        <f t="shared" si="24"/>
        <v>1.5738880853797866E-3</v>
      </c>
      <c r="EM11" s="163">
        <f t="shared" si="25"/>
        <v>1.5799461129968025E-3</v>
      </c>
      <c r="EN11" s="163">
        <f t="shared" si="26"/>
        <v>1.5857821203633272E-3</v>
      </c>
      <c r="EO11" s="163">
        <f t="shared" si="27"/>
        <v>1.5913934785350262E-3</v>
      </c>
      <c r="EP11" s="163">
        <f t="shared" si="28"/>
        <v>1.5967776534993009E-3</v>
      </c>
      <c r="EQ11" s="163">
        <f t="shared" si="29"/>
        <v>1.6019322080818208E-3</v>
      </c>
      <c r="ER11" s="163">
        <f t="shared" si="30"/>
        <v>1.6068548037846302E-3</v>
      </c>
      <c r="ES11" s="163">
        <f t="shared" si="31"/>
        <v>1.611543202553889E-3</v>
      </c>
      <c r="ET11" s="163">
        <f t="shared" si="32"/>
        <v>1.6159952684753781E-3</v>
      </c>
      <c r="EU11" s="163">
        <f t="shared" si="33"/>
        <v>1.6202089693959723E-3</v>
      </c>
      <c r="EV11" s="163">
        <f t="shared" si="34"/>
        <v>1.6241823784693555E-3</v>
      </c>
      <c r="EW11" s="163">
        <f t="shared" si="35"/>
        <v>1.6279136756243364E-3</v>
      </c>
      <c r="EX11" s="163">
        <f t="shared" si="36"/>
        <v>1.6314011489541906E-3</v>
      </c>
      <c r="EY11" s="163">
        <f t="shared" si="37"/>
        <v>1.6346431960255589E-3</v>
      </c>
      <c r="EZ11" s="163">
        <f t="shared" si="38"/>
        <v>1.6376383251054821E-3</v>
      </c>
      <c r="FA11" s="163">
        <f t="shared" si="39"/>
        <v>1.6403851563052711E-3</v>
      </c>
      <c r="FB11" s="163">
        <f t="shared" si="40"/>
        <v>1.6428824226399834E-3</v>
      </c>
      <c r="FC11" s="163">
        <f t="shared" si="41"/>
        <v>1.6451289710023556E-3</v>
      </c>
      <c r="FD11" s="163">
        <f t="shared" si="42"/>
        <v>1.6471237630501607E-3</v>
      </c>
      <c r="FE11" s="163">
        <f t="shared" si="43"/>
        <v>1.6488658760060201E-3</v>
      </c>
      <c r="FF11" s="163">
        <f t="shared" si="44"/>
        <v>1.650354503368816E-3</v>
      </c>
      <c r="FG11" s="163">
        <f t="shared" si="45"/>
        <v>1.6515889555359315E-3</v>
      </c>
      <c r="FH11" s="163">
        <f t="shared" si="46"/>
        <v>1.6525686603356528E-3</v>
      </c>
      <c r="FI11" s="163">
        <f t="shared" si="47"/>
        <v>1.6532931634691472E-3</v>
      </c>
      <c r="FJ11" s="163">
        <f t="shared" si="48"/>
        <v>1.6537621288615545E-3</v>
      </c>
      <c r="FK11" s="163">
        <f t="shared" si="49"/>
        <v>1.6539753389217945E-3</v>
      </c>
      <c r="FL11" s="163">
        <f t="shared" si="50"/>
        <v>1.6539326947108239E-3</v>
      </c>
      <c r="FM11" s="163">
        <f t="shared" si="51"/>
        <v>1.6536342160181521E-3</v>
      </c>
      <c r="FN11" s="163">
        <f t="shared" si="52"/>
        <v>1.6530800413465359E-3</v>
      </c>
      <c r="FO11" s="163">
        <f t="shared" si="53"/>
        <v>1.6522704278048703E-3</v>
      </c>
      <c r="FP11" s="163">
        <f t="shared" si="54"/>
        <v>1.651205750909388E-3</v>
      </c>
      <c r="FQ11" s="163">
        <f t="shared" si="55"/>
        <v>1.6498865042933891E-3</v>
      </c>
      <c r="FR11" s="163">
        <f t="shared" si="56"/>
        <v>1.6483132993258065E-3</v>
      </c>
      <c r="FS11" s="163">
        <f t="shared" si="57"/>
        <v>1.6464868646390298E-3</v>
      </c>
      <c r="FT11" s="163">
        <f t="shared" si="58"/>
        <v>1.6444080455664859E-3</v>
      </c>
      <c r="FU11" s="163">
        <f t="shared" si="59"/>
        <v>1.6420778034905977E-3</v>
      </c>
      <c r="FV11" s="163">
        <f t="shared" si="60"/>
        <v>1.6394972151018146E-3</v>
      </c>
      <c r="FW11" s="163">
        <f t="shared" si="61"/>
        <v>1.6366674715695166E-3</v>
      </c>
      <c r="FX11" s="163">
        <f t="shared" si="62"/>
        <v>1.6335898776256906E-3</v>
      </c>
      <c r="FY11" s="163">
        <f t="shared" si="63"/>
        <v>1.6302658505623598E-3</v>
      </c>
      <c r="FZ11" s="163">
        <f t="shared" si="64"/>
        <v>1.6266969191438474E-3</v>
      </c>
      <c r="GA11" s="163">
        <f t="shared" si="65"/>
        <v>1.6228847224350419E-3</v>
      </c>
      <c r="GB11" s="163">
        <f t="shared" si="66"/>
        <v>1.6188310085469251E-3</v>
      </c>
      <c r="GC11" s="163">
        <f t="shared" si="67"/>
        <v>1.6145376333006989E-3</v>
      </c>
      <c r="GD11" s="163">
        <f t="shared" si="68"/>
        <v>1.6100065588119509E-3</v>
      </c>
      <c r="GE11" s="163">
        <f t="shared" si="69"/>
        <v>1.6052398519963589E-3</v>
      </c>
      <c r="GF11" s="163">
        <f t="shared" si="70"/>
        <v>1.6002396829985386E-3</v>
      </c>
      <c r="GG11" s="163">
        <f t="shared" si="71"/>
        <v>1.5950083235456965E-3</v>
      </c>
      <c r="GH11" s="163">
        <f t="shared" si="72"/>
        <v>1.5895481452278429E-3</v>
      </c>
      <c r="GI11" s="163">
        <f t="shared" si="73"/>
        <v>1.5838616177063839E-3</v>
      </c>
      <c r="GJ11" s="163">
        <f t="shared" si="74"/>
        <v>1.5779513068529894E-3</v>
      </c>
      <c r="GK11" s="163">
        <f t="shared" si="75"/>
        <v>1.5718198728206941E-3</v>
      </c>
      <c r="GL11" s="163">
        <f t="shared" si="76"/>
        <v>1.5654700680492698E-3</v>
      </c>
      <c r="GM11" s="163">
        <f t="shared" si="77"/>
        <v>1.5589047352069507E-3</v>
      </c>
      <c r="GN11" s="163">
        <f t="shared" si="78"/>
        <v>1.5521268050706768E-3</v>
      </c>
      <c r="GO11" s="163">
        <f t="shared" si="79"/>
        <v>1.5451392943470596E-3</v>
      </c>
      <c r="GP11" s="163">
        <f t="shared" si="80"/>
        <v>1.5379453034363377E-3</v>
      </c>
      <c r="GQ11" s="163">
        <f t="shared" si="81"/>
        <v>1.5305480141416443E-3</v>
      </c>
      <c r="GR11" s="163">
        <f t="shared" si="82"/>
        <v>1.5229506873259476E-3</v>
      </c>
      <c r="GS11" s="163">
        <f t="shared" si="83"/>
        <v>1.5151566605190864E-3</v>
      </c>
      <c r="GT11" s="163">
        <f t="shared" si="84"/>
        <v>1.5071693454773458E-3</v>
      </c>
      <c r="GU11" s="163">
        <f t="shared" si="85"/>
        <v>1.4989922256980748E-3</v>
      </c>
      <c r="GV11" s="163">
        <f t="shared" si="86"/>
        <v>1.4906288538918755E-3</v>
      </c>
      <c r="GW11" s="163">
        <f t="shared" si="87"/>
        <v>1.4820828494149238E-3</v>
      </c>
      <c r="GX11" s="163">
        <f t="shared" si="88"/>
        <v>1.4733578956640202E-3</v>
      </c>
      <c r="GY11" s="163">
        <f t="shared" si="89"/>
        <v>1.4644577374369812E-3</v>
      </c>
      <c r="GZ11" s="163">
        <f t="shared" si="90"/>
        <v>1.4553861782610233E-3</v>
      </c>
      <c r="HA11" s="163">
        <f t="shared" si="91"/>
        <v>1.446147077691788E-3</v>
      </c>
      <c r="HB11" s="163">
        <f t="shared" si="92"/>
        <v>1.436744348585695E-3</v>
      </c>
      <c r="HC11" s="163">
        <f t="shared" si="93"/>
        <v>1.4271819543483061E-3</v>
      </c>
      <c r="HD11" s="163">
        <f t="shared" si="94"/>
        <v>1.417463906161398E-3</v>
      </c>
      <c r="HE11" s="163">
        <f t="shared" si="95"/>
        <v>1.4075942601914498E-3</v>
      </c>
      <c r="HF11" s="163">
        <f t="shared" si="96"/>
        <v>1.3975771147822498E-3</v>
      </c>
      <c r="HG11" s="163">
        <f t="shared" si="97"/>
        <v>1.3874166076343255E-3</v>
      </c>
      <c r="HH11" s="163">
        <f t="shared" si="98"/>
        <v>1.3771169129738971E-3</v>
      </c>
      <c r="HI11" s="163">
        <f t="shared" si="99"/>
        <v>1.3666822387140493E-3</v>
      </c>
      <c r="HJ11" s="163">
        <f t="shared" si="100"/>
        <v>1.3561168236107997E-3</v>
      </c>
      <c r="HK11" s="163">
        <f t="shared" si="101"/>
        <v>1.3454249344167309E-3</v>
      </c>
      <c r="HL11" s="163">
        <f t="shared" si="102"/>
        <v>1.3346108630348436E-3</v>
      </c>
      <c r="HM11" s="163">
        <f t="shared" si="103"/>
        <v>1.3236789236752476E-3</v>
      </c>
      <c r="HN11" s="163">
        <f t="shared" si="104"/>
        <v>1.3126334500173078E-3</v>
      </c>
      <c r="HO11" s="163">
        <f t="shared" si="105"/>
        <v>1.3014787923798198E-3</v>
      </c>
      <c r="HP11" s="163">
        <f t="shared" si="106"/>
        <v>1.2902193149017631E-3</v>
      </c>
    </row>
    <row r="12" spans="1:225" x14ac:dyDescent="0.25">
      <c r="A12" s="4">
        <v>9</v>
      </c>
      <c r="B12" s="90">
        <f t="shared" si="107"/>
        <v>60</v>
      </c>
      <c r="C12" s="89">
        <v>120</v>
      </c>
      <c r="D12" s="90">
        <f t="shared" si="108"/>
        <v>240</v>
      </c>
      <c r="E12" s="34">
        <f t="shared" si="0"/>
        <v>1</v>
      </c>
      <c r="F12" s="34">
        <f t="shared" si="1"/>
        <v>0.5</v>
      </c>
      <c r="G12" s="70">
        <f t="shared" si="109"/>
        <v>130</v>
      </c>
      <c r="H12" s="21" t="s">
        <v>731</v>
      </c>
      <c r="I12" s="56"/>
      <c r="J12" s="266"/>
      <c r="K12" s="71">
        <f>IF(AND(B12&gt;0,C12&gt;0,D12&gt;0),IF(ISBLANK(J12),IF(ISBLANK(H12),"",(D12-B12)*VLOOKUP(H12,VLookups!$A$4:$B$13,2,FALSE)),J12),"")</f>
        <v>266.39999999999998</v>
      </c>
      <c r="L12" s="72">
        <f t="shared" si="2"/>
        <v>70968.959999999992</v>
      </c>
      <c r="M12" s="89">
        <v>150</v>
      </c>
      <c r="N12" s="259">
        <f>IF(AND(M12&gt;0,C12&gt;0,NOT(K12="")),ABS(VLOOKUP($M$1,VLookups!$A$48:$B$49,2,FALSE)-_xlfn.NORM.DIST(M12,G12,K12,TRUE)),"")</f>
        <v>0.5299225104726577</v>
      </c>
      <c r="O12" s="88">
        <f>IF(AND($B12&gt;0,$C12&gt;0,$D12&gt;0,NOT(ISBLANK($H12))),_xlfn.NORM.INV(ABS(VLOOKUP($M$1,VLookups!$A$48:$B$49,2,FALSE)-O$3),$G12,$K12),"")</f>
        <v>-211.40533706108158</v>
      </c>
      <c r="P12" s="87">
        <f>IF(AND($B12&gt;0,$C12&gt;0,$D12&gt;0,NOT(ISBLANK($H12))),_xlfn.NORM.INV(ABS(VLOOKUP($M$1,VLookups!$A$48:$B$49,2,FALSE)-P$3),$G12,$K12),"")</f>
        <v>471.40533706108158</v>
      </c>
      <c r="Q12" s="88">
        <f>IF(AND($B12&gt;0,$C12&gt;0,$D12&gt;0,NOT(ISBLANK($H12))),_xlfn.NORM.INV(ABS(VLOOKUP($M$1,VLookups!$A$48:$B$49,2,FALSE)-Q$3),$G12,$K12),"")</f>
        <v>406.10585496114561</v>
      </c>
      <c r="R12" s="87">
        <f>IF(AND($B12&gt;0,$C12&gt;0,$D12&gt;0,NOT(ISBLANK($H12))),_xlfn.NORM.INV(ABS(VLOOKUP($M$1,VLookups!$A$48:$B$49,2,FALSE)-R$3),$G12,$K12),"")</f>
        <v>354.20789662382447</v>
      </c>
      <c r="S12" s="88">
        <f>IF(AND($B12&gt;0,$C12&gt;0,$D12&gt;0,NOT(ISBLANK($H12))),_xlfn.NORM.INV(ABS(VLOOKUP($M$1,VLookups!$A$48:$B$49,2,FALSE)-S$3),$G12,$K12),"")</f>
        <v>309.6840694522362</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1.3294318478542641E-3</v>
      </c>
      <c r="DU12" s="163">
        <f t="shared" si="7"/>
        <v>1.3366729068735733E-3</v>
      </c>
      <c r="DV12" s="163">
        <f t="shared" si="8"/>
        <v>1.3437829820052872E-3</v>
      </c>
      <c r="DW12" s="163">
        <f t="shared" si="9"/>
        <v>1.3507595684913356E-3</v>
      </c>
      <c r="DX12" s="163">
        <f t="shared" si="10"/>
        <v>1.3576001993253898E-3</v>
      </c>
      <c r="DY12" s="163">
        <f t="shared" si="11"/>
        <v>1.3643024467034017E-3</v>
      </c>
      <c r="DZ12" s="163">
        <f t="shared" si="12"/>
        <v>1.3708639234566629E-3</v>
      </c>
      <c r="EA12" s="163">
        <f t="shared" si="13"/>
        <v>1.3772822844662015E-3</v>
      </c>
      <c r="EB12" s="163">
        <f t="shared" si="14"/>
        <v>1.383555228057348E-3</v>
      </c>
      <c r="EC12" s="163">
        <f t="shared" si="15"/>
        <v>1.3896804973733067E-3</v>
      </c>
      <c r="ED12" s="163">
        <f t="shared" si="16"/>
        <v>1.3956558817265941E-3</v>
      </c>
      <c r="EE12" s="163">
        <f t="shared" si="17"/>
        <v>1.4014792179272045E-3</v>
      </c>
      <c r="EF12" s="163">
        <f t="shared" si="18"/>
        <v>1.4071483915863944E-3</v>
      </c>
      <c r="EG12" s="163">
        <f t="shared" si="19"/>
        <v>1.4126613383949832E-3</v>
      </c>
      <c r="EH12" s="163">
        <f t="shared" si="20"/>
        <v>1.4180160453750887E-3</v>
      </c>
      <c r="EI12" s="163">
        <f t="shared" si="21"/>
        <v>1.4232105521042393E-3</v>
      </c>
      <c r="EJ12" s="163">
        <f t="shared" si="22"/>
        <v>1.4282429519108162E-3</v>
      </c>
      <c r="EK12" s="163">
        <f t="shared" si="23"/>
        <v>1.4331113930398114E-3</v>
      </c>
      <c r="EL12" s="163">
        <f t="shared" si="24"/>
        <v>1.4378140797879006E-3</v>
      </c>
      <c r="EM12" s="163">
        <f t="shared" si="25"/>
        <v>1.4423492736068591E-3</v>
      </c>
      <c r="EN12" s="163">
        <f t="shared" si="26"/>
        <v>1.4467152941743694E-3</v>
      </c>
      <c r="EO12" s="163">
        <f t="shared" si="27"/>
        <v>1.4509105204313011E-3</v>
      </c>
      <c r="EP12" s="163">
        <f t="shared" si="28"/>
        <v>1.4549333915845654E-3</v>
      </c>
      <c r="EQ12" s="163">
        <f t="shared" si="29"/>
        <v>1.4587824080746739E-3</v>
      </c>
      <c r="ER12" s="163">
        <f t="shared" si="30"/>
        <v>1.4624561325071663E-3</v>
      </c>
      <c r="ES12" s="163">
        <f t="shared" si="31"/>
        <v>1.4659531905470917E-3</v>
      </c>
      <c r="ET12" s="163">
        <f t="shared" si="32"/>
        <v>1.4692722717757724E-3</v>
      </c>
      <c r="EU12" s="163">
        <f t="shared" si="33"/>
        <v>1.4724121305090922E-3</v>
      </c>
      <c r="EV12" s="163">
        <f t="shared" si="34"/>
        <v>1.4753715865766029E-3</v>
      </c>
      <c r="EW12" s="163">
        <f t="shared" si="35"/>
        <v>1.4781495260607635E-3</v>
      </c>
      <c r="EX12" s="163">
        <f t="shared" si="36"/>
        <v>1.480744901995662E-3</v>
      </c>
      <c r="EY12" s="163">
        <f t="shared" si="37"/>
        <v>1.483156735024608E-3</v>
      </c>
      <c r="EZ12" s="163">
        <f t="shared" si="38"/>
        <v>1.4853841140160214E-3</v>
      </c>
      <c r="FA12" s="163">
        <f t="shared" si="39"/>
        <v>1.4874261966370673E-3</v>
      </c>
      <c r="FB12" s="163">
        <f t="shared" si="40"/>
        <v>1.4892822098845377E-3</v>
      </c>
      <c r="FC12" s="163">
        <f t="shared" si="41"/>
        <v>1.4909514505725104E-3</v>
      </c>
      <c r="FD12" s="163">
        <f t="shared" si="42"/>
        <v>1.4924332857763521E-3</v>
      </c>
      <c r="FE12" s="163">
        <f t="shared" si="43"/>
        <v>1.4937271532326768E-3</v>
      </c>
      <c r="FF12" s="163">
        <f t="shared" si="44"/>
        <v>1.4948325616949009E-3</v>
      </c>
      <c r="FG12" s="163">
        <f t="shared" si="45"/>
        <v>1.4957490912440865E-3</v>
      </c>
      <c r="FH12" s="163">
        <f t="shared" si="46"/>
        <v>1.4964763935547908E-3</v>
      </c>
      <c r="FI12" s="163">
        <f t="shared" si="47"/>
        <v>1.4970141921156921E-3</v>
      </c>
      <c r="FJ12" s="163">
        <f t="shared" si="48"/>
        <v>1.4973622824047922E-3</v>
      </c>
      <c r="FK12" s="163">
        <f t="shared" si="49"/>
        <v>1.497520532019041E-3</v>
      </c>
      <c r="FL12" s="163">
        <f t="shared" si="50"/>
        <v>1.4974888807582714E-3</v>
      </c>
      <c r="FM12" s="163">
        <f t="shared" si="51"/>
        <v>1.4972673406633654E-3</v>
      </c>
      <c r="FN12" s="163">
        <f t="shared" si="52"/>
        <v>1.4968559960086192E-3</v>
      </c>
      <c r="FO12" s="163">
        <f t="shared" si="53"/>
        <v>1.4962550032483167E-3</v>
      </c>
      <c r="FP12" s="163">
        <f t="shared" si="54"/>
        <v>1.4954645909175536E-3</v>
      </c>
      <c r="FQ12" s="163">
        <f t="shared" si="55"/>
        <v>1.4944850594874053E-3</v>
      </c>
      <c r="FR12" s="163">
        <f t="shared" si="56"/>
        <v>1.4933167811745651E-3</v>
      </c>
      <c r="FS12" s="163">
        <f t="shared" si="57"/>
        <v>1.4919601997056187E-3</v>
      </c>
      <c r="FT12" s="163">
        <f t="shared" si="58"/>
        <v>1.4904158300361688E-3</v>
      </c>
      <c r="FU12" s="163">
        <f t="shared" si="59"/>
        <v>1.4886842580250572E-3</v>
      </c>
      <c r="FV12" s="163">
        <f t="shared" si="60"/>
        <v>1.4867661400639685E-3</v>
      </c>
      <c r="FW12" s="163">
        <f t="shared" si="61"/>
        <v>1.4846622026627517E-3</v>
      </c>
      <c r="FX12" s="163">
        <f t="shared" si="62"/>
        <v>1.4823732419908184E-3</v>
      </c>
      <c r="FY12" s="163">
        <f t="shared" si="63"/>
        <v>1.4799001233750269E-3</v>
      </c>
      <c r="FZ12" s="163">
        <f t="shared" si="64"/>
        <v>1.4772437807544956E-3</v>
      </c>
      <c r="GA12" s="163">
        <f t="shared" si="65"/>
        <v>1.474405216092824E-3</v>
      </c>
      <c r="GB12" s="163">
        <f t="shared" si="66"/>
        <v>1.4713854987482438E-3</v>
      </c>
      <c r="GC12" s="163">
        <f t="shared" si="67"/>
        <v>1.4681857648022483E-3</v>
      </c>
      <c r="GD12" s="163">
        <f t="shared" si="68"/>
        <v>1.4648072163472943E-3</v>
      </c>
      <c r="GE12" s="163">
        <f t="shared" si="69"/>
        <v>1.4612511207342024E-3</v>
      </c>
      <c r="GF12" s="163">
        <f t="shared" si="70"/>
        <v>1.4575188097799105E-3</v>
      </c>
      <c r="GG12" s="163">
        <f t="shared" si="71"/>
        <v>1.4536116789362801E-3</v>
      </c>
      <c r="GH12" s="163">
        <f t="shared" si="72"/>
        <v>1.4495311864206751E-3</v>
      </c>
      <c r="GI12" s="163">
        <f t="shared" si="73"/>
        <v>1.4452788523090776E-3</v>
      </c>
      <c r="GJ12" s="163">
        <f t="shared" si="74"/>
        <v>1.4408562575925238E-3</v>
      </c>
      <c r="GK12" s="163">
        <f t="shared" si="75"/>
        <v>1.4362650431976863E-3</v>
      </c>
      <c r="GL12" s="163">
        <f t="shared" si="76"/>
        <v>1.4315069089724458E-3</v>
      </c>
      <c r="GM12" s="163">
        <f t="shared" si="77"/>
        <v>1.4265836126373353E-3</v>
      </c>
      <c r="GN12" s="163">
        <f t="shared" si="78"/>
        <v>1.4214969687037584E-3</v>
      </c>
      <c r="GO12" s="163">
        <f t="shared" si="79"/>
        <v>1.416248847359915E-3</v>
      </c>
      <c r="GP12" s="163">
        <f t="shared" si="80"/>
        <v>1.4108411733253898E-3</v>
      </c>
      <c r="GQ12" s="163">
        <f t="shared" si="81"/>
        <v>1.4052759246753884E-3</v>
      </c>
      <c r="GR12" s="163">
        <f t="shared" si="82"/>
        <v>1.3995551316356245E-3</v>
      </c>
      <c r="GS12" s="163">
        <f t="shared" si="83"/>
        <v>1.3936808753488821E-3</v>
      </c>
      <c r="GT12" s="163">
        <f t="shared" si="84"/>
        <v>1.3876552866143056E-3</v>
      </c>
      <c r="GU12" s="163">
        <f t="shared" si="85"/>
        <v>1.3814805446004856E-3</v>
      </c>
      <c r="GV12" s="163">
        <f t="shared" si="86"/>
        <v>1.3751588755334225E-3</v>
      </c>
      <c r="GW12" s="163">
        <f t="shared" si="87"/>
        <v>1.3686925513604793E-3</v>
      </c>
      <c r="GX12" s="163">
        <f t="shared" si="88"/>
        <v>1.3620838883914397E-3</v>
      </c>
      <c r="GY12" s="163">
        <f t="shared" si="89"/>
        <v>1.3553352459178087E-3</v>
      </c>
      <c r="GZ12" s="163">
        <f t="shared" si="90"/>
        <v>1.3484490248115099E-3</v>
      </c>
      <c r="HA12" s="163">
        <f t="shared" si="91"/>
        <v>1.3414276661041337E-3</v>
      </c>
      <c r="HB12" s="163">
        <f t="shared" si="92"/>
        <v>1.3342736495479232E-3</v>
      </c>
      <c r="HC12" s="163">
        <f t="shared" si="93"/>
        <v>1.3269894921596702E-3</v>
      </c>
      <c r="HD12" s="163">
        <f t="shared" si="94"/>
        <v>1.3195777467487242E-3</v>
      </c>
      <c r="HE12" s="163">
        <f t="shared" si="95"/>
        <v>1.3120410004303122E-3</v>
      </c>
      <c r="HF12" s="163">
        <f t="shared" si="96"/>
        <v>1.3043818731253761E-3</v>
      </c>
      <c r="HG12" s="163">
        <f t="shared" si="97"/>
        <v>1.296603016048146E-3</v>
      </c>
      <c r="HH12" s="163">
        <f t="shared" si="98"/>
        <v>1.2887071101826614E-3</v>
      </c>
      <c r="HI12" s="163">
        <f t="shared" si="99"/>
        <v>1.2806968647494632E-3</v>
      </c>
      <c r="HJ12" s="163">
        <f t="shared" si="100"/>
        <v>1.2725750156636797E-3</v>
      </c>
      <c r="HK12" s="163">
        <f t="shared" si="101"/>
        <v>1.2643443239857238E-3</v>
      </c>
      <c r="HL12" s="163">
        <f t="shared" si="102"/>
        <v>1.2560075743658274E-3</v>
      </c>
      <c r="HM12" s="163">
        <f t="shared" si="103"/>
        <v>1.2475675734836284E-3</v>
      </c>
      <c r="HN12" s="163">
        <f t="shared" si="104"/>
        <v>1.2390271484840269E-3</v>
      </c>
      <c r="HO12" s="163">
        <f t="shared" si="105"/>
        <v>1.2303891454105214E-3</v>
      </c>
      <c r="HP12" s="163">
        <f t="shared" si="106"/>
        <v>1.2216564276372288E-3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280.8</v>
      </c>
      <c r="L13" s="72">
        <f t="shared" si="2"/>
        <v>78848.639999999999</v>
      </c>
      <c r="M13" s="89">
        <v>150</v>
      </c>
      <c r="N13" s="259">
        <f>IF(AND(M13&gt;0,C13&gt;0,NOT(K13="")),ABS(VLOOKUP($M$1,VLookups!$A$48:$B$49,2,FALSE)-_xlfn.NORM.DIST(M13,G13,K13,TRUE)),"")</f>
        <v>0.52839068593348348</v>
      </c>
      <c r="O13" s="88">
        <f>IF(AND($B13&gt;0,$C13&gt;0,$D13&gt;0,NOT(ISBLANK($H13))),_xlfn.NORM.INV(ABS(VLOOKUP($M$1,VLookups!$A$48:$B$49,2,FALSE)-O$3),$G13,$K13),"")</f>
        <v>-229.85967960492388</v>
      </c>
      <c r="P13" s="87">
        <f>IF(AND($B13&gt;0,$C13&gt;0,$D13&gt;0,NOT(ISBLANK($H13))),_xlfn.NORM.INV(ABS(VLOOKUP($M$1,VLookups!$A$48:$B$49,2,FALSE)-P$3),$G13,$K13),"")</f>
        <v>489.85967960492388</v>
      </c>
      <c r="Q13" s="88">
        <f>IF(AND($B13&gt;0,$C13&gt;0,$D13&gt;0,NOT(ISBLANK($H13))),_xlfn.NORM.INV(ABS(VLOOKUP($M$1,VLookups!$A$48:$B$49,2,FALSE)-Q$3),$G13,$K13),"")</f>
        <v>421.0304957698562</v>
      </c>
      <c r="R13" s="87">
        <f>IF(AND($B13&gt;0,$C13&gt;0,$D13&gt;0,NOT(ISBLANK($H13))),_xlfn.NORM.INV(ABS(VLOOKUP($M$1,VLookups!$A$48:$B$49,2,FALSE)-R$3),$G13,$K13),"")</f>
        <v>366.32724238727451</v>
      </c>
      <c r="S13" s="88">
        <f>IF(AND($B13&gt;0,$C13&gt;0,$D13&gt;0,NOT(ISBLANK($H13))),_xlfn.NORM.INV(ABS(VLOOKUP($M$1,VLookups!$A$48:$B$49,2,FALSE)-S$3),$G13,$K13),"")</f>
        <v>319.39672185505981</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1.2763529089409552E-3</v>
      </c>
      <c r="DU13" s="163">
        <f t="shared" si="7"/>
        <v>1.2826084234852388E-3</v>
      </c>
      <c r="DV13" s="163">
        <f t="shared" si="8"/>
        <v>1.2887474872722397E-3</v>
      </c>
      <c r="DW13" s="163">
        <f t="shared" si="9"/>
        <v>1.294768138190304E-3</v>
      </c>
      <c r="DX13" s="163">
        <f t="shared" si="10"/>
        <v>1.300668445490126E-3</v>
      </c>
      <c r="DY13" s="163">
        <f t="shared" si="11"/>
        <v>1.3064465108147641E-3</v>
      </c>
      <c r="DZ13" s="163">
        <f t="shared" si="12"/>
        <v>1.3121004692158837E-3</v>
      </c>
      <c r="EA13" s="163">
        <f t="shared" si="13"/>
        <v>1.3176284901554604E-3</v>
      </c>
      <c r="EB13" s="163">
        <f t="shared" si="14"/>
        <v>1.3230287784922025E-3</v>
      </c>
      <c r="EC13" s="163">
        <f t="shared" si="15"/>
        <v>1.3282995754519374E-3</v>
      </c>
      <c r="ED13" s="163">
        <f t="shared" si="16"/>
        <v>1.3334391595812378E-3</v>
      </c>
      <c r="EE13" s="163">
        <f t="shared" si="17"/>
        <v>1.3384458476835607E-3</v>
      </c>
      <c r="EF13" s="163">
        <f t="shared" si="18"/>
        <v>1.3433179957371868E-3</v>
      </c>
      <c r="EG13" s="163">
        <f t="shared" si="19"/>
        <v>1.3480539997942625E-3</v>
      </c>
      <c r="EH13" s="163">
        <f t="shared" si="20"/>
        <v>1.3526522968602547E-3</v>
      </c>
      <c r="EI13" s="163">
        <f t="shared" si="21"/>
        <v>1.3571113657531429E-3</v>
      </c>
      <c r="EJ13" s="163">
        <f t="shared" si="22"/>
        <v>1.3614297279416917E-3</v>
      </c>
      <c r="EK13" s="163">
        <f t="shared" si="23"/>
        <v>1.3656059483621551E-3</v>
      </c>
      <c r="EL13" s="163">
        <f t="shared" si="24"/>
        <v>1.3696386362127776E-3</v>
      </c>
      <c r="EM13" s="163">
        <f t="shared" si="25"/>
        <v>1.373526445725484E-3</v>
      </c>
      <c r="EN13" s="163">
        <f t="shared" si="26"/>
        <v>1.3772680769141528E-3</v>
      </c>
      <c r="EO13" s="163">
        <f t="shared" si="27"/>
        <v>1.380862276298894E-3</v>
      </c>
      <c r="EP13" s="163">
        <f t="shared" si="28"/>
        <v>1.3843078376057634E-3</v>
      </c>
      <c r="EQ13" s="163">
        <f t="shared" si="29"/>
        <v>1.3876036024413714E-3</v>
      </c>
      <c r="ER13" s="163">
        <f t="shared" si="30"/>
        <v>1.3907484609418537E-3</v>
      </c>
      <c r="ES13" s="163">
        <f t="shared" si="31"/>
        <v>1.3937413523956968E-3</v>
      </c>
      <c r="ET13" s="163">
        <f t="shared" si="32"/>
        <v>1.3965812658399311E-3</v>
      </c>
      <c r="EU13" s="163">
        <f t="shared" si="33"/>
        <v>1.3992672406292163E-3</v>
      </c>
      <c r="EV13" s="163">
        <f t="shared" si="34"/>
        <v>1.4017983669773809E-3</v>
      </c>
      <c r="EW13" s="163">
        <f t="shared" si="35"/>
        <v>1.4041737864709757E-3</v>
      </c>
      <c r="EX13" s="163">
        <f t="shared" si="36"/>
        <v>1.406392692554448E-3</v>
      </c>
      <c r="EY13" s="163">
        <f t="shared" si="37"/>
        <v>1.4084543309865433E-3</v>
      </c>
      <c r="EZ13" s="163">
        <f t="shared" si="38"/>
        <v>1.4103580002675772E-3</v>
      </c>
      <c r="FA13" s="163">
        <f t="shared" si="39"/>
        <v>1.4121030520372389E-3</v>
      </c>
      <c r="FB13" s="163">
        <f t="shared" si="40"/>
        <v>1.4136888914426092E-3</v>
      </c>
      <c r="FC13" s="163">
        <f t="shared" si="41"/>
        <v>1.4151149774760986E-3</v>
      </c>
      <c r="FD13" s="163">
        <f t="shared" si="42"/>
        <v>1.4163808232830442E-3</v>
      </c>
      <c r="FE13" s="163">
        <f t="shared" si="43"/>
        <v>1.4174859964387085E-3</v>
      </c>
      <c r="FF13" s="163">
        <f t="shared" si="44"/>
        <v>1.4184301191944736E-3</v>
      </c>
      <c r="FG13" s="163">
        <f t="shared" si="45"/>
        <v>1.4192128686930212E-3</v>
      </c>
      <c r="FH13" s="163">
        <f t="shared" si="46"/>
        <v>1.4198339771523364E-3</v>
      </c>
      <c r="FI13" s="163">
        <f t="shared" si="47"/>
        <v>1.420293232018385E-3</v>
      </c>
      <c r="FJ13" s="163">
        <f t="shared" si="48"/>
        <v>1.4205904760863401E-3</v>
      </c>
      <c r="FK13" s="163">
        <f t="shared" si="49"/>
        <v>1.4207256075902666E-3</v>
      </c>
      <c r="FL13" s="163">
        <f t="shared" si="50"/>
        <v>1.4206985802611861E-3</v>
      </c>
      <c r="FM13" s="163">
        <f t="shared" si="51"/>
        <v>1.4205094033534814E-3</v>
      </c>
      <c r="FN13" s="163">
        <f t="shared" si="52"/>
        <v>1.4201581416396138E-3</v>
      </c>
      <c r="FO13" s="163">
        <f t="shared" si="53"/>
        <v>1.4196449153731638E-3</v>
      </c>
      <c r="FP13" s="163">
        <f t="shared" si="54"/>
        <v>1.4189699002202184E-3</v>
      </c>
      <c r="FQ13" s="163">
        <f t="shared" si="55"/>
        <v>1.4181333271591635E-3</v>
      </c>
      <c r="FR13" s="163">
        <f t="shared" si="56"/>
        <v>1.4171354823489623E-3</v>
      </c>
      <c r="FS13" s="163">
        <f t="shared" si="57"/>
        <v>1.4159767069660211E-3</v>
      </c>
      <c r="FT13" s="163">
        <f t="shared" si="58"/>
        <v>1.4146573970097746E-3</v>
      </c>
      <c r="FU13" s="163">
        <f t="shared" si="59"/>
        <v>1.4131780030771492E-3</v>
      </c>
      <c r="FV13" s="163">
        <f t="shared" si="60"/>
        <v>1.4115390301060774E-3</v>
      </c>
      <c r="FW13" s="163">
        <f t="shared" si="61"/>
        <v>1.4097410370882721E-3</v>
      </c>
      <c r="FX13" s="163">
        <f t="shared" si="62"/>
        <v>1.4077846367514903E-3</v>
      </c>
      <c r="FY13" s="163">
        <f t="shared" si="63"/>
        <v>1.4056704952115351E-3</v>
      </c>
      <c r="FZ13" s="163">
        <f t="shared" si="64"/>
        <v>1.4033993315942764E-3</v>
      </c>
      <c r="GA13" s="163">
        <f t="shared" si="65"/>
        <v>1.4009719176279888E-3</v>
      </c>
      <c r="GB13" s="163">
        <f t="shared" si="66"/>
        <v>1.39838907720633E-3</v>
      </c>
      <c r="GC13" s="163">
        <f t="shared" si="67"/>
        <v>1.395651685922308E-3</v>
      </c>
      <c r="GD13" s="163">
        <f t="shared" si="68"/>
        <v>1.392760670573603E-3</v>
      </c>
      <c r="GE13" s="163">
        <f t="shared" si="69"/>
        <v>1.3897170086396376E-3</v>
      </c>
      <c r="GF13" s="163">
        <f t="shared" si="70"/>
        <v>1.3865217277308102E-3</v>
      </c>
      <c r="GG13" s="163">
        <f t="shared" si="71"/>
        <v>1.3831759050103197E-3</v>
      </c>
      <c r="GH13" s="163">
        <f t="shared" si="72"/>
        <v>1.3796806665890427E-3</v>
      </c>
      <c r="GI13" s="163">
        <f t="shared" si="73"/>
        <v>1.376037186893939E-3</v>
      </c>
      <c r="GJ13" s="163">
        <f t="shared" si="74"/>
        <v>1.3722466880104747E-3</v>
      </c>
      <c r="GK13" s="163">
        <f t="shared" si="75"/>
        <v>1.3683104389995875E-3</v>
      </c>
      <c r="GL13" s="163">
        <f t="shared" si="76"/>
        <v>1.3642297551897226E-3</v>
      </c>
      <c r="GM13" s="163">
        <f t="shared" si="77"/>
        <v>1.3600059974444914E-3</v>
      </c>
      <c r="GN13" s="163">
        <f t="shared" si="78"/>
        <v>1.3556405714065291E-3</v>
      </c>
      <c r="GO13" s="163">
        <f t="shared" si="79"/>
        <v>1.3511349267181321E-3</v>
      </c>
      <c r="GP13" s="163">
        <f t="shared" si="80"/>
        <v>1.3464905562192869E-3</v>
      </c>
      <c r="GQ13" s="163">
        <f t="shared" si="81"/>
        <v>1.3417089951237057E-3</v>
      </c>
      <c r="GR13" s="163">
        <f t="shared" si="82"/>
        <v>1.3367918201735096E-3</v>
      </c>
      <c r="GS13" s="163">
        <f t="shared" si="83"/>
        <v>1.3317406487732052E-3</v>
      </c>
      <c r="GT13" s="163">
        <f t="shared" si="84"/>
        <v>1.3265571381036276E-3</v>
      </c>
      <c r="GU13" s="163">
        <f t="shared" si="85"/>
        <v>1.3212429842165212E-3</v>
      </c>
      <c r="GV13" s="163">
        <f t="shared" si="86"/>
        <v>1.3157999211104549E-3</v>
      </c>
      <c r="GW13" s="163">
        <f t="shared" si="87"/>
        <v>1.3102297197887765E-3</v>
      </c>
      <c r="GX13" s="163">
        <f t="shared" si="88"/>
        <v>1.3045341873003157E-3</v>
      </c>
      <c r="GY13" s="163">
        <f t="shared" si="89"/>
        <v>1.2987151657635728E-3</v>
      </c>
      <c r="GZ13" s="163">
        <f t="shared" si="90"/>
        <v>1.292774531375119E-3</v>
      </c>
      <c r="HA13" s="163">
        <f t="shared" si="91"/>
        <v>1.2867141934029618E-3</v>
      </c>
      <c r="HB13" s="163">
        <f t="shared" si="92"/>
        <v>1.2805360931656281E-3</v>
      </c>
      <c r="HC13" s="163">
        <f t="shared" si="93"/>
        <v>1.2742422029977248E-3</v>
      </c>
      <c r="HD13" s="163">
        <f t="shared" si="94"/>
        <v>1.2678345252027544E-3</v>
      </c>
      <c r="HE13" s="163">
        <f t="shared" si="95"/>
        <v>1.2613150909939531E-3</v>
      </c>
      <c r="HF13" s="163">
        <f t="shared" si="96"/>
        <v>1.2546859594239413E-3</v>
      </c>
      <c r="HG13" s="163">
        <f t="shared" si="97"/>
        <v>1.2479492163039684E-3</v>
      </c>
      <c r="HH13" s="163">
        <f t="shared" si="98"/>
        <v>1.2411069731135486E-3</v>
      </c>
      <c r="HI13" s="163">
        <f t="shared" si="99"/>
        <v>1.2341613659012768E-3</v>
      </c>
      <c r="HJ13" s="163">
        <f t="shared" si="100"/>
        <v>1.2271145541776303E-3</v>
      </c>
      <c r="HK13" s="163">
        <f t="shared" si="101"/>
        <v>1.219968719800548E-3</v>
      </c>
      <c r="HL13" s="163">
        <f t="shared" si="102"/>
        <v>1.2127260658545956E-3</v>
      </c>
      <c r="HM13" s="163">
        <f t="shared" si="103"/>
        <v>1.2053888155245127E-3</v>
      </c>
      <c r="HN13" s="163">
        <f t="shared" si="104"/>
        <v>1.1979592109639509E-3</v>
      </c>
      <c r="HO13" s="163">
        <f t="shared" si="105"/>
        <v>1.1904395121601951E-3</v>
      </c>
      <c r="HP13" s="163">
        <f t="shared" si="106"/>
        <v>1.1828319957956752E-3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779</v>
      </c>
      <c r="I104" s="5"/>
      <c r="K104" s="85">
        <f>IF(K4="","",SQRT(L104))</f>
        <v>703.93001612376213</v>
      </c>
      <c r="L104" s="69">
        <f>IF(L4="","",SUM(L4:L103))</f>
        <v>495517.46759999997</v>
      </c>
      <c r="M104" s="84">
        <f>IF(SUM(M4:M103)=0,"",SUM(M4:M103))</f>
        <v>1500</v>
      </c>
      <c r="N104" s="260">
        <f>IF(OR(K104="",M104=""),"",ABS(VLOOKUP($M$1,VLookups!$A$48:$B$49,2,FALSE)-_xlfn.NORM.DIST(M104,G104,K104,TRUE)))</f>
        <v>0.61184046524316171</v>
      </c>
      <c r="O104" s="86">
        <f>SUM(O4:O103)</f>
        <v>-1522.82237136247</v>
      </c>
      <c r="P104" s="86">
        <f t="shared" ref="P104:T104" si="621">SUM(P4:P103)</f>
        <v>4122.8223713624702</v>
      </c>
      <c r="Q104" s="86">
        <f t="shared" si="621"/>
        <v>3582.9103697023916</v>
      </c>
      <c r="R104" s="86">
        <f t="shared" si="621"/>
        <v>3153.8054263417162</v>
      </c>
      <c r="S104" s="86">
        <f t="shared" si="621"/>
        <v>2785.6715931669014</v>
      </c>
      <c r="T104" s="86">
        <f t="shared" si="621"/>
        <v>1300</v>
      </c>
      <c r="U104" s="5"/>
      <c r="V104" s="178">
        <f>IF(AND(B104&gt;0,C104&gt;0,D104&gt;0),G104-(3*K104),"")</f>
        <v>-811.7900483712865</v>
      </c>
      <c r="W104" s="239">
        <f>IF(ISNONTEXT($V104),V104+(($DS$104-$V$104)/101),"")</f>
        <v>-769.97242365106297</v>
      </c>
      <c r="X104" s="239">
        <f t="shared" ref="X104:CI104" si="622">IF(ISNONTEXT($V104),W104+(($DS$104-$V$104)/101),"")</f>
        <v>-728.15479893083943</v>
      </c>
      <c r="Y104" s="239">
        <f t="shared" si="622"/>
        <v>-686.3371742106159</v>
      </c>
      <c r="Z104" s="239">
        <f t="shared" si="622"/>
        <v>-644.51954949039236</v>
      </c>
      <c r="AA104" s="239">
        <f t="shared" si="622"/>
        <v>-602.70192477016883</v>
      </c>
      <c r="AB104" s="239">
        <f t="shared" si="622"/>
        <v>-560.8843000499453</v>
      </c>
      <c r="AC104" s="239">
        <f t="shared" si="622"/>
        <v>-519.06667532972176</v>
      </c>
      <c r="AD104" s="239">
        <f t="shared" si="622"/>
        <v>-477.24905060949828</v>
      </c>
      <c r="AE104" s="239">
        <f t="shared" si="622"/>
        <v>-435.43142588927481</v>
      </c>
      <c r="AF104" s="239">
        <f t="shared" si="622"/>
        <v>-393.61380116905133</v>
      </c>
      <c r="AG104" s="239">
        <f t="shared" si="622"/>
        <v>-351.79617644882785</v>
      </c>
      <c r="AH104" s="239">
        <f t="shared" si="622"/>
        <v>-309.97855172860437</v>
      </c>
      <c r="AI104" s="239">
        <f t="shared" si="622"/>
        <v>-268.1609270083809</v>
      </c>
      <c r="AJ104" s="239">
        <f t="shared" si="622"/>
        <v>-226.34330228815742</v>
      </c>
      <c r="AK104" s="239">
        <f t="shared" si="622"/>
        <v>-184.52567756793394</v>
      </c>
      <c r="AL104" s="239">
        <f t="shared" si="622"/>
        <v>-142.70805284771046</v>
      </c>
      <c r="AM104" s="239">
        <f t="shared" si="622"/>
        <v>-100.89042812748697</v>
      </c>
      <c r="AN104" s="239">
        <f t="shared" si="622"/>
        <v>-59.072803407263478</v>
      </c>
      <c r="AO104" s="239">
        <f t="shared" si="622"/>
        <v>-17.255178687039987</v>
      </c>
      <c r="AP104" s="239">
        <f t="shared" si="622"/>
        <v>24.562446033183505</v>
      </c>
      <c r="AQ104" s="239">
        <f t="shared" si="622"/>
        <v>66.380070753406997</v>
      </c>
      <c r="AR104" s="239">
        <f t="shared" si="622"/>
        <v>108.19769547363049</v>
      </c>
      <c r="AS104" s="239">
        <f t="shared" si="622"/>
        <v>150.015320193854</v>
      </c>
      <c r="AT104" s="239">
        <f t="shared" si="622"/>
        <v>191.83294491407747</v>
      </c>
      <c r="AU104" s="239">
        <f t="shared" si="622"/>
        <v>233.65056963430095</v>
      </c>
      <c r="AV104" s="239">
        <f t="shared" si="622"/>
        <v>275.46819435452443</v>
      </c>
      <c r="AW104" s="239">
        <f t="shared" si="622"/>
        <v>317.28581907474791</v>
      </c>
      <c r="AX104" s="239">
        <f t="shared" si="622"/>
        <v>359.10344379497138</v>
      </c>
      <c r="AY104" s="239">
        <f t="shared" si="622"/>
        <v>400.92106851519486</v>
      </c>
      <c r="AZ104" s="239">
        <f t="shared" si="622"/>
        <v>442.73869323541834</v>
      </c>
      <c r="BA104" s="239">
        <f t="shared" si="622"/>
        <v>484.55631795564182</v>
      </c>
      <c r="BB104" s="239">
        <f t="shared" si="622"/>
        <v>526.37394267586535</v>
      </c>
      <c r="BC104" s="239">
        <f t="shared" si="622"/>
        <v>568.19156739608889</v>
      </c>
      <c r="BD104" s="239">
        <f t="shared" si="622"/>
        <v>610.00919211631242</v>
      </c>
      <c r="BE104" s="239">
        <f t="shared" si="622"/>
        <v>651.82681683653595</v>
      </c>
      <c r="BF104" s="239">
        <f t="shared" si="622"/>
        <v>693.64444155675949</v>
      </c>
      <c r="BG104" s="239">
        <f t="shared" si="622"/>
        <v>735.46206627698302</v>
      </c>
      <c r="BH104" s="239">
        <f t="shared" si="622"/>
        <v>777.27969099720656</v>
      </c>
      <c r="BI104" s="239">
        <f t="shared" si="622"/>
        <v>819.09731571743009</v>
      </c>
      <c r="BJ104" s="239">
        <f t="shared" si="622"/>
        <v>860.91494043765363</v>
      </c>
      <c r="BK104" s="239">
        <f t="shared" si="622"/>
        <v>902.73256515787716</v>
      </c>
      <c r="BL104" s="239">
        <f t="shared" si="622"/>
        <v>944.5501898781007</v>
      </c>
      <c r="BM104" s="239">
        <f t="shared" si="622"/>
        <v>986.36781459832423</v>
      </c>
      <c r="BN104" s="239">
        <f t="shared" si="622"/>
        <v>1028.1854393185477</v>
      </c>
      <c r="BO104" s="239">
        <f t="shared" si="622"/>
        <v>1070.0030640387711</v>
      </c>
      <c r="BP104" s="239">
        <f t="shared" si="622"/>
        <v>1111.8206887589945</v>
      </c>
      <c r="BQ104" s="239">
        <f t="shared" si="622"/>
        <v>1153.6383134792179</v>
      </c>
      <c r="BR104" s="239">
        <f t="shared" si="622"/>
        <v>1195.4559381994413</v>
      </c>
      <c r="BS104" s="239">
        <f t="shared" si="622"/>
        <v>1237.2735629196648</v>
      </c>
      <c r="BT104" s="239">
        <f t="shared" si="622"/>
        <v>1279.0911876398882</v>
      </c>
      <c r="BU104" s="239">
        <f t="shared" si="622"/>
        <v>1320.9088123601116</v>
      </c>
      <c r="BV104" s="239">
        <f t="shared" si="622"/>
        <v>1362.726437080335</v>
      </c>
      <c r="BW104" s="239">
        <f t="shared" si="622"/>
        <v>1404.5440618005584</v>
      </c>
      <c r="BX104" s="239">
        <f t="shared" si="622"/>
        <v>1446.3616865207819</v>
      </c>
      <c r="BY104" s="239">
        <f t="shared" si="622"/>
        <v>1488.1793112410053</v>
      </c>
      <c r="BZ104" s="239">
        <f t="shared" si="622"/>
        <v>1529.9969359612287</v>
      </c>
      <c r="CA104" s="239">
        <f t="shared" si="622"/>
        <v>1571.8145606814521</v>
      </c>
      <c r="CB104" s="239">
        <f t="shared" si="622"/>
        <v>1613.6321854016755</v>
      </c>
      <c r="CC104" s="239">
        <f t="shared" si="622"/>
        <v>1655.449810121899</v>
      </c>
      <c r="CD104" s="239">
        <f t="shared" si="622"/>
        <v>1697.2674348421224</v>
      </c>
      <c r="CE104" s="239">
        <f t="shared" si="622"/>
        <v>1739.0850595623458</v>
      </c>
      <c r="CF104" s="239">
        <f t="shared" si="622"/>
        <v>1780.9026842825692</v>
      </c>
      <c r="CG104" s="239">
        <f t="shared" si="622"/>
        <v>1822.7203090027926</v>
      </c>
      <c r="CH104" s="239">
        <f t="shared" si="622"/>
        <v>1864.5379337230161</v>
      </c>
      <c r="CI104" s="239">
        <f t="shared" si="622"/>
        <v>1906.3555584432395</v>
      </c>
      <c r="CJ104" s="239">
        <f t="shared" ref="CJ104:DR104" si="623">IF(ISNONTEXT($V104),CI104+(($DS$104-$V$104)/101),"")</f>
        <v>1948.1731831634629</v>
      </c>
      <c r="CK104" s="239">
        <f t="shared" si="623"/>
        <v>1989.9908078836863</v>
      </c>
      <c r="CL104" s="239">
        <f t="shared" si="623"/>
        <v>2031.8084326039098</v>
      </c>
      <c r="CM104" s="239">
        <f t="shared" si="623"/>
        <v>2073.6260573241334</v>
      </c>
      <c r="CN104" s="239">
        <f t="shared" si="623"/>
        <v>2115.443682044357</v>
      </c>
      <c r="CO104" s="239">
        <f t="shared" si="623"/>
        <v>2157.2613067645807</v>
      </c>
      <c r="CP104" s="239">
        <f t="shared" si="623"/>
        <v>2199.0789314848043</v>
      </c>
      <c r="CQ104" s="239">
        <f t="shared" si="623"/>
        <v>2240.896556205028</v>
      </c>
      <c r="CR104" s="239">
        <f t="shared" si="623"/>
        <v>2282.7141809252516</v>
      </c>
      <c r="CS104" s="239">
        <f t="shared" si="623"/>
        <v>2324.5318056454753</v>
      </c>
      <c r="CT104" s="239">
        <f t="shared" si="623"/>
        <v>2366.3494303656989</v>
      </c>
      <c r="CU104" s="239">
        <f t="shared" si="623"/>
        <v>2408.1670550859226</v>
      </c>
      <c r="CV104" s="239">
        <f t="shared" si="623"/>
        <v>2449.9846798061462</v>
      </c>
      <c r="CW104" s="239">
        <f t="shared" si="623"/>
        <v>2491.8023045263699</v>
      </c>
      <c r="CX104" s="239">
        <f t="shared" si="623"/>
        <v>2533.6199292465935</v>
      </c>
      <c r="CY104" s="239">
        <f t="shared" si="623"/>
        <v>2575.4375539668172</v>
      </c>
      <c r="CZ104" s="239">
        <f t="shared" si="623"/>
        <v>2617.2551786870408</v>
      </c>
      <c r="DA104" s="239">
        <f t="shared" si="623"/>
        <v>2659.0728034072645</v>
      </c>
      <c r="DB104" s="239">
        <f t="shared" si="623"/>
        <v>2700.8904281274881</v>
      </c>
      <c r="DC104" s="239">
        <f t="shared" si="623"/>
        <v>2742.7080528477118</v>
      </c>
      <c r="DD104" s="239">
        <f t="shared" si="623"/>
        <v>2784.5256775679354</v>
      </c>
      <c r="DE104" s="239">
        <f t="shared" si="623"/>
        <v>2826.3433022881591</v>
      </c>
      <c r="DF104" s="239">
        <f t="shared" si="623"/>
        <v>2868.1609270083827</v>
      </c>
      <c r="DG104" s="239">
        <f t="shared" si="623"/>
        <v>2909.9785517286064</v>
      </c>
      <c r="DH104" s="239">
        <f t="shared" si="623"/>
        <v>2951.79617644883</v>
      </c>
      <c r="DI104" s="239">
        <f t="shared" si="623"/>
        <v>2993.6138011690537</v>
      </c>
      <c r="DJ104" s="239">
        <f t="shared" si="623"/>
        <v>3035.4314258892773</v>
      </c>
      <c r="DK104" s="239">
        <f t="shared" si="623"/>
        <v>3077.249050609501</v>
      </c>
      <c r="DL104" s="239">
        <f t="shared" si="623"/>
        <v>3119.0666753297246</v>
      </c>
      <c r="DM104" s="239">
        <f t="shared" si="623"/>
        <v>3160.8843000499483</v>
      </c>
      <c r="DN104" s="239">
        <f t="shared" si="623"/>
        <v>3202.7019247701719</v>
      </c>
      <c r="DO104" s="239">
        <f t="shared" si="623"/>
        <v>3244.5195494903955</v>
      </c>
      <c r="DP104" s="239">
        <f t="shared" si="623"/>
        <v>3286.3371742106192</v>
      </c>
      <c r="DQ104" s="239">
        <f t="shared" si="623"/>
        <v>3328.1547989308428</v>
      </c>
      <c r="DR104" s="239">
        <f t="shared" si="623"/>
        <v>3369.9724236510665</v>
      </c>
      <c r="DS104" s="178">
        <f>IF(ISNONTEXT($V104),G104+(3*K104),"")</f>
        <v>3411.7900483712865</v>
      </c>
      <c r="DT104" s="163">
        <f t="shared" si="409"/>
        <v>7.5108329470586286E-6</v>
      </c>
      <c r="DU104" s="163">
        <f t="shared" si="410"/>
        <v>8.9286980971453643E-6</v>
      </c>
      <c r="DV104" s="163">
        <f t="shared" si="411"/>
        <v>1.0576829917477839E-5</v>
      </c>
      <c r="DW104" s="163">
        <f t="shared" si="412"/>
        <v>1.2485048936702934E-5</v>
      </c>
      <c r="DX104" s="163">
        <f t="shared" si="413"/>
        <v>1.4685621254650801E-5</v>
      </c>
      <c r="DY104" s="163">
        <f t="shared" si="414"/>
        <v>1.7213205126136782E-5</v>
      </c>
      <c r="DZ104" s="163">
        <f t="shared" si="415"/>
        <v>2.0104742316396797E-5</v>
      </c>
      <c r="EA104" s="163">
        <f t="shared" si="416"/>
        <v>2.3399287000230473E-5</v>
      </c>
      <c r="EB104" s="163">
        <f t="shared" si="417"/>
        <v>2.7137765386772639E-5</v>
      </c>
      <c r="EC104" s="163">
        <f t="shared" si="418"/>
        <v>3.1362659939562757E-5</v>
      </c>
      <c r="ED104" s="163">
        <f t="shared" si="419"/>
        <v>3.6117613050834008E-5</v>
      </c>
      <c r="EE104" s="163">
        <f t="shared" si="420"/>
        <v>4.1446946335825894E-5</v>
      </c>
      <c r="EF104" s="163">
        <f t="shared" si="421"/>
        <v>4.7395093344155325E-5</v>
      </c>
      <c r="EG104" s="163">
        <f t="shared" si="422"/>
        <v>5.400594543640446E-5</v>
      </c>
      <c r="EH104" s="163">
        <f t="shared" si="423"/>
        <v>6.1322112827871984E-5</v>
      </c>
      <c r="EI104" s="163">
        <f t="shared" si="424"/>
        <v>6.9384105326660681E-5</v>
      </c>
      <c r="EJ104" s="163">
        <f t="shared" si="425"/>
        <v>7.822944004391671E-5</v>
      </c>
      <c r="EK104" s="163">
        <f t="shared" si="426"/>
        <v>8.7891686269023044E-5</v>
      </c>
      <c r="EL104" s="163">
        <f t="shared" si="427"/>
        <v>9.8399460706169711E-5</v>
      </c>
      <c r="EM104" s="163">
        <f t="shared" si="428"/>
        <v>1.0977538927171696E-4</v>
      </c>
      <c r="EN104" s="163">
        <f t="shared" si="429"/>
        <v>1.2203505455321293E-4</v>
      </c>
      <c r="EO104" s="163">
        <f t="shared" si="430"/>
        <v>1.3518595072084177E-4</v>
      </c>
      <c r="EP104" s="163">
        <f t="shared" si="431"/>
        <v>1.4922647004482779E-4</v>
      </c>
      <c r="EQ104" s="163">
        <f t="shared" si="432"/>
        <v>1.6414494709061374E-4</v>
      </c>
      <c r="ER104" s="163">
        <f t="shared" si="433"/>
        <v>1.799187880231409E-4</v>
      </c>
      <c r="ES104" s="163">
        <f t="shared" si="434"/>
        <v>1.965137131459007E-4</v>
      </c>
      <c r="ET104" s="163">
        <f t="shared" si="435"/>
        <v>2.1388314073634497E-4</v>
      </c>
      <c r="EU104" s="163">
        <f t="shared" si="436"/>
        <v>2.319677393417734E-4</v>
      </c>
      <c r="EV104" s="163">
        <f t="shared" si="437"/>
        <v>2.5069517391721884E-4</v>
      </c>
      <c r="EW104" s="163">
        <f t="shared" si="438"/>
        <v>2.6998006849488426E-4</v>
      </c>
      <c r="EX104" s="163">
        <f t="shared" si="439"/>
        <v>2.8972420448028339E-4</v>
      </c>
      <c r="EY104" s="163">
        <f t="shared" si="440"/>
        <v>3.0981696921390757E-4</v>
      </c>
      <c r="EZ104" s="163">
        <f t="shared" si="441"/>
        <v>3.3013606419444731E-4</v>
      </c>
      <c r="FA104" s="163">
        <f t="shared" si="442"/>
        <v>3.5054847644052598E-4</v>
      </c>
      <c r="FB104" s="163">
        <f t="shared" si="443"/>
        <v>3.7091171001580995E-4</v>
      </c>
      <c r="FC104" s="163">
        <f t="shared" si="444"/>
        <v>3.910752679303377E-4</v>
      </c>
      <c r="FD104" s="163">
        <f t="shared" si="445"/>
        <v>4.1088236765704196E-4</v>
      </c>
      <c r="FE104" s="163">
        <f t="shared" si="446"/>
        <v>4.3017186658365122E-4</v>
      </c>
      <c r="FF104" s="163">
        <f t="shared" si="447"/>
        <v>4.4878036708472776E-4</v>
      </c>
      <c r="FG104" s="163">
        <f t="shared" si="448"/>
        <v>4.6654446477783568E-4</v>
      </c>
      <c r="FH104" s="163">
        <f t="shared" si="449"/>
        <v>4.8330309814700504E-4</v>
      </c>
      <c r="FI104" s="163">
        <f t="shared" si="450"/>
        <v>4.9889995328585089E-4</v>
      </c>
      <c r="FJ104" s="163">
        <f t="shared" si="451"/>
        <v>5.1318587421770136E-4</v>
      </c>
      <c r="FK104" s="163">
        <f t="shared" si="452"/>
        <v>5.2602122724402709E-4</v>
      </c>
      <c r="FL104" s="163">
        <f t="shared" si="453"/>
        <v>5.3727816716840767E-4</v>
      </c>
      <c r="FM104" s="163">
        <f t="shared" si="454"/>
        <v>5.4684275410829661E-4</v>
      </c>
      <c r="FN104" s="163">
        <f t="shared" si="455"/>
        <v>5.546168719578427E-4</v>
      </c>
      <c r="FO104" s="163">
        <f t="shared" si="456"/>
        <v>5.6051990336648285E-4</v>
      </c>
      <c r="FP104" s="163">
        <f t="shared" si="457"/>
        <v>5.6449012126206621E-4</v>
      </c>
      <c r="FQ104" s="163">
        <f t="shared" si="458"/>
        <v>5.6648576333583446E-4</v>
      </c>
      <c r="FR104" s="163">
        <f t="shared" si="459"/>
        <v>5.6648576333583446E-4</v>
      </c>
      <c r="FS104" s="163">
        <f t="shared" si="460"/>
        <v>5.6449012126206621E-4</v>
      </c>
      <c r="FT104" s="163">
        <f t="shared" si="461"/>
        <v>5.6051990336648285E-4</v>
      </c>
      <c r="FU104" s="163">
        <f t="shared" si="462"/>
        <v>5.546168719578427E-4</v>
      </c>
      <c r="FV104" s="163">
        <f t="shared" si="463"/>
        <v>5.4684275410829661E-4</v>
      </c>
      <c r="FW104" s="163">
        <f t="shared" si="464"/>
        <v>5.3727816716840767E-4</v>
      </c>
      <c r="FX104" s="163">
        <f t="shared" si="465"/>
        <v>5.2602122724402709E-4</v>
      </c>
      <c r="FY104" s="163">
        <f t="shared" si="466"/>
        <v>5.1318587421770136E-4</v>
      </c>
      <c r="FZ104" s="163">
        <f t="shared" si="467"/>
        <v>4.98899953285851E-4</v>
      </c>
      <c r="GA104" s="163">
        <f t="shared" si="468"/>
        <v>4.8330309814700526E-4</v>
      </c>
      <c r="GB104" s="163">
        <f t="shared" si="469"/>
        <v>4.665444647778359E-4</v>
      </c>
      <c r="GC104" s="163">
        <f t="shared" si="470"/>
        <v>4.4878036708472814E-4</v>
      </c>
      <c r="GD104" s="163">
        <f t="shared" si="471"/>
        <v>4.3017186658365165E-4</v>
      </c>
      <c r="GE104" s="163">
        <f t="shared" si="472"/>
        <v>4.108823676570424E-4</v>
      </c>
      <c r="GF104" s="163">
        <f t="shared" si="473"/>
        <v>3.9107526793033813E-4</v>
      </c>
      <c r="GG104" s="163">
        <f t="shared" si="474"/>
        <v>3.709117100158105E-4</v>
      </c>
      <c r="GH104" s="163">
        <f t="shared" si="475"/>
        <v>3.5054847644052658E-4</v>
      </c>
      <c r="GI104" s="163">
        <f t="shared" si="476"/>
        <v>3.3013606419444796E-4</v>
      </c>
      <c r="GJ104" s="163">
        <f t="shared" si="477"/>
        <v>3.0981696921390816E-4</v>
      </c>
      <c r="GK104" s="163">
        <f t="shared" si="478"/>
        <v>2.8972420448028393E-4</v>
      </c>
      <c r="GL104" s="163">
        <f t="shared" si="479"/>
        <v>2.6998006849488469E-4</v>
      </c>
      <c r="GM104" s="163">
        <f t="shared" si="480"/>
        <v>2.5069517391721917E-4</v>
      </c>
      <c r="GN104" s="163">
        <f t="shared" si="481"/>
        <v>2.3196773934177365E-4</v>
      </c>
      <c r="GO104" s="163">
        <f t="shared" si="482"/>
        <v>2.138831407363451E-4</v>
      </c>
      <c r="GP104" s="163">
        <f t="shared" si="483"/>
        <v>1.9651371314590083E-4</v>
      </c>
      <c r="GQ104" s="163">
        <f t="shared" si="484"/>
        <v>1.799187880231409E-4</v>
      </c>
      <c r="GR104" s="163">
        <f t="shared" si="485"/>
        <v>1.6414494709061374E-4</v>
      </c>
      <c r="GS104" s="163">
        <f t="shared" si="486"/>
        <v>1.4922647004482771E-4</v>
      </c>
      <c r="GT104" s="163">
        <f t="shared" si="487"/>
        <v>1.3518595072084164E-4</v>
      </c>
      <c r="GU104" s="163">
        <f t="shared" si="488"/>
        <v>1.2203505455321281E-4</v>
      </c>
      <c r="GV104" s="163">
        <f t="shared" si="489"/>
        <v>1.0977538927171679E-4</v>
      </c>
      <c r="GW104" s="163">
        <f t="shared" si="490"/>
        <v>9.8399460706169467E-5</v>
      </c>
      <c r="GX104" s="163">
        <f t="shared" si="491"/>
        <v>8.789168626902284E-5</v>
      </c>
      <c r="GY104" s="163">
        <f t="shared" si="492"/>
        <v>7.8229440043916452E-5</v>
      </c>
      <c r="GZ104" s="163">
        <f t="shared" si="493"/>
        <v>6.9384105326660437E-5</v>
      </c>
      <c r="HA104" s="163">
        <f t="shared" si="494"/>
        <v>6.1322112827871767E-5</v>
      </c>
      <c r="HB104" s="163">
        <f t="shared" si="495"/>
        <v>5.4005945436404189E-5</v>
      </c>
      <c r="HC104" s="163">
        <f t="shared" si="496"/>
        <v>4.7395093344155047E-5</v>
      </c>
      <c r="HD104" s="163">
        <f t="shared" si="497"/>
        <v>4.1446946335825657E-5</v>
      </c>
      <c r="HE104" s="163">
        <f t="shared" si="498"/>
        <v>3.6117613050833751E-5</v>
      </c>
      <c r="HF104" s="163">
        <f t="shared" si="499"/>
        <v>3.136265993956252E-5</v>
      </c>
      <c r="HG104" s="163">
        <f t="shared" si="500"/>
        <v>2.7137765386772405E-5</v>
      </c>
      <c r="HH104" s="163">
        <f t="shared" si="501"/>
        <v>2.3399287000230236E-5</v>
      </c>
      <c r="HI104" s="163">
        <f t="shared" si="502"/>
        <v>2.0104742316396614E-5</v>
      </c>
      <c r="HJ104" s="163">
        <f t="shared" si="503"/>
        <v>1.7213205126136582E-5</v>
      </c>
      <c r="HK104" s="163">
        <f t="shared" si="504"/>
        <v>1.4685621254650625E-5</v>
      </c>
      <c r="HL104" s="163">
        <f t="shared" si="505"/>
        <v>1.2485048936702785E-5</v>
      </c>
      <c r="HM104" s="163">
        <f t="shared" si="506"/>
        <v>1.0576829917477704E-5</v>
      </c>
      <c r="HN104" s="163">
        <f t="shared" si="507"/>
        <v>8.9286980971452373E-6</v>
      </c>
      <c r="HO104" s="163">
        <f t="shared" si="508"/>
        <v>7.5108329470585142E-6</v>
      </c>
      <c r="HP104" s="163">
        <f t="shared" si="509"/>
        <v>6.2958650866207954E-6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86" t="s">
        <v>49</v>
      </c>
      <c r="C106" s="387"/>
      <c r="D106" s="388"/>
      <c r="E106" s="5"/>
      <c r="F106" s="5"/>
      <c r="G106" s="5"/>
      <c r="H106" s="5"/>
      <c r="I106" s="5"/>
      <c r="K106" s="31" t="s">
        <v>58</v>
      </c>
      <c r="L106" s="31"/>
      <c r="M106" s="91">
        <v>1000</v>
      </c>
      <c r="N106" s="262">
        <f>IF(OR(K104="",M106=""),"",ABS(VLOOKUP($M$1,VLookups!$A$48:$B$49,2,FALSE)-_xlfn.NORM.DIST(M106,G104,K104,TRUE)))</f>
        <v>0.33498880771093997</v>
      </c>
      <c r="O106" s="63">
        <f>IF($K$104="","",_xlfn.NORM.INV(ABS(VLOOKUP($M$1,VLookups!$A$48:$B$49,2,FALSE)-O$3),$G$104,$K104))</f>
        <v>397.87738580275675</v>
      </c>
      <c r="P106" s="64">
        <f>IF($K$104="","",_xlfn.NORM.INV(ABS(VLOOKUP($M$1,VLookups!$A$48:$B$49,2,FALSE)-P$3),$G$104,$K104))</f>
        <v>2202.1226141972434</v>
      </c>
      <c r="Q106" s="65">
        <f>IF($K$104="","",_xlfn.NORM.INV(ABS(VLOOKUP($M$1,VLookups!$A$48:$B$49,2,FALSE)-Q$3),$G$104,$K104))</f>
        <v>2029.5765725775689</v>
      </c>
      <c r="R106" s="66">
        <f>IF($K$104="","",_xlfn.NORM.INV(ABS(VLOOKUP($M$1,VLookups!$A$48:$B$49,2,FALSE)-R$3),$G$104,$K104))</f>
        <v>1892.4424485190825</v>
      </c>
      <c r="S106" s="67">
        <f>IF($K$104="","",_xlfn.NORM.INV(ABS(VLOOKUP($M$1,VLookups!$A$48:$B$49,2,FALSE)-S$3),$G$104,$K104))</f>
        <v>1774.7935807308402</v>
      </c>
      <c r="T106" s="68">
        <f>IF($K$104="","",_xlfn.NORM.INV(ABS(VLOOKUP($M$1,VLookups!$A$48:$B$49,2,FALSE)-T$3),$G$104,$K104))</f>
        <v>1300</v>
      </c>
      <c r="U106" s="5"/>
      <c r="DT106" s="202">
        <f>IF(AND($D$112&gt;0,$D$113&gt;0),IF(OR(W104&lt;$D$112,W104=$D$112),DT104,0),"")</f>
        <v>7.5108329470586286E-6</v>
      </c>
      <c r="DU106" s="202">
        <f t="shared" ref="DU106:GF106" si="624">IF(AND($D$112&gt;0,$D$113&gt;0),IF(OR(X104&lt;$D$112,X104=$D$112),DU104,0),"")</f>
        <v>8.9286980971453643E-6</v>
      </c>
      <c r="DV106" s="202">
        <f t="shared" si="624"/>
        <v>1.0576829917477839E-5</v>
      </c>
      <c r="DW106" s="202">
        <f t="shared" si="624"/>
        <v>1.2485048936702934E-5</v>
      </c>
      <c r="DX106" s="202">
        <f t="shared" si="624"/>
        <v>1.4685621254650801E-5</v>
      </c>
      <c r="DY106" s="202">
        <f t="shared" si="624"/>
        <v>1.7213205126136782E-5</v>
      </c>
      <c r="DZ106" s="202">
        <f t="shared" si="624"/>
        <v>2.0104742316396797E-5</v>
      </c>
      <c r="EA106" s="202">
        <f t="shared" si="624"/>
        <v>2.3399287000230473E-5</v>
      </c>
      <c r="EB106" s="202">
        <f t="shared" si="624"/>
        <v>2.7137765386772639E-5</v>
      </c>
      <c r="EC106" s="202">
        <f t="shared" si="624"/>
        <v>3.1362659939562757E-5</v>
      </c>
      <c r="ED106" s="202">
        <f t="shared" si="624"/>
        <v>3.6117613050834008E-5</v>
      </c>
      <c r="EE106" s="202">
        <f t="shared" si="624"/>
        <v>4.1446946335825894E-5</v>
      </c>
      <c r="EF106" s="202">
        <f t="shared" si="624"/>
        <v>4.7395093344155325E-5</v>
      </c>
      <c r="EG106" s="202">
        <f t="shared" si="624"/>
        <v>5.400594543640446E-5</v>
      </c>
      <c r="EH106" s="202">
        <f t="shared" si="624"/>
        <v>6.1322112827871984E-5</v>
      </c>
      <c r="EI106" s="202">
        <f t="shared" si="624"/>
        <v>6.9384105326660681E-5</v>
      </c>
      <c r="EJ106" s="202">
        <f t="shared" si="624"/>
        <v>7.822944004391671E-5</v>
      </c>
      <c r="EK106" s="202">
        <f t="shared" si="624"/>
        <v>8.7891686269023044E-5</v>
      </c>
      <c r="EL106" s="202">
        <f t="shared" si="624"/>
        <v>9.8399460706169711E-5</v>
      </c>
      <c r="EM106" s="202">
        <f t="shared" si="624"/>
        <v>1.0977538927171696E-4</v>
      </c>
      <c r="EN106" s="202">
        <f t="shared" si="624"/>
        <v>1.2203505455321293E-4</v>
      </c>
      <c r="EO106" s="202">
        <f t="shared" si="624"/>
        <v>1.3518595072084177E-4</v>
      </c>
      <c r="EP106" s="202">
        <f t="shared" si="624"/>
        <v>1.4922647004482779E-4</v>
      </c>
      <c r="EQ106" s="202">
        <f t="shared" si="624"/>
        <v>1.6414494709061374E-4</v>
      </c>
      <c r="ER106" s="202">
        <f t="shared" si="624"/>
        <v>1.799187880231409E-4</v>
      </c>
      <c r="ES106" s="202">
        <f t="shared" si="624"/>
        <v>1.965137131459007E-4</v>
      </c>
      <c r="ET106" s="202">
        <f t="shared" si="624"/>
        <v>2.1388314073634497E-4</v>
      </c>
      <c r="EU106" s="202">
        <f t="shared" si="624"/>
        <v>2.319677393417734E-4</v>
      </c>
      <c r="EV106" s="202">
        <f t="shared" si="624"/>
        <v>2.5069517391721884E-4</v>
      </c>
      <c r="EW106" s="202">
        <f t="shared" si="624"/>
        <v>2.6998006849488426E-4</v>
      </c>
      <c r="EX106" s="202">
        <f t="shared" si="624"/>
        <v>2.8972420448028339E-4</v>
      </c>
      <c r="EY106" s="202">
        <f t="shared" si="624"/>
        <v>3.0981696921390757E-4</v>
      </c>
      <c r="EZ106" s="202">
        <f t="shared" si="624"/>
        <v>3.3013606419444731E-4</v>
      </c>
      <c r="FA106" s="202">
        <f t="shared" si="624"/>
        <v>3.5054847644052598E-4</v>
      </c>
      <c r="FB106" s="202">
        <f t="shared" si="624"/>
        <v>3.7091171001580995E-4</v>
      </c>
      <c r="FC106" s="202">
        <f t="shared" si="624"/>
        <v>3.910752679303377E-4</v>
      </c>
      <c r="FD106" s="202">
        <f t="shared" si="624"/>
        <v>4.1088236765704196E-4</v>
      </c>
      <c r="FE106" s="202">
        <f t="shared" si="624"/>
        <v>4.3017186658365122E-4</v>
      </c>
      <c r="FF106" s="202">
        <f t="shared" si="624"/>
        <v>4.4878036708472776E-4</v>
      </c>
      <c r="FG106" s="202">
        <f t="shared" si="624"/>
        <v>4.6654446477783568E-4</v>
      </c>
      <c r="FH106" s="202">
        <f t="shared" si="624"/>
        <v>4.8330309814700504E-4</v>
      </c>
      <c r="FI106" s="202">
        <f t="shared" si="624"/>
        <v>4.9889995328585089E-4</v>
      </c>
      <c r="FJ106" s="202">
        <f t="shared" si="624"/>
        <v>5.1318587421770136E-4</v>
      </c>
      <c r="FK106" s="202">
        <f t="shared" si="624"/>
        <v>5.2602122724402709E-4</v>
      </c>
      <c r="FL106" s="202">
        <f t="shared" si="624"/>
        <v>5.3727816716840767E-4</v>
      </c>
      <c r="FM106" s="202">
        <f t="shared" si="624"/>
        <v>5.4684275410829661E-4</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0</v>
      </c>
      <c r="FN107" s="202">
        <f t="shared" si="626"/>
        <v>5.546168719578427E-4</v>
      </c>
      <c r="FO107" s="202">
        <f t="shared" si="626"/>
        <v>5.6051990336648285E-4</v>
      </c>
      <c r="FP107" s="202">
        <f t="shared" si="626"/>
        <v>5.6449012126206621E-4</v>
      </c>
      <c r="FQ107" s="202">
        <f t="shared" si="626"/>
        <v>5.6648576333583446E-4</v>
      </c>
      <c r="FR107" s="202">
        <f t="shared" si="626"/>
        <v>5.6648576333583446E-4</v>
      </c>
      <c r="FS107" s="202">
        <f t="shared" si="626"/>
        <v>5.6449012126206621E-4</v>
      </c>
      <c r="FT107" s="202">
        <f t="shared" si="626"/>
        <v>5.6051990336648285E-4</v>
      </c>
      <c r="FU107" s="202">
        <f t="shared" si="626"/>
        <v>5.546168719578427E-4</v>
      </c>
      <c r="FV107" s="202">
        <f t="shared" si="626"/>
        <v>0</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5.4684275410829661E-4</v>
      </c>
      <c r="FW108" s="202">
        <f t="shared" si="628"/>
        <v>5.3727816716840767E-4</v>
      </c>
      <c r="FX108" s="202">
        <f t="shared" si="628"/>
        <v>5.2602122724402709E-4</v>
      </c>
      <c r="FY108" s="202">
        <f t="shared" si="628"/>
        <v>5.1318587421770136E-4</v>
      </c>
      <c r="FZ108" s="202">
        <f t="shared" si="628"/>
        <v>4.98899953285851E-4</v>
      </c>
      <c r="GA108" s="202">
        <f t="shared" si="628"/>
        <v>4.8330309814700526E-4</v>
      </c>
      <c r="GB108" s="202">
        <f t="shared" si="628"/>
        <v>4.665444647778359E-4</v>
      </c>
      <c r="GC108" s="202">
        <f t="shared" si="628"/>
        <v>4.4878036708472814E-4</v>
      </c>
      <c r="GD108" s="202">
        <f t="shared" si="628"/>
        <v>4.3017186658365165E-4</v>
      </c>
      <c r="GE108" s="202">
        <f t="shared" si="628"/>
        <v>4.108823676570424E-4</v>
      </c>
      <c r="GF108" s="202">
        <f t="shared" si="628"/>
        <v>3.9107526793033813E-4</v>
      </c>
      <c r="GG108" s="202">
        <f t="shared" ref="GG108:HP108" si="629">IF(AND($D$112&gt;0,$D$113&gt;0),IF(AND(CJ104&gt;$D$113),GG104,0),"")</f>
        <v>3.709117100158105E-4</v>
      </c>
      <c r="GH108" s="202">
        <f t="shared" si="629"/>
        <v>3.5054847644052658E-4</v>
      </c>
      <c r="GI108" s="202">
        <f t="shared" si="629"/>
        <v>3.3013606419444796E-4</v>
      </c>
      <c r="GJ108" s="202">
        <f t="shared" si="629"/>
        <v>3.0981696921390816E-4</v>
      </c>
      <c r="GK108" s="202">
        <f t="shared" si="629"/>
        <v>2.8972420448028393E-4</v>
      </c>
      <c r="GL108" s="202">
        <f t="shared" si="629"/>
        <v>2.6998006849488469E-4</v>
      </c>
      <c r="GM108" s="202">
        <f t="shared" si="629"/>
        <v>2.5069517391721917E-4</v>
      </c>
      <c r="GN108" s="202">
        <f t="shared" si="629"/>
        <v>2.3196773934177365E-4</v>
      </c>
      <c r="GO108" s="202">
        <f t="shared" si="629"/>
        <v>2.138831407363451E-4</v>
      </c>
      <c r="GP108" s="202">
        <f t="shared" si="629"/>
        <v>1.9651371314590083E-4</v>
      </c>
      <c r="GQ108" s="202">
        <f t="shared" si="629"/>
        <v>1.799187880231409E-4</v>
      </c>
      <c r="GR108" s="202">
        <f t="shared" si="629"/>
        <v>1.6414494709061374E-4</v>
      </c>
      <c r="GS108" s="202">
        <f t="shared" si="629"/>
        <v>1.4922647004482771E-4</v>
      </c>
      <c r="GT108" s="202">
        <f t="shared" si="629"/>
        <v>1.3518595072084164E-4</v>
      </c>
      <c r="GU108" s="202">
        <f t="shared" si="629"/>
        <v>1.2203505455321281E-4</v>
      </c>
      <c r="GV108" s="202">
        <f t="shared" si="629"/>
        <v>1.0977538927171679E-4</v>
      </c>
      <c r="GW108" s="202">
        <f t="shared" si="629"/>
        <v>9.8399460706169467E-5</v>
      </c>
      <c r="GX108" s="202">
        <f t="shared" si="629"/>
        <v>8.789168626902284E-5</v>
      </c>
      <c r="GY108" s="202">
        <f t="shared" si="629"/>
        <v>7.8229440043916452E-5</v>
      </c>
      <c r="GZ108" s="202">
        <f t="shared" si="629"/>
        <v>6.9384105326660437E-5</v>
      </c>
      <c r="HA108" s="202">
        <f t="shared" si="629"/>
        <v>6.1322112827871767E-5</v>
      </c>
      <c r="HB108" s="202">
        <f t="shared" si="629"/>
        <v>5.4005945436404189E-5</v>
      </c>
      <c r="HC108" s="202">
        <f t="shared" si="629"/>
        <v>4.7395093344155047E-5</v>
      </c>
      <c r="HD108" s="202">
        <f t="shared" si="629"/>
        <v>4.1446946335825657E-5</v>
      </c>
      <c r="HE108" s="202">
        <f t="shared" si="629"/>
        <v>3.6117613050833751E-5</v>
      </c>
      <c r="HF108" s="202">
        <f t="shared" si="629"/>
        <v>3.136265993956252E-5</v>
      </c>
      <c r="HG108" s="202">
        <f t="shared" si="629"/>
        <v>2.7137765386772405E-5</v>
      </c>
      <c r="HH108" s="202">
        <f t="shared" si="629"/>
        <v>2.3399287000230236E-5</v>
      </c>
      <c r="HI108" s="202">
        <f t="shared" si="629"/>
        <v>2.0104742316396614E-5</v>
      </c>
      <c r="HJ108" s="202">
        <f t="shared" si="629"/>
        <v>1.7213205126136582E-5</v>
      </c>
      <c r="HK108" s="202">
        <f t="shared" si="629"/>
        <v>1.4685621254650625E-5</v>
      </c>
      <c r="HL108" s="202">
        <f t="shared" si="629"/>
        <v>1.2485048936702785E-5</v>
      </c>
      <c r="HM108" s="202">
        <f t="shared" si="629"/>
        <v>1.0576829917477704E-5</v>
      </c>
      <c r="HN108" s="202">
        <f t="shared" si="629"/>
        <v>8.9286980971452373E-6</v>
      </c>
      <c r="HO108" s="202">
        <f t="shared" si="629"/>
        <v>7.5108329470585142E-6</v>
      </c>
      <c r="HP108" s="202">
        <f t="shared" si="629"/>
        <v>6.2958650866207954E-6</v>
      </c>
    </row>
    <row r="109" spans="1:224" ht="15.75" x14ac:dyDescent="0.25">
      <c r="A109" s="5"/>
      <c r="C109" s="31" t="s">
        <v>16</v>
      </c>
      <c r="D109" s="73">
        <f>IF(AND(D108&gt;0,D108&lt;1,NOT(K104="")),_xlfn.NORM.INV((1-$D$108)/2,$G$104,$K$104),"")</f>
        <v>397.87738580275675</v>
      </c>
      <c r="E109" s="37"/>
      <c r="F109" s="2"/>
      <c r="G109" s="5"/>
      <c r="H109" s="5"/>
      <c r="I109" s="5"/>
      <c r="J109" s="5"/>
      <c r="K109" s="5"/>
      <c r="L109" s="5"/>
      <c r="M109" s="5"/>
      <c r="N109" s="5"/>
      <c r="O109" s="5"/>
      <c r="P109" s="5"/>
      <c r="Q109" s="5"/>
      <c r="R109" s="5"/>
      <c r="S109" s="5"/>
      <c r="T109" s="5"/>
      <c r="U109" s="5"/>
      <c r="DT109" s="248">
        <f>MAX(DT106:DT108)</f>
        <v>7.5108329470586286E-6</v>
      </c>
      <c r="DU109" s="248">
        <f t="shared" ref="DU109:GF109" si="630">MAX(DU106:DU108)</f>
        <v>8.9286980971453643E-6</v>
      </c>
      <c r="DV109" s="248">
        <f t="shared" si="630"/>
        <v>1.0576829917477839E-5</v>
      </c>
      <c r="DW109" s="248">
        <f t="shared" si="630"/>
        <v>1.2485048936702934E-5</v>
      </c>
      <c r="DX109" s="248">
        <f t="shared" si="630"/>
        <v>1.4685621254650801E-5</v>
      </c>
      <c r="DY109" s="248">
        <f t="shared" si="630"/>
        <v>1.7213205126136782E-5</v>
      </c>
      <c r="DZ109" s="248">
        <f t="shared" si="630"/>
        <v>2.0104742316396797E-5</v>
      </c>
      <c r="EA109" s="248">
        <f t="shared" si="630"/>
        <v>2.3399287000230473E-5</v>
      </c>
      <c r="EB109" s="248">
        <f t="shared" si="630"/>
        <v>2.7137765386772639E-5</v>
      </c>
      <c r="EC109" s="248">
        <f t="shared" si="630"/>
        <v>3.1362659939562757E-5</v>
      </c>
      <c r="ED109" s="248">
        <f t="shared" si="630"/>
        <v>3.6117613050834008E-5</v>
      </c>
      <c r="EE109" s="248">
        <f t="shared" si="630"/>
        <v>4.1446946335825894E-5</v>
      </c>
      <c r="EF109" s="248">
        <f t="shared" si="630"/>
        <v>4.7395093344155325E-5</v>
      </c>
      <c r="EG109" s="248">
        <f t="shared" si="630"/>
        <v>5.400594543640446E-5</v>
      </c>
      <c r="EH109" s="248">
        <f t="shared" si="630"/>
        <v>6.1322112827871984E-5</v>
      </c>
      <c r="EI109" s="248">
        <f t="shared" si="630"/>
        <v>6.9384105326660681E-5</v>
      </c>
      <c r="EJ109" s="248">
        <f t="shared" si="630"/>
        <v>7.822944004391671E-5</v>
      </c>
      <c r="EK109" s="248">
        <f t="shared" si="630"/>
        <v>8.7891686269023044E-5</v>
      </c>
      <c r="EL109" s="248">
        <f t="shared" si="630"/>
        <v>9.8399460706169711E-5</v>
      </c>
      <c r="EM109" s="248">
        <f t="shared" si="630"/>
        <v>1.0977538927171696E-4</v>
      </c>
      <c r="EN109" s="248">
        <f t="shared" si="630"/>
        <v>1.2203505455321293E-4</v>
      </c>
      <c r="EO109" s="248">
        <f t="shared" si="630"/>
        <v>1.3518595072084177E-4</v>
      </c>
      <c r="EP109" s="248">
        <f t="shared" si="630"/>
        <v>1.4922647004482779E-4</v>
      </c>
      <c r="EQ109" s="248">
        <f t="shared" si="630"/>
        <v>1.6414494709061374E-4</v>
      </c>
      <c r="ER109" s="248">
        <f t="shared" si="630"/>
        <v>1.799187880231409E-4</v>
      </c>
      <c r="ES109" s="248">
        <f t="shared" si="630"/>
        <v>1.965137131459007E-4</v>
      </c>
      <c r="ET109" s="248">
        <f t="shared" si="630"/>
        <v>2.1388314073634497E-4</v>
      </c>
      <c r="EU109" s="248">
        <f t="shared" si="630"/>
        <v>2.319677393417734E-4</v>
      </c>
      <c r="EV109" s="248">
        <f t="shared" si="630"/>
        <v>2.5069517391721884E-4</v>
      </c>
      <c r="EW109" s="248">
        <f t="shared" si="630"/>
        <v>2.6998006849488426E-4</v>
      </c>
      <c r="EX109" s="248">
        <f t="shared" si="630"/>
        <v>2.8972420448028339E-4</v>
      </c>
      <c r="EY109" s="248">
        <f t="shared" si="630"/>
        <v>3.0981696921390757E-4</v>
      </c>
      <c r="EZ109" s="248">
        <f t="shared" si="630"/>
        <v>3.3013606419444731E-4</v>
      </c>
      <c r="FA109" s="248">
        <f t="shared" si="630"/>
        <v>3.5054847644052598E-4</v>
      </c>
      <c r="FB109" s="248">
        <f t="shared" si="630"/>
        <v>3.7091171001580995E-4</v>
      </c>
      <c r="FC109" s="248">
        <f t="shared" si="630"/>
        <v>3.910752679303377E-4</v>
      </c>
      <c r="FD109" s="248">
        <f t="shared" si="630"/>
        <v>4.1088236765704196E-4</v>
      </c>
      <c r="FE109" s="248">
        <f t="shared" si="630"/>
        <v>4.3017186658365122E-4</v>
      </c>
      <c r="FF109" s="248">
        <f t="shared" si="630"/>
        <v>4.4878036708472776E-4</v>
      </c>
      <c r="FG109" s="248">
        <f t="shared" si="630"/>
        <v>4.6654446477783568E-4</v>
      </c>
      <c r="FH109" s="248">
        <f t="shared" si="630"/>
        <v>4.8330309814700504E-4</v>
      </c>
      <c r="FI109" s="248">
        <f t="shared" si="630"/>
        <v>4.9889995328585089E-4</v>
      </c>
      <c r="FJ109" s="248">
        <f t="shared" si="630"/>
        <v>5.1318587421770136E-4</v>
      </c>
      <c r="FK109" s="248">
        <f t="shared" si="630"/>
        <v>5.2602122724402709E-4</v>
      </c>
      <c r="FL109" s="248">
        <f t="shared" si="630"/>
        <v>5.3727816716840767E-4</v>
      </c>
      <c r="FM109" s="248">
        <f t="shared" si="630"/>
        <v>5.4684275410829661E-4</v>
      </c>
      <c r="FN109" s="248">
        <f t="shared" si="630"/>
        <v>5.546168719578427E-4</v>
      </c>
      <c r="FO109" s="248">
        <f t="shared" si="630"/>
        <v>5.6051990336648285E-4</v>
      </c>
      <c r="FP109" s="248">
        <f t="shared" si="630"/>
        <v>5.6449012126206621E-4</v>
      </c>
      <c r="FQ109" s="248">
        <f t="shared" si="630"/>
        <v>5.6648576333583446E-4</v>
      </c>
      <c r="FR109" s="248">
        <f t="shared" si="630"/>
        <v>5.6648576333583446E-4</v>
      </c>
      <c r="FS109" s="248">
        <f t="shared" si="630"/>
        <v>5.6449012126206621E-4</v>
      </c>
      <c r="FT109" s="248">
        <f t="shared" si="630"/>
        <v>5.6051990336648285E-4</v>
      </c>
      <c r="FU109" s="248">
        <f t="shared" si="630"/>
        <v>5.546168719578427E-4</v>
      </c>
      <c r="FV109" s="248">
        <f t="shared" si="630"/>
        <v>5.4684275410829661E-4</v>
      </c>
      <c r="FW109" s="248">
        <f t="shared" si="630"/>
        <v>5.3727816716840767E-4</v>
      </c>
      <c r="FX109" s="248">
        <f t="shared" si="630"/>
        <v>5.2602122724402709E-4</v>
      </c>
      <c r="FY109" s="248">
        <f t="shared" si="630"/>
        <v>5.1318587421770136E-4</v>
      </c>
      <c r="FZ109" s="248">
        <f t="shared" si="630"/>
        <v>4.98899953285851E-4</v>
      </c>
      <c r="GA109" s="248">
        <f t="shared" si="630"/>
        <v>4.8330309814700526E-4</v>
      </c>
      <c r="GB109" s="248">
        <f t="shared" si="630"/>
        <v>4.665444647778359E-4</v>
      </c>
      <c r="GC109" s="248">
        <f t="shared" si="630"/>
        <v>4.4878036708472814E-4</v>
      </c>
      <c r="GD109" s="248">
        <f t="shared" si="630"/>
        <v>4.3017186658365165E-4</v>
      </c>
      <c r="GE109" s="248">
        <f t="shared" si="630"/>
        <v>4.108823676570424E-4</v>
      </c>
      <c r="GF109" s="248">
        <f t="shared" si="630"/>
        <v>3.9107526793033813E-4</v>
      </c>
      <c r="GG109" s="248">
        <f t="shared" ref="GG109:HP109" si="631">MAX(GG106:GG108)</f>
        <v>3.709117100158105E-4</v>
      </c>
      <c r="GH109" s="248">
        <f t="shared" si="631"/>
        <v>3.5054847644052658E-4</v>
      </c>
      <c r="GI109" s="248">
        <f t="shared" si="631"/>
        <v>3.3013606419444796E-4</v>
      </c>
      <c r="GJ109" s="248">
        <f t="shared" si="631"/>
        <v>3.0981696921390816E-4</v>
      </c>
      <c r="GK109" s="248">
        <f t="shared" si="631"/>
        <v>2.8972420448028393E-4</v>
      </c>
      <c r="GL109" s="248">
        <f t="shared" si="631"/>
        <v>2.6998006849488469E-4</v>
      </c>
      <c r="GM109" s="248">
        <f t="shared" si="631"/>
        <v>2.5069517391721917E-4</v>
      </c>
      <c r="GN109" s="248">
        <f t="shared" si="631"/>
        <v>2.3196773934177365E-4</v>
      </c>
      <c r="GO109" s="248">
        <f t="shared" si="631"/>
        <v>2.138831407363451E-4</v>
      </c>
      <c r="GP109" s="248">
        <f t="shared" si="631"/>
        <v>1.9651371314590083E-4</v>
      </c>
      <c r="GQ109" s="248">
        <f t="shared" si="631"/>
        <v>1.799187880231409E-4</v>
      </c>
      <c r="GR109" s="248">
        <f t="shared" si="631"/>
        <v>1.6414494709061374E-4</v>
      </c>
      <c r="GS109" s="248">
        <f t="shared" si="631"/>
        <v>1.4922647004482771E-4</v>
      </c>
      <c r="GT109" s="248">
        <f t="shared" si="631"/>
        <v>1.3518595072084164E-4</v>
      </c>
      <c r="GU109" s="248">
        <f t="shared" si="631"/>
        <v>1.2203505455321281E-4</v>
      </c>
      <c r="GV109" s="248">
        <f t="shared" si="631"/>
        <v>1.0977538927171679E-4</v>
      </c>
      <c r="GW109" s="248">
        <f t="shared" si="631"/>
        <v>9.8399460706169467E-5</v>
      </c>
      <c r="GX109" s="248">
        <f t="shared" si="631"/>
        <v>8.789168626902284E-5</v>
      </c>
      <c r="GY109" s="248">
        <f t="shared" si="631"/>
        <v>7.8229440043916452E-5</v>
      </c>
      <c r="GZ109" s="248">
        <f t="shared" si="631"/>
        <v>6.9384105326660437E-5</v>
      </c>
      <c r="HA109" s="248">
        <f t="shared" si="631"/>
        <v>6.1322112827871767E-5</v>
      </c>
      <c r="HB109" s="248">
        <f t="shared" si="631"/>
        <v>5.4005945436404189E-5</v>
      </c>
      <c r="HC109" s="248">
        <f t="shared" si="631"/>
        <v>4.7395093344155047E-5</v>
      </c>
      <c r="HD109" s="248">
        <f t="shared" si="631"/>
        <v>4.1446946335825657E-5</v>
      </c>
      <c r="HE109" s="248">
        <f t="shared" si="631"/>
        <v>3.6117613050833751E-5</v>
      </c>
      <c r="HF109" s="248">
        <f t="shared" si="631"/>
        <v>3.136265993956252E-5</v>
      </c>
      <c r="HG109" s="248">
        <f t="shared" si="631"/>
        <v>2.7137765386772405E-5</v>
      </c>
      <c r="HH109" s="248">
        <f t="shared" si="631"/>
        <v>2.3399287000230236E-5</v>
      </c>
      <c r="HI109" s="248">
        <f t="shared" si="631"/>
        <v>2.0104742316396614E-5</v>
      </c>
      <c r="HJ109" s="248">
        <f t="shared" si="631"/>
        <v>1.7213205126136582E-5</v>
      </c>
      <c r="HK109" s="248">
        <f t="shared" si="631"/>
        <v>1.4685621254650625E-5</v>
      </c>
      <c r="HL109" s="248">
        <f t="shared" si="631"/>
        <v>1.2485048936702785E-5</v>
      </c>
      <c r="HM109" s="248">
        <f t="shared" si="631"/>
        <v>1.0576829917477704E-5</v>
      </c>
      <c r="HN109" s="248">
        <f t="shared" si="631"/>
        <v>8.9286980971452373E-6</v>
      </c>
      <c r="HO109" s="248">
        <f t="shared" si="631"/>
        <v>7.5108329470585142E-6</v>
      </c>
      <c r="HP109" s="248">
        <f t="shared" si="631"/>
        <v>6.2958650866207954E-6</v>
      </c>
    </row>
    <row r="110" spans="1:224" ht="15.75" x14ac:dyDescent="0.25">
      <c r="A110" s="5"/>
      <c r="B110" s="5"/>
      <c r="C110" s="31" t="s">
        <v>52</v>
      </c>
      <c r="D110" s="73">
        <f>IF(AND(D108&gt;0,D108&lt;1,NOT(K104="")),_xlfn.NORM.INV(($D$108+(1-$D$108)/2),$G$104,$K$104),"")</f>
        <v>2202.1226141972434</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53</v>
      </c>
      <c r="D114" s="41">
        <f>IF(AND($D$112&gt;0,$D$113&gt;0,$D$112&lt;$D$113,NOT(ISBLANK(D113)),NOT(K104="")),_xlfn.NORM.DIST($D$113,$G$104,$K$104,TRUE)-_xlfn.NORM.DIST($D$112,$G$104,$K$104,TRUE),"")</f>
        <v>0.20401632211654513</v>
      </c>
      <c r="E114" s="37"/>
      <c r="F114" s="44" t="s">
        <v>38</v>
      </c>
      <c r="G114" s="5"/>
      <c r="H114" s="5"/>
      <c r="I114" s="5"/>
      <c r="J114" s="5"/>
      <c r="K114" s="5"/>
      <c r="L114" s="5"/>
      <c r="M114" s="5"/>
      <c r="N114" s="5"/>
      <c r="O114" s="5"/>
      <c r="P114" s="5"/>
      <c r="Q114" s="5"/>
      <c r="R114" s="5"/>
      <c r="S114" s="5"/>
      <c r="T114" s="5"/>
      <c r="U114" s="5"/>
    </row>
    <row r="115" spans="1:21" ht="17.25" x14ac:dyDescent="0.3">
      <c r="A115" s="5"/>
      <c r="B115" s="5"/>
      <c r="C115" s="74" t="s">
        <v>187</v>
      </c>
      <c r="D115" s="43">
        <f>IF(AND($D$112&gt;0,$D$113&gt;0,$D$112&lt;$D$113,NOT($K$104="")),_xlfn.NORM.DIST(D112,$G$104,$K$104,TRUE),"")</f>
        <v>0.39799183894172746</v>
      </c>
      <c r="E115" s="37"/>
      <c r="F115" s="44" t="s">
        <v>39</v>
      </c>
      <c r="G115" s="5"/>
      <c r="H115" s="5"/>
      <c r="I115" s="5"/>
      <c r="J115" s="5"/>
      <c r="K115" s="5"/>
      <c r="L115" s="5"/>
      <c r="M115" s="5"/>
      <c r="N115" s="5"/>
      <c r="O115" s="5"/>
      <c r="P115" s="5"/>
      <c r="Q115" s="5"/>
      <c r="R115" s="5"/>
      <c r="S115" s="5"/>
      <c r="T115" s="5"/>
      <c r="U115" s="5"/>
    </row>
    <row r="116" spans="1:21" ht="17.25" x14ac:dyDescent="0.3">
      <c r="A116" s="5"/>
      <c r="B116" s="5"/>
      <c r="C116" s="74" t="s">
        <v>188</v>
      </c>
      <c r="D116" s="42">
        <f>IF(AND($D$112&gt;0,$D$113&gt;0,$D$112&lt;$D$113,NOT($K$104="")),1-_xlfn.NORM.DIST(D113,$G$104,$K$104,TRUE),"")</f>
        <v>0.3979918389417274</v>
      </c>
      <c r="E116" s="37"/>
      <c r="F116" s="44" t="s">
        <v>37</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50</v>
      </c>
      <c r="C138" s="11"/>
      <c r="D138" s="11"/>
      <c r="E138" s="12"/>
      <c r="F138" s="12"/>
      <c r="G138" s="11"/>
      <c r="H138" s="12"/>
      <c r="I138" s="12"/>
      <c r="J138" s="11"/>
      <c r="K138" s="11"/>
      <c r="L138" s="11"/>
      <c r="M138" s="11"/>
      <c r="N138" s="13"/>
      <c r="U138" s="5"/>
    </row>
    <row r="139" spans="1:21" x14ac:dyDescent="0.25">
      <c r="A139" s="2"/>
      <c r="B139" s="10" t="s">
        <v>60</v>
      </c>
      <c r="C139" s="11"/>
      <c r="D139" s="11"/>
      <c r="E139" s="12"/>
      <c r="F139" s="12"/>
      <c r="G139" s="11"/>
      <c r="H139" s="12"/>
      <c r="I139" s="12"/>
      <c r="J139" s="11"/>
      <c r="K139" s="11"/>
      <c r="L139" s="11"/>
      <c r="M139" s="11"/>
      <c r="N139" s="13"/>
      <c r="U139" s="5"/>
    </row>
    <row r="140" spans="1:21" x14ac:dyDescent="0.25">
      <c r="A140" s="2"/>
      <c r="B140" s="10" t="s">
        <v>33</v>
      </c>
      <c r="C140" s="11"/>
      <c r="D140" s="11"/>
      <c r="E140" s="12"/>
      <c r="F140" s="12"/>
      <c r="G140" s="11"/>
      <c r="H140" s="12"/>
      <c r="I140" s="12"/>
      <c r="J140" s="11"/>
      <c r="K140" s="11"/>
      <c r="L140" s="11"/>
      <c r="M140" s="11"/>
      <c r="N140" s="13"/>
      <c r="U140" s="5"/>
    </row>
    <row r="141" spans="1:21" x14ac:dyDescent="0.25">
      <c r="A141" s="2"/>
      <c r="B141" s="10" t="s">
        <v>34</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0.1.1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4" t="s">
        <v>99</v>
      </c>
      <c r="C148" s="374"/>
      <c r="D148" s="374"/>
      <c r="E148" s="374"/>
      <c r="F148" s="374"/>
      <c r="G148" s="374"/>
      <c r="H148" s="374"/>
      <c r="I148" s="97"/>
      <c r="J148" s="5"/>
      <c r="K148" s="5"/>
      <c r="L148" s="5"/>
      <c r="M148" s="5"/>
      <c r="N148" s="5"/>
      <c r="O148" s="5"/>
      <c r="P148" s="5"/>
      <c r="Q148" s="5"/>
      <c r="R148" s="5"/>
      <c r="S148" s="5"/>
      <c r="T148" s="5"/>
      <c r="U148" s="5"/>
    </row>
    <row r="149" spans="1:21" x14ac:dyDescent="0.25">
      <c r="A149" s="2"/>
      <c r="B149" s="374" t="s">
        <v>100</v>
      </c>
      <c r="C149" s="374"/>
      <c r="D149" s="374"/>
      <c r="E149" s="374"/>
      <c r="F149" s="374"/>
      <c r="G149" s="374"/>
      <c r="H149" s="374"/>
      <c r="I149" s="97"/>
      <c r="J149" s="5"/>
      <c r="K149" s="5"/>
      <c r="L149" s="5"/>
      <c r="M149" s="5"/>
      <c r="N149" s="5"/>
      <c r="O149" s="5"/>
      <c r="P149" s="5"/>
      <c r="Q149" s="5"/>
      <c r="R149" s="5"/>
      <c r="S149" s="5"/>
      <c r="T149" s="5"/>
      <c r="U149" s="5"/>
    </row>
    <row r="150" spans="1:21" x14ac:dyDescent="0.25">
      <c r="A150" s="2"/>
      <c r="B150" s="374" t="s">
        <v>64</v>
      </c>
      <c r="C150" s="374"/>
      <c r="D150" s="374"/>
      <c r="E150" s="374"/>
      <c r="F150" s="374"/>
      <c r="G150" s="374"/>
      <c r="H150" s="374"/>
      <c r="I150" s="97"/>
      <c r="J150" s="5"/>
      <c r="K150" s="5"/>
      <c r="L150" s="5"/>
      <c r="M150" s="5"/>
      <c r="N150" s="5"/>
      <c r="O150" s="5"/>
      <c r="P150" s="5"/>
      <c r="Q150" s="5"/>
      <c r="R150" s="5"/>
      <c r="S150" s="5"/>
      <c r="T150" s="5"/>
      <c r="U150" s="5"/>
    </row>
    <row r="151" spans="1:21" x14ac:dyDescent="0.25">
      <c r="A151" s="2"/>
      <c r="B151" s="374" t="s">
        <v>169</v>
      </c>
      <c r="C151" s="374"/>
      <c r="D151" s="374"/>
      <c r="E151" s="374"/>
      <c r="F151" s="374"/>
      <c r="G151" s="374"/>
      <c r="H151" s="374"/>
      <c r="I151" s="97"/>
      <c r="J151" s="5"/>
      <c r="K151" s="5"/>
      <c r="L151" s="5"/>
      <c r="M151" s="5"/>
      <c r="N151" s="5"/>
      <c r="O151" s="5"/>
      <c r="P151" s="5"/>
      <c r="Q151" s="5"/>
      <c r="R151" s="5"/>
      <c r="S151" s="5"/>
      <c r="T151" s="5"/>
      <c r="U151" s="5"/>
    </row>
    <row r="152" spans="1:21" x14ac:dyDescent="0.25">
      <c r="A152" s="2"/>
      <c r="B152" s="374" t="s">
        <v>769</v>
      </c>
      <c r="C152" s="374"/>
      <c r="D152" s="374"/>
      <c r="E152" s="374"/>
      <c r="F152" s="374"/>
      <c r="G152" s="374"/>
      <c r="H152" s="374"/>
      <c r="I152" s="97"/>
      <c r="J152" s="5"/>
      <c r="K152" s="5"/>
      <c r="L152" s="5"/>
      <c r="M152" s="5"/>
      <c r="N152" s="5"/>
      <c r="O152" s="5"/>
      <c r="P152" s="5"/>
      <c r="Q152" s="5"/>
      <c r="R152" s="5"/>
      <c r="S152" s="5"/>
      <c r="T152" s="5"/>
      <c r="U152" s="5"/>
    </row>
    <row r="153" spans="1:21" x14ac:dyDescent="0.25">
      <c r="A153" s="2"/>
      <c r="B153" s="148" t="s">
        <v>167</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62</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166</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168</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702</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703</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704</v>
      </c>
    </row>
    <row r="161" spans="1:9" x14ac:dyDescent="0.25">
      <c r="B161" s="148" t="s">
        <v>61</v>
      </c>
    </row>
    <row r="162" spans="1:9" x14ac:dyDescent="0.25">
      <c r="B162" s="375" t="s">
        <v>708</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customWidth="1"/>
  </cols>
  <sheetData>
    <row r="1" spans="1:226" ht="24" customHeight="1" x14ac:dyDescent="0.25">
      <c r="A1" s="53"/>
      <c r="B1" s="53" t="s">
        <v>814</v>
      </c>
      <c r="C1" s="5"/>
      <c r="D1" s="5"/>
      <c r="E1" s="2"/>
      <c r="F1" s="2"/>
      <c r="G1" s="5"/>
      <c r="H1" s="2"/>
      <c r="I1" s="2"/>
      <c r="J1" s="5"/>
      <c r="K1" s="5"/>
      <c r="L1" s="5"/>
      <c r="M1" s="5"/>
      <c r="N1" s="378" t="s">
        <v>47</v>
      </c>
      <c r="O1" s="379"/>
      <c r="P1" s="394" t="str">
        <f>VLOOKUP(N1,VLookups!A48:C49,3,FALSE)</f>
        <v>Show the likelihood that the SPERT estimates will be EQUAL TO or GREATER THAN an uncertainty</v>
      </c>
      <c r="Q1" s="394"/>
      <c r="R1" s="394"/>
      <c r="S1" s="394"/>
      <c r="T1" s="394"/>
      <c r="U1" s="394"/>
      <c r="V1" s="5"/>
    </row>
    <row r="2" spans="1:226" ht="15" customHeight="1" x14ac:dyDescent="0.25">
      <c r="B2" s="23"/>
      <c r="C2" s="23"/>
      <c r="D2" s="23"/>
      <c r="E2" s="24"/>
      <c r="F2" s="24"/>
      <c r="G2" s="23"/>
      <c r="H2" s="24"/>
      <c r="I2" s="24"/>
      <c r="J2" s="5"/>
      <c r="K2" s="5"/>
      <c r="L2" s="5"/>
      <c r="M2" s="5"/>
      <c r="N2" s="398" t="s">
        <v>44</v>
      </c>
      <c r="O2" s="398" t="s">
        <v>45</v>
      </c>
      <c r="P2" s="395" t="s">
        <v>32</v>
      </c>
      <c r="Q2" s="396"/>
      <c r="R2" s="396"/>
      <c r="S2" s="396"/>
      <c r="T2" s="396"/>
      <c r="U2" s="397"/>
      <c r="V2" s="5"/>
      <c r="W2" s="161" t="s">
        <v>134</v>
      </c>
    </row>
    <row r="3" spans="1:226" x14ac:dyDescent="0.25">
      <c r="A3" s="3" t="s">
        <v>5</v>
      </c>
      <c r="B3" s="56" t="s">
        <v>24</v>
      </c>
      <c r="C3" s="367" t="s">
        <v>800</v>
      </c>
      <c r="D3" s="56" t="s">
        <v>25</v>
      </c>
      <c r="E3" s="56"/>
      <c r="F3" s="56"/>
      <c r="G3" s="56" t="s">
        <v>723</v>
      </c>
      <c r="H3" s="56" t="s">
        <v>9</v>
      </c>
      <c r="I3" s="56" t="s">
        <v>128</v>
      </c>
      <c r="J3" s="56" t="s">
        <v>819</v>
      </c>
      <c r="K3" s="56" t="s">
        <v>818</v>
      </c>
      <c r="L3" s="56" t="s">
        <v>816</v>
      </c>
      <c r="M3" s="56" t="s">
        <v>817</v>
      </c>
      <c r="N3" s="399"/>
      <c r="O3" s="399"/>
      <c r="P3" s="94">
        <v>0.1</v>
      </c>
      <c r="Q3" s="52">
        <v>0.9</v>
      </c>
      <c r="R3" s="52">
        <v>0.85</v>
      </c>
      <c r="S3" s="52">
        <v>0.8</v>
      </c>
      <c r="T3" s="52">
        <v>0.75</v>
      </c>
      <c r="U3" s="52">
        <v>0.7</v>
      </c>
      <c r="V3" s="5"/>
      <c r="W3" s="161" t="s">
        <v>135</v>
      </c>
      <c r="DU3" s="161" t="s">
        <v>129</v>
      </c>
      <c r="HR3" s="164" t="s">
        <v>170</v>
      </c>
    </row>
    <row r="4" spans="1:226" x14ac:dyDescent="0.25">
      <c r="A4" s="4">
        <v>1</v>
      </c>
      <c r="B4" s="368">
        <f>IFERROR(_xlfn.LOGNORM.INV(0.001,LN($G4),LN(VLOOKUP($H4,VLookups!$A$4:$C$13,3,FALSE))),"")</f>
        <v>74.4881155059403</v>
      </c>
      <c r="C4" s="89">
        <v>100</v>
      </c>
      <c r="D4" s="368">
        <f>IFERROR(_xlfn.LOGNORM.INV(0.999,LN($G4),LN(VLOOKUP($H4,VLookups!$A$4:$C$13,3,FALSE))),"")</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IF(AND(B4&gt;0,C4&gt;0,D4&gt;0),IF(ISBLANK(J4),IF(ISBLANK(H4),"",VLOOKUP(H4,VLookups!$A$4:$C$13,3,FALSE)),J4),"")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IFERROR(_xlfn.LOGNORM.INV(0.001,LN($G5),LN(VLOOKUP($H5,VLookups!$A$4:$C$13,3,FALSE))),"")</f>
        <v>64.927633342504024</v>
      </c>
      <c r="C5" s="89">
        <v>100</v>
      </c>
      <c r="D5" s="368">
        <f>IFERROR(_xlfn.LOGNORM.INV(0.999,LN($G5),LN(VLOOKUP($H5,VLookups!$A$4:$C$13,3,FALSE))),"")</f>
        <v>154.01762678224159</v>
      </c>
      <c r="E5" s="34">
        <f t="shared" ref="E5:E68" si="4">IF(OR(ISBLANK(C5),ISBLANK(D5),ISBLANK(B5)),"",IF(AND(B5&gt;0,C5&gt;0,D5&gt;0),IF(C5&gt;B5,IF(D5&gt;C5,1,-1),-1)))</f>
        <v>1</v>
      </c>
      <c r="F5" s="34">
        <f t="shared" ref="F5:F68" si="5">IF(OR(ISBLANK(B5),ISBLANK(C5),ISBLANK(D5)),"",IFERROR(MIN(C5-B5,D5-C5)/MAX(C5-B5,D5-C5),""))</f>
        <v>0.64927633342503843</v>
      </c>
      <c r="G5" s="70">
        <f>IF(AND(C5&gt;0,NOT(ISBLANK(H5))),IF(VLOOKUP($C$3,VLookups!$A$17:$B$18,2,FALSE),C5*VLOOKUP(H5,VLookups!$A$4:$B$13,2,FALSE),C5),"")</f>
        <v>100</v>
      </c>
      <c r="H5" s="21" t="s">
        <v>729</v>
      </c>
      <c r="I5" s="56"/>
      <c r="J5" s="266"/>
      <c r="K5" s="369">
        <f>IF(AND(B5&gt;0,C5&gt;0,D5&gt;0),IF(ISBLANK(J5),IF(ISBLANK(H5),"",VLOOKUP(H5,VLookups!$A$4:$C$13,3,FALSE)),J5),"")</f>
        <v>1.1499999999999999</v>
      </c>
      <c r="L5" s="369">
        <f t="shared" ref="L5:L68" si="6">IFERROR((D5-B5)/6,"")</f>
        <v>14.848332239956262</v>
      </c>
      <c r="M5" s="72">
        <f t="shared" ref="M5:M68" si="7">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8">IF(AND(B5&gt;0,C5&gt;0,D5&gt;0),ABS(B5-D5)/100,"")</f>
        <v>0.89089993439737569</v>
      </c>
      <c r="X5" s="162">
        <f t="shared" ref="X5:X68" si="9">IF(ISNONTEXT($W5),$B5,"")</f>
        <v>64.927633342504024</v>
      </c>
      <c r="Y5" s="48">
        <f t="shared" ref="Y5:CJ5" si="10">IF(ISNONTEXT($W5),X5+$W5,"")</f>
        <v>65.818533276901405</v>
      </c>
      <c r="Z5" s="48">
        <f t="shared" si="10"/>
        <v>66.709433211298787</v>
      </c>
      <c r="AA5" s="48">
        <f t="shared" si="10"/>
        <v>67.600333145696169</v>
      </c>
      <c r="AB5" s="48">
        <f t="shared" si="10"/>
        <v>68.491233080093551</v>
      </c>
      <c r="AC5" s="48">
        <f t="shared" si="10"/>
        <v>69.382133014490933</v>
      </c>
      <c r="AD5" s="48">
        <f t="shared" si="10"/>
        <v>70.273032948888314</v>
      </c>
      <c r="AE5" s="48">
        <f t="shared" si="10"/>
        <v>71.163932883285696</v>
      </c>
      <c r="AF5" s="48">
        <f t="shared" si="10"/>
        <v>72.054832817683078</v>
      </c>
      <c r="AG5" s="48">
        <f t="shared" si="10"/>
        <v>72.94573275208046</v>
      </c>
      <c r="AH5" s="48">
        <f t="shared" si="10"/>
        <v>73.836632686477842</v>
      </c>
      <c r="AI5" s="48">
        <f t="shared" si="10"/>
        <v>74.727532620875223</v>
      </c>
      <c r="AJ5" s="48">
        <f t="shared" si="10"/>
        <v>75.618432555272605</v>
      </c>
      <c r="AK5" s="48">
        <f t="shared" si="10"/>
        <v>76.509332489669987</v>
      </c>
      <c r="AL5" s="48">
        <f t="shared" si="10"/>
        <v>77.400232424067369</v>
      </c>
      <c r="AM5" s="48">
        <f t="shared" si="10"/>
        <v>78.29113235846475</v>
      </c>
      <c r="AN5" s="48">
        <f t="shared" si="10"/>
        <v>79.182032292862132</v>
      </c>
      <c r="AO5" s="48">
        <f t="shared" si="10"/>
        <v>80.072932227259514</v>
      </c>
      <c r="AP5" s="48">
        <f t="shared" si="10"/>
        <v>80.963832161656896</v>
      </c>
      <c r="AQ5" s="48">
        <f t="shared" si="10"/>
        <v>81.854732096054278</v>
      </c>
      <c r="AR5" s="48">
        <f t="shared" si="10"/>
        <v>82.745632030451659</v>
      </c>
      <c r="AS5" s="48">
        <f t="shared" si="10"/>
        <v>83.636531964849041</v>
      </c>
      <c r="AT5" s="48">
        <f t="shared" si="10"/>
        <v>84.527431899246423</v>
      </c>
      <c r="AU5" s="48">
        <f t="shared" si="10"/>
        <v>85.418331833643805</v>
      </c>
      <c r="AV5" s="48">
        <f t="shared" si="10"/>
        <v>86.309231768041187</v>
      </c>
      <c r="AW5" s="48">
        <f t="shared" si="10"/>
        <v>87.200131702438568</v>
      </c>
      <c r="AX5" s="48">
        <f t="shared" si="10"/>
        <v>88.09103163683595</v>
      </c>
      <c r="AY5" s="48">
        <f t="shared" si="10"/>
        <v>88.981931571233332</v>
      </c>
      <c r="AZ5" s="48">
        <f t="shared" si="10"/>
        <v>89.872831505630714</v>
      </c>
      <c r="BA5" s="48">
        <f t="shared" si="10"/>
        <v>90.763731440028096</v>
      </c>
      <c r="BB5" s="48">
        <f t="shared" si="10"/>
        <v>91.654631374425477</v>
      </c>
      <c r="BC5" s="48">
        <f t="shared" si="10"/>
        <v>92.545531308822859</v>
      </c>
      <c r="BD5" s="48">
        <f t="shared" si="10"/>
        <v>93.436431243220241</v>
      </c>
      <c r="BE5" s="48">
        <f t="shared" si="10"/>
        <v>94.327331177617623</v>
      </c>
      <c r="BF5" s="48">
        <f t="shared" si="10"/>
        <v>95.218231112015005</v>
      </c>
      <c r="BG5" s="48">
        <f t="shared" si="10"/>
        <v>96.109131046412386</v>
      </c>
      <c r="BH5" s="48">
        <f t="shared" si="10"/>
        <v>97.000030980809768</v>
      </c>
      <c r="BI5" s="48">
        <f t="shared" si="10"/>
        <v>97.89093091520715</v>
      </c>
      <c r="BJ5" s="48">
        <f t="shared" si="10"/>
        <v>98.781830849604532</v>
      </c>
      <c r="BK5" s="48">
        <f t="shared" si="10"/>
        <v>99.672730784001914</v>
      </c>
      <c r="BL5" s="48">
        <f t="shared" si="10"/>
        <v>100.5636307183993</v>
      </c>
      <c r="BM5" s="48">
        <f t="shared" si="10"/>
        <v>101.45453065279668</v>
      </c>
      <c r="BN5" s="48">
        <f t="shared" si="10"/>
        <v>102.34543058719406</v>
      </c>
      <c r="BO5" s="48">
        <f t="shared" si="10"/>
        <v>103.23633052159144</v>
      </c>
      <c r="BP5" s="48">
        <f t="shared" si="10"/>
        <v>104.12723045598882</v>
      </c>
      <c r="BQ5" s="48">
        <f t="shared" si="10"/>
        <v>105.0181303903862</v>
      </c>
      <c r="BR5" s="48">
        <f t="shared" si="10"/>
        <v>105.90903032478359</v>
      </c>
      <c r="BS5" s="48">
        <f t="shared" si="10"/>
        <v>106.79993025918097</v>
      </c>
      <c r="BT5" s="48">
        <f t="shared" si="10"/>
        <v>107.69083019357835</v>
      </c>
      <c r="BU5" s="48">
        <f t="shared" si="10"/>
        <v>108.58173012797573</v>
      </c>
      <c r="BV5" s="48">
        <f t="shared" si="10"/>
        <v>109.47263006237311</v>
      </c>
      <c r="BW5" s="48">
        <f t="shared" si="10"/>
        <v>110.3635299967705</v>
      </c>
      <c r="BX5" s="48">
        <f t="shared" si="10"/>
        <v>111.25442993116788</v>
      </c>
      <c r="BY5" s="48">
        <f t="shared" si="10"/>
        <v>112.14532986556526</v>
      </c>
      <c r="BZ5" s="48">
        <f t="shared" si="10"/>
        <v>113.03622979996264</v>
      </c>
      <c r="CA5" s="48">
        <f t="shared" si="10"/>
        <v>113.92712973436002</v>
      </c>
      <c r="CB5" s="48">
        <f t="shared" si="10"/>
        <v>114.8180296687574</v>
      </c>
      <c r="CC5" s="48">
        <f t="shared" si="10"/>
        <v>115.70892960315479</v>
      </c>
      <c r="CD5" s="48">
        <f t="shared" si="10"/>
        <v>116.59982953755217</v>
      </c>
      <c r="CE5" s="48">
        <f t="shared" si="10"/>
        <v>117.49072947194955</v>
      </c>
      <c r="CF5" s="48">
        <f t="shared" si="10"/>
        <v>118.38162940634693</v>
      </c>
      <c r="CG5" s="48">
        <f t="shared" si="10"/>
        <v>119.27252934074431</v>
      </c>
      <c r="CH5" s="48">
        <f t="shared" si="10"/>
        <v>120.1634292751417</v>
      </c>
      <c r="CI5" s="48">
        <f t="shared" si="10"/>
        <v>121.05432920953908</v>
      </c>
      <c r="CJ5" s="48">
        <f t="shared" si="10"/>
        <v>121.94522914393646</v>
      </c>
      <c r="CK5" s="48">
        <f t="shared" ref="CK5:DT5" si="11">IF(ISNONTEXT($W5),CJ5+$W5,"")</f>
        <v>122.83612907833384</v>
      </c>
      <c r="CL5" s="48">
        <f t="shared" si="11"/>
        <v>123.72702901273122</v>
      </c>
      <c r="CM5" s="48">
        <f t="shared" si="11"/>
        <v>124.6179289471286</v>
      </c>
      <c r="CN5" s="48">
        <f t="shared" si="11"/>
        <v>125.50882888152599</v>
      </c>
      <c r="CO5" s="48">
        <f t="shared" si="11"/>
        <v>126.39972881592337</v>
      </c>
      <c r="CP5" s="48">
        <f t="shared" si="11"/>
        <v>127.29062875032075</v>
      </c>
      <c r="CQ5" s="48">
        <f t="shared" si="11"/>
        <v>128.18152868471813</v>
      </c>
      <c r="CR5" s="48">
        <f t="shared" si="11"/>
        <v>129.0724286191155</v>
      </c>
      <c r="CS5" s="48">
        <f t="shared" si="11"/>
        <v>129.96332855351287</v>
      </c>
      <c r="CT5" s="48">
        <f t="shared" si="11"/>
        <v>130.85422848791023</v>
      </c>
      <c r="CU5" s="48">
        <f t="shared" si="11"/>
        <v>131.7451284223076</v>
      </c>
      <c r="CV5" s="48">
        <f t="shared" si="11"/>
        <v>132.63602835670497</v>
      </c>
      <c r="CW5" s="48">
        <f t="shared" si="11"/>
        <v>133.52692829110234</v>
      </c>
      <c r="CX5" s="48">
        <f t="shared" si="11"/>
        <v>134.4178282254997</v>
      </c>
      <c r="CY5" s="48">
        <f t="shared" si="11"/>
        <v>135.30872815989707</v>
      </c>
      <c r="CZ5" s="48">
        <f t="shared" si="11"/>
        <v>136.19962809429444</v>
      </c>
      <c r="DA5" s="48">
        <f t="shared" si="11"/>
        <v>137.09052802869181</v>
      </c>
      <c r="DB5" s="48">
        <f t="shared" si="11"/>
        <v>137.98142796308917</v>
      </c>
      <c r="DC5" s="48">
        <f t="shared" si="11"/>
        <v>138.87232789748654</v>
      </c>
      <c r="DD5" s="48">
        <f t="shared" si="11"/>
        <v>139.76322783188391</v>
      </c>
      <c r="DE5" s="48">
        <f t="shared" si="11"/>
        <v>140.65412776628128</v>
      </c>
      <c r="DF5" s="48">
        <f t="shared" si="11"/>
        <v>141.54502770067865</v>
      </c>
      <c r="DG5" s="48">
        <f t="shared" si="11"/>
        <v>142.43592763507601</v>
      </c>
      <c r="DH5" s="48">
        <f t="shared" si="11"/>
        <v>143.32682756947338</v>
      </c>
      <c r="DI5" s="48">
        <f t="shared" si="11"/>
        <v>144.21772750387075</v>
      </c>
      <c r="DJ5" s="48">
        <f t="shared" si="11"/>
        <v>145.10862743826812</v>
      </c>
      <c r="DK5" s="48">
        <f t="shared" si="11"/>
        <v>145.99952737266548</v>
      </c>
      <c r="DL5" s="48">
        <f t="shared" si="11"/>
        <v>146.89042730706285</v>
      </c>
      <c r="DM5" s="48">
        <f t="shared" si="11"/>
        <v>147.78132724146022</v>
      </c>
      <c r="DN5" s="48">
        <f t="shared" si="11"/>
        <v>148.67222717585759</v>
      </c>
      <c r="DO5" s="48">
        <f t="shared" si="11"/>
        <v>149.56312711025495</v>
      </c>
      <c r="DP5" s="48">
        <f t="shared" si="11"/>
        <v>150.45402704465232</v>
      </c>
      <c r="DQ5" s="48">
        <f t="shared" si="11"/>
        <v>151.34492697904969</v>
      </c>
      <c r="DR5" s="48">
        <f t="shared" si="11"/>
        <v>152.23582691344706</v>
      </c>
      <c r="DS5" s="48">
        <f t="shared" si="11"/>
        <v>153.12672684784442</v>
      </c>
      <c r="DT5" s="48">
        <f t="shared" si="11"/>
        <v>154.01762678224179</v>
      </c>
      <c r="DU5" s="163">
        <f t="shared" ref="DU5:DU68" si="12">IF(ISNONTEXT($K5),_xlfn.LOGNORM.DIST(X5,LN($G5),LN($K5),FALSE),NA())</f>
        <v>3.7105324526714837E-4</v>
      </c>
      <c r="DV5" s="163">
        <f t="shared" ref="DV5:DV68" si="13">IF(ISNONTEXT($K5),_xlfn.LOGNORM.DIST(Y5,LN($G5),LN($K5),FALSE),NA())</f>
        <v>4.9239977433258842E-4</v>
      </c>
      <c r="DW5" s="163">
        <f t="shared" ref="DW5:DW68" si="14">IF(ISNONTEXT($K5),_xlfn.LOGNORM.DIST(Z5,LN($G5),LN($K5),FALSE),NA())</f>
        <v>6.4491261511724282E-4</v>
      </c>
      <c r="DX5" s="163">
        <f t="shared" ref="DX5:DX68" si="15">IF(ISNONTEXT($K5),_xlfn.LOGNORM.DIST(AA5,LN($G5),LN($K5),FALSE),NA())</f>
        <v>8.3404570159068068E-4</v>
      </c>
      <c r="DY5" s="163">
        <f t="shared" ref="DY5:DY68" si="16">IF(ISNONTEXT($K5),_xlfn.LOGNORM.DIST(AB5,LN($G5),LN($K5),FALSE),NA())</f>
        <v>1.0655648492047525E-3</v>
      </c>
      <c r="DZ5" s="163">
        <f t="shared" ref="DZ5:DZ68" si="17">IF(ISNONTEXT($K5),_xlfn.LOGNORM.DIST(AC5,LN($G5),LN($K5),FALSE),NA())</f>
        <v>1.3454179395829937E-3</v>
      </c>
      <c r="EA5" s="163">
        <f t="shared" ref="EA5:EA68" si="18">IF(ISNONTEXT($K5),_xlfn.LOGNORM.DIST(AD5,LN($G5),LN($K5),FALSE),NA())</f>
        <v>1.6795761049265816E-3</v>
      </c>
      <c r="EB5" s="163">
        <f t="shared" ref="EB5:EB68" si="19">IF(ISNONTEXT($K5),_xlfn.LOGNORM.DIST(AE5,LN($G5),LN($K5),FALSE),NA())</f>
        <v>2.0738495635112719E-3</v>
      </c>
      <c r="EC5" s="163">
        <f t="shared" ref="EC5:EC68" si="20">IF(ISNONTEXT($K5),_xlfn.LOGNORM.DIST(AF5,LN($G5),LN($K5),FALSE),NA())</f>
        <v>2.5336835655321724E-3</v>
      </c>
      <c r="ED5" s="163">
        <f t="shared" ref="ED5:ED68" si="21">IF(ISNONTEXT($K5),_xlfn.LOGNORM.DIST(AG5,LN($G5),LN($K5),FALSE),NA())</f>
        <v>3.0639415285368889E-3</v>
      </c>
      <c r="EE5" s="163">
        <f t="shared" ref="EE5:EE68" si="22">IF(ISNONTEXT($K5),_xlfn.LOGNORM.DIST(AH5,LN($G5),LN($K5),FALSE),NA())</f>
        <v>3.6686837505264533E-3</v>
      </c>
      <c r="EF5" s="163">
        <f t="shared" ref="EF5:EF68" si="23">IF(ISNONTEXT($K5),_xlfn.LOGNORM.DIST(AI5,LN($G5),LN($K5),FALSE),NA())</f>
        <v>4.3509509825398196E-3</v>
      </c>
      <c r="EG5" s="163">
        <f t="shared" ref="EG5:EG68" si="24">IF(ISNONTEXT($K5),_xlfn.LOGNORM.DIST(AJ5,LN($G5),LN($K5),FALSE),NA())</f>
        <v>5.1125625452754005E-3</v>
      </c>
      <c r="EH5" s="163">
        <f t="shared" ref="EH5:EH68" si="25">IF(ISNONTEXT($K5),_xlfn.LOGNORM.DIST(AK5,LN($G5),LN($K5),FALSE),NA())</f>
        <v>5.9539385444073636E-3</v>
      </c>
      <c r="EI5" s="163">
        <f t="shared" ref="EI5:EI68" si="26">IF(ISNONTEXT($K5),_xlfn.LOGNORM.DIST(AL5,LN($G5),LN($K5),FALSE),NA())</f>
        <v>6.8739550724703745E-3</v>
      </c>
      <c r="EJ5" s="163">
        <f t="shared" ref="EJ5:EJ68" si="27">IF(ISNONTEXT($K5),_xlfn.LOGNORM.DIST(AM5,LN($G5),LN($K5),FALSE),NA())</f>
        <v>7.8698401144909422E-3</v>
      </c>
      <c r="EK5" s="163">
        <f t="shared" ref="EK5:EK68" si="28">IF(ISNONTEXT($K5),_xlfn.LOGNORM.DIST(AN5,LN($G5),LN($K5),FALSE),NA())</f>
        <v>8.9371162669301916E-3</v>
      </c>
      <c r="EL5" s="163">
        <f t="shared" ref="EL5:EL68" si="29">IF(ISNONTEXT($K5),_xlfn.LOGNORM.DIST(AO5,LN($G5),LN($K5),FALSE),NA())</f>
        <v>1.006959443012124E-2</v>
      </c>
      <c r="EM5" s="163">
        <f t="shared" ref="EM5:EM68" si="30">IF(ISNONTEXT($K5),_xlfn.LOGNORM.DIST(AP5,LN($G5),LN($K5),FALSE),NA())</f>
        <v>1.125942045872266E-2</v>
      </c>
      <c r="EN5" s="163">
        <f t="shared" ref="EN5:EN68" si="31">IF(ISNONTEXT($K5),_xlfn.LOGNORM.DIST(AQ5,LN($G5),LN($K5),FALSE),NA())</f>
        <v>1.2497174479598649E-2</v>
      </c>
      <c r="EO5" s="163">
        <f t="shared" ref="EO5:EO68" si="32">IF(ISNONTEXT($K5),_xlfn.LOGNORM.DIST(AR5,LN($G5),LN($K5),FALSE),NA())</f>
        <v>1.3772020340827073E-2</v>
      </c>
      <c r="EP5" s="163">
        <f t="shared" ref="EP5:EP68" si="33">IF(ISNONTEXT($K5),_xlfn.LOGNORM.DIST(AS5,LN($G5),LN($K5),FALSE),NA())</f>
        <v>1.507190056123219E-2</v>
      </c>
      <c r="EQ5" s="163">
        <f t="shared" ref="EQ5:EQ68" si="34">IF(ISNONTEXT($K5),_xlfn.LOGNORM.DIST(AT5,LN($G5),LN($K5),FALSE),NA())</f>
        <v>1.63837703143568E-2</v>
      </c>
      <c r="ER5" s="163">
        <f t="shared" ref="ER5:ER68" si="35">IF(ISNONTEXT($K5),_xlfn.LOGNORM.DIST(AU5,LN($G5),LN($K5),FALSE),NA())</f>
        <v>1.7693862490838503E-2</v>
      </c>
      <c r="ES5" s="163">
        <f t="shared" ref="ES5:ES68" si="36">IF(ISNONTEXT($K5),_xlfn.LOGNORM.DIST(AV5,LN($G5),LN($K5),FALSE),NA())</f>
        <v>1.898797480063058E-2</v>
      </c>
      <c r="ET5" s="163">
        <f t="shared" ref="ET5:ET68" si="37">IF(ISNONTEXT($K5),_xlfn.LOGNORM.DIST(AW5,LN($G5),LN($K5),FALSE),NA())</f>
        <v>2.0251769236365916E-2</v>
      </c>
      <c r="EU5" s="163">
        <f t="shared" ref="EU5:EU68" si="38">IF(ISNONTEXT($K5),_xlfn.LOGNORM.DIST(AX5,LN($G5),LN($K5),FALSE),NA())</f>
        <v>2.1471074029428612E-2</v>
      </c>
      <c r="EV5" s="163">
        <f t="shared" ref="EV5:EV68" si="39">IF(ISNONTEXT($K5),_xlfn.LOGNORM.DIST(AY5,LN($G5),LN($K5),FALSE),NA())</f>
        <v>2.2632178473765995E-2</v>
      </c>
      <c r="EW5" s="163">
        <f t="shared" ref="EW5:EW68" si="40">IF(ISNONTEXT($K5),_xlfn.LOGNORM.DIST(AZ5,LN($G5),LN($K5),FALSE),NA())</f>
        <v>2.3722111629987795E-2</v>
      </c>
      <c r="EX5" s="163">
        <f t="shared" ref="EX5:EX68" si="41">IF(ISNONTEXT($K5),_xlfn.LOGNORM.DIST(BA5,LN($G5),LN($K5),FALSE),NA())</f>
        <v>2.4728896897025992E-2</v>
      </c>
      <c r="EY5" s="163">
        <f t="shared" ref="EY5:EY68" si="42">IF(ISNONTEXT($K5),_xlfn.LOGNORM.DIST(BB5,LN($G5),LN($K5),FALSE),NA())</f>
        <v>2.5641775681056873E-2</v>
      </c>
      <c r="EZ5" s="163">
        <f t="shared" ref="EZ5:EZ68" si="43">IF(ISNONTEXT($K5),_xlfn.LOGNORM.DIST(BC5,LN($G5),LN($K5),FALSE),NA())</f>
        <v>2.6451394824496103E-2</v>
      </c>
      <c r="FA5" s="163">
        <f t="shared" ref="FA5:FA68" si="44">IF(ISNONTEXT($K5),_xlfn.LOGNORM.DIST(BD5,LN($G5),LN($K5),FALSE),NA())</f>
        <v>2.7149954002228419E-2</v>
      </c>
      <c r="FB5" s="163">
        <f t="shared" ref="FB5:FB68" si="45">IF(ISNONTEXT($K5),_xlfn.LOGNORM.DIST(BE5,LN($G5),LN($K5),FALSE),NA())</f>
        <v>2.7731310870535861E-2</v>
      </c>
      <c r="FC5" s="163">
        <f t="shared" ref="FC5:FC68" si="46">IF(ISNONTEXT($K5),_xlfn.LOGNORM.DIST(BF5,LN($G5),LN($K5),FALSE),NA())</f>
        <v>2.8191043295244852E-2</v>
      </c>
      <c r="FD5" s="163">
        <f t="shared" ref="FD5:FD68" si="47">IF(ISNONTEXT($K5),_xlfn.LOGNORM.DIST(BG5,LN($G5),LN($K5),FALSE),NA())</f>
        <v>2.8526469427356687E-2</v>
      </c>
      <c r="FE5" s="163">
        <f t="shared" ref="FE5:FE68" si="48">IF(ISNONTEXT($K5),_xlfn.LOGNORM.DIST(BH5,LN($G5),LN($K5),FALSE),NA())</f>
        <v>2.8736627686079645E-2</v>
      </c>
      <c r="FF5" s="163">
        <f t="shared" ref="FF5:FF68" si="49">IF(ISNONTEXT($K5),_xlfn.LOGNORM.DIST(BI5,LN($G5),LN($K5),FALSE),NA())</f>
        <v>2.8822219812488836E-2</v>
      </c>
      <c r="FG5" s="163">
        <f t="shared" ref="FG5:FG68" si="50">IF(ISNONTEXT($K5),_xlfn.LOGNORM.DIST(BJ5,LN($G5),LN($K5),FALSE),NA())</f>
        <v>2.8785521046621011E-2</v>
      </c>
      <c r="FH5" s="163">
        <f t="shared" ref="FH5:FH68" si="51">IF(ISNONTEXT($K5),_xlfn.LOGNORM.DIST(BK5,LN($G5),LN($K5),FALSE),NA())</f>
        <v>2.8630262143788276E-2</v>
      </c>
      <c r="FI5" s="163">
        <f t="shared" ref="FI5:FI68" si="52">IF(ISNONTEXT($K5),_xlfn.LOGNORM.DIST(BL5,LN($G5),LN($K5),FALSE),NA())</f>
        <v>2.8361488380895201E-2</v>
      </c>
      <c r="FJ5" s="163">
        <f t="shared" ref="FJ5:FJ68" si="53">IF(ISNONTEXT($K5),_xlfn.LOGNORM.DIST(BM5,LN($G5),LN($K5),FALSE),NA())</f>
        <v>2.7985400919217879E-2</v>
      </c>
      <c r="FK5" s="163">
        <f t="shared" ref="FK5:FK68" si="54">IF(ISNONTEXT($K5),_xlfn.LOGNORM.DIST(BN5,LN($G5),LN($K5),FALSE),NA())</f>
        <v>2.7509185903382163E-2</v>
      </c>
      <c r="FL5" s="163">
        <f t="shared" ref="FL5:FL68" si="55">IF(ISNONTEXT($K5),_xlfn.LOGNORM.DIST(BO5,LN($G5),LN($K5),FALSE),NA())</f>
        <v>2.6940836510411625E-2</v>
      </c>
      <c r="FM5" s="163">
        <f t="shared" ref="FM5:FM68" si="56">IF(ISNONTEXT($K5),_xlfn.LOGNORM.DIST(BP5,LN($G5),LN($K5),FALSE),NA())</f>
        <v>2.6288972845334668E-2</v>
      </c>
      <c r="FN5" s="163">
        <f t="shared" ref="FN5:FN68" si="57">IF(ISNONTEXT($K5),_xlfn.LOGNORM.DIST(BQ5,LN($G5),LN($K5),FALSE),NA())</f>
        <v>2.5562664141075921E-2</v>
      </c>
      <c r="FO5" s="163">
        <f t="shared" ref="FO5:FO68" si="58">IF(ISNONTEXT($K5),_xlfn.LOGNORM.DIST(BR5,LN($G5),LN($K5),FALSE),NA())</f>
        <v>2.477125719112945E-2</v>
      </c>
      <c r="FP5" s="163">
        <f t="shared" ref="FP5:FP68" si="59">IF(ISNONTEXT($K5),_xlfn.LOGNORM.DIST(BS5,LN($G5),LN($K5),FALSE),NA())</f>
        <v>2.3924214354060513E-2</v>
      </c>
      <c r="FQ5" s="163">
        <f t="shared" ref="FQ5:FQ68" si="60">IF(ISNONTEXT($K5),_xlfn.LOGNORM.DIST(BT5,LN($G5),LN($K5),FALSE),NA())</f>
        <v>2.3030963847569367E-2</v>
      </c>
      <c r="FR5" s="163">
        <f t="shared" ref="FR5:FR68" si="61">IF(ISNONTEXT($K5),_xlfn.LOGNORM.DIST(BU5,LN($G5),LN($K5),FALSE),NA())</f>
        <v>2.2100764422209183E-2</v>
      </c>
      <c r="FS5" s="163">
        <f t="shared" ref="FS5:FS68" si="62">IF(ISNONTEXT($K5),_xlfn.LOGNORM.DIST(BV5,LN($G5),LN($K5),FALSE),NA())</f>
        <v>2.1142585892990257E-2</v>
      </c>
      <c r="FT5" s="163">
        <f t="shared" ref="FT5:FT68" si="63">IF(ISNONTEXT($K5),_xlfn.LOGNORM.DIST(BW5,LN($G5),LN($K5),FALSE),NA())</f>
        <v>2.0165006429280697E-2</v>
      </c>
      <c r="FU5" s="163">
        <f t="shared" ref="FU5:FU68" si="64">IF(ISNONTEXT($K5),_xlfn.LOGNORM.DIST(BX5,LN($G5),LN($K5),FALSE),NA())</f>
        <v>1.9176126973943594E-2</v>
      </c>
      <c r="FV5" s="163">
        <f t="shared" ref="FV5:FV68" si="65">IF(ISNONTEXT($K5),_xlfn.LOGNORM.DIST(BY5,LN($G5),LN($K5),FALSE),NA())</f>
        <v>1.8183502691909832E-2</v>
      </c>
      <c r="FW5" s="163">
        <f t="shared" ref="FW5:FW68" si="66">IF(ISNONTEXT($K5),_xlfn.LOGNORM.DIST(BZ5,LN($G5),LN($K5),FALSE),NA())</f>
        <v>1.7194090943092374E-2</v>
      </c>
      <c r="FX5" s="163">
        <f t="shared" ref="FX5:FX68" si="67">IF(ISNONTEXT($K5),_xlfn.LOGNORM.DIST(CA5,LN($G5),LN($K5),FALSE),NA())</f>
        <v>1.6214214938035803E-2</v>
      </c>
      <c r="FY5" s="163">
        <f t="shared" ref="FY5:FY68" si="68">IF(ISNONTEXT($K5),_xlfn.LOGNORM.DIST(CB5,LN($G5),LN($K5),FALSE),NA())</f>
        <v>1.5249541967405439E-2</v>
      </c>
      <c r="FZ5" s="163">
        <f t="shared" ref="FZ5:FZ68" si="69">IF(ISNONTEXT($K5),_xlfn.LOGNORM.DIST(CC5,LN($G5),LN($K5),FALSE),NA())</f>
        <v>1.430507489631507E-2</v>
      </c>
      <c r="GA5" s="163">
        <f t="shared" ref="GA5:GA68" si="70">IF(ISNONTEXT($K5),_xlfn.LOGNORM.DIST(CD5,LN($G5),LN($K5),FALSE),NA())</f>
        <v>1.3385155477585828E-2</v>
      </c>
      <c r="GB5" s="163">
        <f t="shared" ref="GB5:GB68" si="71">IF(ISNONTEXT($K5),_xlfn.LOGNORM.DIST(CE5,LN($G5),LN($K5),FALSE),NA())</f>
        <v>1.2493477958847941E-2</v>
      </c>
      <c r="GC5" s="163">
        <f t="shared" ref="GC5:GC68" si="72">IF(ISNONTEXT($K5),_xlfn.LOGNORM.DIST(CF5,LN($G5),LN($K5),FALSE),NA())</f>
        <v>1.1633111430439968E-2</v>
      </c>
      <c r="GD5" s="163">
        <f t="shared" ref="GD5:GD68" si="73">IF(ISNONTEXT($K5),_xlfn.LOGNORM.DIST(CG5,LN($G5),LN($K5),FALSE),NA())</f>
        <v>1.0806529377223826E-2</v>
      </c>
      <c r="GE5" s="163">
        <f t="shared" ref="GE5:GE68" si="74">IF(ISNONTEXT($K5),_xlfn.LOGNORM.DIST(CH5,LN($G5),LN($K5),FALSE),NA())</f>
        <v>1.0015644950348653E-2</v>
      </c>
      <c r="GF5" s="163">
        <f t="shared" ref="GF5:GF68" si="75">IF(ISNONTEXT($K5),_xlfn.LOGNORM.DIST(CI5,LN($G5),LN($K5),FALSE),NA())</f>
        <v>9.2618505573643876E-3</v>
      </c>
      <c r="GG5" s="163">
        <f t="shared" ref="GG5:GG68" si="76">IF(ISNONTEXT($K5),_xlfn.LOGNORM.DIST(CJ5,LN($G5),LN($K5),FALSE),NA())</f>
        <v>8.5460604738880116E-3</v>
      </c>
      <c r="GH5" s="163">
        <f t="shared" ref="GH5:GH68" si="77">IF(ISNONTEXT($K5),_xlfn.LOGNORM.DIST(CK5,LN($G5),LN($K5),FALSE),NA())</f>
        <v>7.868755300755613E-3</v>
      </c>
      <c r="GI5" s="163">
        <f t="shared" ref="GI5:GI68" si="78">IF(ISNONTEXT($K5),_xlfn.LOGNORM.DIST(CL5,LN($G5),LN($K5),FALSE),NA())</f>
        <v>7.230027221345716E-3</v>
      </c>
      <c r="GJ5" s="163">
        <f t="shared" ref="GJ5:GJ68" si="79">IF(ISNONTEXT($K5),_xlfn.LOGNORM.DIST(CM5,LN($G5),LN($K5),FALSE),NA())</f>
        <v>6.6296251493506561E-3</v>
      </c>
      <c r="GK5" s="163">
        <f t="shared" ref="GK5:GK68" si="80">IF(ISNONTEXT($K5),_xlfn.LOGNORM.DIST(CN5,LN($G5),LN($K5),FALSE),NA())</f>
        <v>6.0669989932699902E-3</v>
      </c>
      <c r="GL5" s="163">
        <f t="shared" ref="GL5:GL68" si="81">IF(ISNONTEXT($K5),_xlfn.LOGNORM.DIST(CO5,LN($G5),LN($K5),FALSE),NA())</f>
        <v>5.5413423966307268E-3</v>
      </c>
      <c r="GM5" s="163">
        <f t="shared" ref="GM5:GM68" si="82">IF(ISNONTEXT($K5),_xlfn.LOGNORM.DIST(CP5,LN($G5),LN($K5),FALSE),NA())</f>
        <v>5.0516334394665055E-3</v>
      </c>
      <c r="GN5" s="163">
        <f t="shared" ref="GN5:GN68" si="83">IF(ISNONTEXT($K5),_xlfn.LOGNORM.DIST(CQ5,LN($G5),LN($K5),FALSE),NA())</f>
        <v>4.5966729046862135E-3</v>
      </c>
      <c r="GO5" s="163">
        <f t="shared" ref="GO5:GO68" si="84">IF(ISNONTEXT($K5),_xlfn.LOGNORM.DIST(CR5,LN($G5),LN($K5),FALSE),NA())</f>
        <v>4.1751198210243428E-3</v>
      </c>
      <c r="GP5" s="163">
        <f t="shared" ref="GP5:GP68" si="85">IF(ISNONTEXT($K5),_xlfn.LOGNORM.DIST(CS5,LN($G5),LN($K5),FALSE),NA())</f>
        <v>3.7855240912763525E-3</v>
      </c>
      <c r="GQ5" s="163">
        <f t="shared" ref="GQ5:GQ68" si="86">IF(ISNONTEXT($K5),_xlfn.LOGNORM.DIST(CT5,LN($G5),LN($K5),FALSE),NA())</f>
        <v>3.42635609994121E-3</v>
      </c>
      <c r="GR5" s="163">
        <f t="shared" ref="GR5:GR68" si="87">IF(ISNONTEXT($K5),_xlfn.LOGNORM.DIST(CU5,LN($G5),LN($K5),FALSE),NA())</f>
        <v>3.096033268107464E-3</v>
      </c>
      <c r="GS5" s="163">
        <f t="shared" ref="GS5:GS68" si="88">IF(ISNONTEXT($K5),_xlfn.LOGNORM.DIST(CV5,LN($G5),LN($K5),FALSE),NA())</f>
        <v>2.792943585659703E-3</v>
      </c>
      <c r="GT5" s="163">
        <f t="shared" ref="GT5:GT68" si="89">IF(ISNONTEXT($K5),_xlfn.LOGNORM.DIST(CW5,LN($G5),LN($K5),FALSE),NA())</f>
        <v>2.5154662021359903E-3</v>
      </c>
      <c r="GU5" s="163">
        <f t="shared" ref="GU5:GU68" si="90">IF(ISNONTEXT($K5),_xlfn.LOGNORM.DIST(CX5,LN($G5),LN($K5),FALSE),NA())</f>
        <v>2.2619891985416899E-3</v>
      </c>
      <c r="GV5" s="163">
        <f t="shared" ref="GV5:GV68" si="91">IF(ISNONTEXT($K5),_xlfn.LOGNORM.DIST(CY5,LN($G5),LN($K5),FALSE),NA())</f>
        <v>2.0309246939575619E-3</v>
      </c>
      <c r="GW5" s="163">
        <f t="shared" ref="GW5:GW68" si="92">IF(ISNONTEXT($K5),_xlfn.LOGNORM.DIST(CZ5,LN($G5),LN($K5),FALSE),NA())</f>
        <v>1.820721463807212E-3</v>
      </c>
      <c r="GX5" s="163">
        <f t="shared" ref="GX5:GX68" si="93">IF(ISNONTEXT($K5),_xlfn.LOGNORM.DIST(DA5,LN($G5),LN($K5),FALSE),NA())</f>
        <v>1.6298752621495345E-3</v>
      </c>
      <c r="GY5" s="163">
        <f t="shared" ref="GY5:GY68" si="94">IF(ISNONTEXT($K5),_xlfn.LOGNORM.DIST(DB5,LN($G5),LN($K5),FALSE),NA())</f>
        <v>1.456937049328745E-3</v>
      </c>
      <c r="GZ5" s="163">
        <f t="shared" ref="GZ5:GZ68" si="95">IF(ISNONTEXT($K5),_xlfn.LOGNORM.DIST(DC5,LN($G5),LN($K5),FALSE),NA())</f>
        <v>1.3005193297153004E-3</v>
      </c>
      <c r="HA5" s="163">
        <f t="shared" ref="HA5:HA68" si="96">IF(ISNONTEXT($K5),_xlfn.LOGNORM.DIST(DD5,LN($G5),LN($K5),FALSE),NA())</f>
        <v>1.1593008030368022E-3</v>
      </c>
      <c r="HB5" s="163">
        <f t="shared" ref="HB5:HB68" si="97">IF(ISNONTEXT($K5),_xlfn.LOGNORM.DIST(DE5,LN($G5),LN($K5),FALSE),NA())</f>
        <v>1.0320295277920959E-3</v>
      </c>
      <c r="HC5" s="163">
        <f t="shared" ref="HC5:HC68" si="98">IF(ISNONTEXT($K5),_xlfn.LOGNORM.DIST(DF5,LN($G5),LN($K5),FALSE),NA())</f>
        <v>9.1752478726433908E-4</v>
      </c>
      <c r="HD5" s="163">
        <f t="shared" ref="HD5:HD68" si="99">IF(ISNONTEXT($K5),_xlfn.LOGNORM.DIST(DG5,LN($G5),LN($K5),FALSE),NA())</f>
        <v>8.1467783841187886E-4</v>
      </c>
      <c r="HE5" s="163">
        <f t="shared" ref="HE5:HE68" si="100">IF(ISNONTEXT($K5),_xlfn.LOGNORM.DIST(DH5,LN($G5),LN($K5),FALSE),NA())</f>
        <v>7.22451712057134E-4</v>
      </c>
      <c r="HF5" s="163">
        <f t="shared" ref="HF5:HF68" si="101">IF(ISNONTEXT($K5),_xlfn.LOGNORM.DIST(DI5,LN($G5),LN($K5),FALSE),NA())</f>
        <v>6.3988021986163021E-4</v>
      </c>
      <c r="HG5" s="163">
        <f t="shared" ref="HG5:HG68" si="102">IF(ISNONTEXT($K5),_xlfn.LOGNORM.DIST(DJ5,LN($G5),LN($K5),FALSE),NA())</f>
        <v>5.660663100426317E-4</v>
      </c>
      <c r="HH5" s="163">
        <f t="shared" ref="HH5:HH68" si="103">IF(ISNONTEXT($K5),_xlfn.LOGNORM.DIST(DK5,LN($G5),LN($K5),FALSE),NA())</f>
        <v>5.0017990004523399E-4</v>
      </c>
      <c r="HI5" s="163">
        <f t="shared" ref="HI5:HI68" si="104">IF(ISNONTEXT($K5),_xlfn.LOGNORM.DIST(DL5,LN($G5),LN($K5),FALSE),NA())</f>
        <v>4.4145530075793943E-4</v>
      </c>
      <c r="HJ5" s="163">
        <f t="shared" ref="HJ5:HJ68" si="105">IF(ISNONTEXT($K5),_xlfn.LOGNORM.DIST(DM5,LN($G5),LN($K5),FALSE),NA())</f>
        <v>3.8918833360502246E-4</v>
      </c>
      <c r="HK5" s="163">
        <f t="shared" ref="HK5:HK68" si="106">IF(ISNONTEXT($K5),_xlfn.LOGNORM.DIST(DN5,LN($G5),LN($K5),FALSE),NA())</f>
        <v>3.4273322916537674E-4</v>
      </c>
      <c r="HL5" s="163">
        <f t="shared" ref="HL5:HL68" si="107">IF(ISNONTEXT($K5),_xlfn.LOGNORM.DIST(DO5,LN($G5),LN($K5),FALSE),NA())</f>
        <v>3.0149938400192818E-4</v>
      </c>
      <c r="HM5" s="163">
        <f t="shared" ref="HM5:HM68" si="108">IF(ISNONTEXT($K5),_xlfn.LOGNORM.DIST(DP5,LN($G5),LN($K5),FALSE),NA())</f>
        <v>2.6494804124040328E-4</v>
      </c>
      <c r="HN5" s="163">
        <f t="shared" ref="HN5:HN68" si="109">IF(ISNONTEXT($K5),_xlfn.LOGNORM.DIST(DQ5,LN($G5),LN($K5),FALSE),NA())</f>
        <v>2.3258895017582527E-4</v>
      </c>
      <c r="HO5" s="163">
        <f t="shared" ref="HO5:HO68" si="110">IF(ISNONTEXT($K5),_xlfn.LOGNORM.DIST(DR5,LN($G5),LN($K5),FALSE),NA())</f>
        <v>2.0397705084196154E-4</v>
      </c>
      <c r="HP5" s="163">
        <f t="shared" ref="HP5:HP68" si="111">IF(ISNONTEXT($K5),_xlfn.LOGNORM.DIST(DS5,LN($G5),LN($K5),FALSE),NA())</f>
        <v>1.7870922105891319E-4</v>
      </c>
      <c r="HQ5" s="163">
        <f t="shared" ref="HQ5:HQ68" si="112">IF(ISNONTEXT($K5),_xlfn.LOGNORM.DIST(DT5,LN($G5),LN($K5),FALSE),NA())</f>
        <v>1.5642111596300069E-4</v>
      </c>
    </row>
    <row r="6" spans="1:226" x14ac:dyDescent="0.25">
      <c r="A6" s="4">
        <v>3</v>
      </c>
      <c r="B6" s="368">
        <f>IFERROR(_xlfn.LOGNORM.INV(0.001,LN($G6),LN(VLOOKUP($H6,VLookups!$A$4:$C$13,3,FALSE))),"")</f>
        <v>56.926116260259825</v>
      </c>
      <c r="C6" s="89">
        <v>100</v>
      </c>
      <c r="D6" s="368">
        <f>IFERROR(_xlfn.LOGNORM.INV(0.999,LN($G6),LN(VLOOKUP($H6,VLookups!$A$4:$C$13,3,FALSE))),"")</f>
        <v>175.66629619138479</v>
      </c>
      <c r="E6" s="34">
        <f t="shared" si="4"/>
        <v>1</v>
      </c>
      <c r="F6" s="34">
        <f t="shared" si="5"/>
        <v>0.56926116260259718</v>
      </c>
      <c r="G6" s="70">
        <f>IF(AND(C6&gt;0,NOT(ISBLANK(H6))),IF(VLOOKUP($C$3,VLookups!$A$17:$B$18,2,FALSE),C6*VLOOKUP(H6,VLookups!$A$4:$B$13,2,FALSE),C6),"")</f>
        <v>100</v>
      </c>
      <c r="H6" s="21" t="s">
        <v>0</v>
      </c>
      <c r="I6" s="56"/>
      <c r="J6" s="266"/>
      <c r="K6" s="369">
        <f>IF(AND(B6&gt;0,C6&gt;0,D6&gt;0),IF(ISBLANK(J6),IF(ISBLANK(H6),"",VLOOKUP(H6,VLookups!$A$4:$C$13,3,FALSE)),J6),"")</f>
        <v>1.2</v>
      </c>
      <c r="L6" s="369">
        <f t="shared" si="6"/>
        <v>19.790029988520828</v>
      </c>
      <c r="M6" s="72">
        <f t="shared" si="7"/>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8"/>
        <v>1.1874017993112498</v>
      </c>
      <c r="X6" s="162">
        <f t="shared" si="9"/>
        <v>56.926116260259825</v>
      </c>
      <c r="Y6" s="48">
        <f t="shared" ref="Y6:CJ6" si="113">IF(ISNONTEXT($W6),X6+$W6,"")</f>
        <v>58.113518059571078</v>
      </c>
      <c r="Z6" s="48">
        <f t="shared" si="113"/>
        <v>59.300919858882331</v>
      </c>
      <c r="AA6" s="48">
        <f t="shared" si="113"/>
        <v>60.488321658193584</v>
      </c>
      <c r="AB6" s="48">
        <f t="shared" si="113"/>
        <v>61.675723457504837</v>
      </c>
      <c r="AC6" s="48">
        <f t="shared" si="113"/>
        <v>62.86312525681609</v>
      </c>
      <c r="AD6" s="48">
        <f t="shared" si="113"/>
        <v>64.050527056127336</v>
      </c>
      <c r="AE6" s="48">
        <f t="shared" si="113"/>
        <v>65.237928855438582</v>
      </c>
      <c r="AF6" s="48">
        <f t="shared" si="113"/>
        <v>66.425330654749828</v>
      </c>
      <c r="AG6" s="48">
        <f t="shared" si="113"/>
        <v>67.612732454061074</v>
      </c>
      <c r="AH6" s="48">
        <f t="shared" si="113"/>
        <v>68.80013425337232</v>
      </c>
      <c r="AI6" s="48">
        <f t="shared" si="113"/>
        <v>69.987536052683566</v>
      </c>
      <c r="AJ6" s="48">
        <f t="shared" si="113"/>
        <v>71.174937851994812</v>
      </c>
      <c r="AK6" s="48">
        <f t="shared" si="113"/>
        <v>72.362339651306058</v>
      </c>
      <c r="AL6" s="48">
        <f t="shared" si="113"/>
        <v>73.549741450617304</v>
      </c>
      <c r="AM6" s="48">
        <f t="shared" si="113"/>
        <v>74.73714324992855</v>
      </c>
      <c r="AN6" s="48">
        <f t="shared" si="113"/>
        <v>75.924545049239796</v>
      </c>
      <c r="AO6" s="48">
        <f t="shared" si="113"/>
        <v>77.111946848551042</v>
      </c>
      <c r="AP6" s="48">
        <f t="shared" si="113"/>
        <v>78.299348647862288</v>
      </c>
      <c r="AQ6" s="48">
        <f t="shared" si="113"/>
        <v>79.486750447173534</v>
      </c>
      <c r="AR6" s="48">
        <f t="shared" si="113"/>
        <v>80.67415224648478</v>
      </c>
      <c r="AS6" s="48">
        <f t="shared" si="113"/>
        <v>81.861554045796026</v>
      </c>
      <c r="AT6" s="48">
        <f t="shared" si="113"/>
        <v>83.048955845107272</v>
      </c>
      <c r="AU6" s="48">
        <f t="shared" si="113"/>
        <v>84.236357644418518</v>
      </c>
      <c r="AV6" s="48">
        <f t="shared" si="113"/>
        <v>85.423759443729764</v>
      </c>
      <c r="AW6" s="48">
        <f t="shared" si="113"/>
        <v>86.61116124304101</v>
      </c>
      <c r="AX6" s="48">
        <f t="shared" si="113"/>
        <v>87.798563042352257</v>
      </c>
      <c r="AY6" s="48">
        <f t="shared" si="113"/>
        <v>88.985964841663503</v>
      </c>
      <c r="AZ6" s="48">
        <f t="shared" si="113"/>
        <v>90.173366640974749</v>
      </c>
      <c r="BA6" s="48">
        <f t="shared" si="113"/>
        <v>91.360768440285995</v>
      </c>
      <c r="BB6" s="48">
        <f t="shared" si="113"/>
        <v>92.548170239597241</v>
      </c>
      <c r="BC6" s="48">
        <f t="shared" si="113"/>
        <v>93.735572038908487</v>
      </c>
      <c r="BD6" s="48">
        <f t="shared" si="113"/>
        <v>94.922973838219733</v>
      </c>
      <c r="BE6" s="48">
        <f t="shared" si="113"/>
        <v>96.110375637530979</v>
      </c>
      <c r="BF6" s="48">
        <f t="shared" si="113"/>
        <v>97.297777436842225</v>
      </c>
      <c r="BG6" s="48">
        <f t="shared" si="113"/>
        <v>98.485179236153471</v>
      </c>
      <c r="BH6" s="48">
        <f t="shared" si="113"/>
        <v>99.672581035464717</v>
      </c>
      <c r="BI6" s="48">
        <f t="shared" si="113"/>
        <v>100.85998283477596</v>
      </c>
      <c r="BJ6" s="48">
        <f t="shared" si="113"/>
        <v>102.04738463408721</v>
      </c>
      <c r="BK6" s="48">
        <f t="shared" si="113"/>
        <v>103.23478643339845</v>
      </c>
      <c r="BL6" s="48">
        <f t="shared" si="113"/>
        <v>104.4221882327097</v>
      </c>
      <c r="BM6" s="48">
        <f t="shared" si="113"/>
        <v>105.60959003202095</v>
      </c>
      <c r="BN6" s="48">
        <f t="shared" si="113"/>
        <v>106.79699183133219</v>
      </c>
      <c r="BO6" s="48">
        <f t="shared" si="113"/>
        <v>107.98439363064344</v>
      </c>
      <c r="BP6" s="48">
        <f t="shared" si="113"/>
        <v>109.17179542995468</v>
      </c>
      <c r="BQ6" s="48">
        <f t="shared" si="113"/>
        <v>110.35919722926593</v>
      </c>
      <c r="BR6" s="48">
        <f t="shared" si="113"/>
        <v>111.54659902857718</v>
      </c>
      <c r="BS6" s="48">
        <f t="shared" si="113"/>
        <v>112.73400082788842</v>
      </c>
      <c r="BT6" s="48">
        <f t="shared" si="113"/>
        <v>113.92140262719967</v>
      </c>
      <c r="BU6" s="48">
        <f t="shared" si="113"/>
        <v>115.10880442651091</v>
      </c>
      <c r="BV6" s="48">
        <f t="shared" si="113"/>
        <v>116.29620622582216</v>
      </c>
      <c r="BW6" s="48">
        <f t="shared" si="113"/>
        <v>117.48360802513341</v>
      </c>
      <c r="BX6" s="48">
        <f t="shared" si="113"/>
        <v>118.67100982444465</v>
      </c>
      <c r="BY6" s="48">
        <f t="shared" si="113"/>
        <v>119.8584116237559</v>
      </c>
      <c r="BZ6" s="48">
        <f t="shared" si="113"/>
        <v>121.04581342306714</v>
      </c>
      <c r="CA6" s="48">
        <f t="shared" si="113"/>
        <v>122.23321522237839</v>
      </c>
      <c r="CB6" s="48">
        <f t="shared" si="113"/>
        <v>123.42061702168964</v>
      </c>
      <c r="CC6" s="48">
        <f t="shared" si="113"/>
        <v>124.60801882100088</v>
      </c>
      <c r="CD6" s="48">
        <f t="shared" si="113"/>
        <v>125.79542062031213</v>
      </c>
      <c r="CE6" s="48">
        <f t="shared" si="113"/>
        <v>126.98282241962337</v>
      </c>
      <c r="CF6" s="48">
        <f t="shared" si="113"/>
        <v>128.17022421893464</v>
      </c>
      <c r="CG6" s="48">
        <f t="shared" si="113"/>
        <v>129.3576260182459</v>
      </c>
      <c r="CH6" s="48">
        <f t="shared" si="113"/>
        <v>130.54502781755716</v>
      </c>
      <c r="CI6" s="48">
        <f t="shared" si="113"/>
        <v>131.73242961686842</v>
      </c>
      <c r="CJ6" s="48">
        <f t="shared" si="113"/>
        <v>132.91983141617968</v>
      </c>
      <c r="CK6" s="48">
        <f t="shared" ref="CK6:DT6" si="114">IF(ISNONTEXT($W6),CJ6+$W6,"")</f>
        <v>134.10723321549094</v>
      </c>
      <c r="CL6" s="48">
        <f t="shared" si="114"/>
        <v>135.2946350148022</v>
      </c>
      <c r="CM6" s="48">
        <f t="shared" si="114"/>
        <v>136.48203681411346</v>
      </c>
      <c r="CN6" s="48">
        <f t="shared" si="114"/>
        <v>137.66943861342472</v>
      </c>
      <c r="CO6" s="48">
        <f t="shared" si="114"/>
        <v>138.85684041273598</v>
      </c>
      <c r="CP6" s="48">
        <f t="shared" si="114"/>
        <v>140.04424221204724</v>
      </c>
      <c r="CQ6" s="48">
        <f t="shared" si="114"/>
        <v>141.2316440113585</v>
      </c>
      <c r="CR6" s="48">
        <f t="shared" si="114"/>
        <v>142.41904581066976</v>
      </c>
      <c r="CS6" s="48">
        <f t="shared" si="114"/>
        <v>143.60644760998102</v>
      </c>
      <c r="CT6" s="48">
        <f t="shared" si="114"/>
        <v>144.79384940929228</v>
      </c>
      <c r="CU6" s="48">
        <f t="shared" si="114"/>
        <v>145.98125120860354</v>
      </c>
      <c r="CV6" s="48">
        <f t="shared" si="114"/>
        <v>147.1686530079148</v>
      </c>
      <c r="CW6" s="48">
        <f t="shared" si="114"/>
        <v>148.35605480722606</v>
      </c>
      <c r="CX6" s="48">
        <f t="shared" si="114"/>
        <v>149.54345660653732</v>
      </c>
      <c r="CY6" s="48">
        <f t="shared" si="114"/>
        <v>150.73085840584858</v>
      </c>
      <c r="CZ6" s="48">
        <f t="shared" si="114"/>
        <v>151.91826020515984</v>
      </c>
      <c r="DA6" s="48">
        <f t="shared" si="114"/>
        <v>153.1056620044711</v>
      </c>
      <c r="DB6" s="48">
        <f t="shared" si="114"/>
        <v>154.29306380378236</v>
      </c>
      <c r="DC6" s="48">
        <f t="shared" si="114"/>
        <v>155.48046560309362</v>
      </c>
      <c r="DD6" s="48">
        <f t="shared" si="114"/>
        <v>156.66786740240488</v>
      </c>
      <c r="DE6" s="48">
        <f t="shared" si="114"/>
        <v>157.85526920171614</v>
      </c>
      <c r="DF6" s="48">
        <f t="shared" si="114"/>
        <v>159.0426710010274</v>
      </c>
      <c r="DG6" s="48">
        <f t="shared" si="114"/>
        <v>160.23007280033866</v>
      </c>
      <c r="DH6" s="48">
        <f t="shared" si="114"/>
        <v>161.41747459964992</v>
      </c>
      <c r="DI6" s="48">
        <f t="shared" si="114"/>
        <v>162.60487639896118</v>
      </c>
      <c r="DJ6" s="48">
        <f t="shared" si="114"/>
        <v>163.79227819827244</v>
      </c>
      <c r="DK6" s="48">
        <f t="shared" si="114"/>
        <v>164.9796799975837</v>
      </c>
      <c r="DL6" s="48">
        <f t="shared" si="114"/>
        <v>166.16708179689496</v>
      </c>
      <c r="DM6" s="48">
        <f t="shared" si="114"/>
        <v>167.35448359620622</v>
      </c>
      <c r="DN6" s="48">
        <f t="shared" si="114"/>
        <v>168.54188539551748</v>
      </c>
      <c r="DO6" s="48">
        <f t="shared" si="114"/>
        <v>169.72928719482874</v>
      </c>
      <c r="DP6" s="48">
        <f t="shared" si="114"/>
        <v>170.91668899414</v>
      </c>
      <c r="DQ6" s="48">
        <f t="shared" si="114"/>
        <v>172.10409079345126</v>
      </c>
      <c r="DR6" s="48">
        <f t="shared" si="114"/>
        <v>173.29149259276252</v>
      </c>
      <c r="DS6" s="48">
        <f t="shared" si="114"/>
        <v>174.47889439207378</v>
      </c>
      <c r="DT6" s="48">
        <f t="shared" si="114"/>
        <v>175.66629619138504</v>
      </c>
      <c r="DU6" s="163">
        <f t="shared" si="12"/>
        <v>3.2441816161598924E-4</v>
      </c>
      <c r="DV6" s="163">
        <f t="shared" si="13"/>
        <v>4.480400756875287E-4</v>
      </c>
      <c r="DW6" s="163">
        <f t="shared" si="14"/>
        <v>6.0714478270247488E-4</v>
      </c>
      <c r="DX6" s="163">
        <f t="shared" si="15"/>
        <v>8.0809790793385388E-4</v>
      </c>
      <c r="DY6" s="163">
        <f t="shared" si="16"/>
        <v>1.0573902457210549E-3</v>
      </c>
      <c r="DZ6" s="163">
        <f t="shared" si="17"/>
        <v>1.3613903428703869E-3</v>
      </c>
      <c r="EA6" s="163">
        <f t="shared" si="18"/>
        <v>1.7260679910431874E-3</v>
      </c>
      <c r="EB6" s="163">
        <f t="shared" si="19"/>
        <v>2.1567022534386918E-3</v>
      </c>
      <c r="EC6" s="163">
        <f t="shared" si="20"/>
        <v>2.6575896106752098E-3</v>
      </c>
      <c r="ED6" s="163">
        <f t="shared" si="21"/>
        <v>3.231768625033612E-3</v>
      </c>
      <c r="EE6" s="163">
        <f t="shared" si="22"/>
        <v>3.8807771254923068E-3</v>
      </c>
      <c r="EF6" s="163">
        <f t="shared" si="23"/>
        <v>4.6044563579426346E-3</v>
      </c>
      <c r="EG6" s="163">
        <f t="shared" si="24"/>
        <v>5.4008139780755294E-3</v>
      </c>
      <c r="EH6" s="163">
        <f t="shared" si="25"/>
        <v>6.2659544213509418E-3</v>
      </c>
      <c r="EI6" s="163">
        <f t="shared" si="26"/>
        <v>7.1940813494375507E-3</v>
      </c>
      <c r="EJ6" s="163">
        <f t="shared" si="27"/>
        <v>8.1775728505256683E-3</v>
      </c>
      <c r="EK6" s="163">
        <f t="shared" si="28"/>
        <v>9.2071261584361422E-3</v>
      </c>
      <c r="EL6" s="163">
        <f t="shared" si="29"/>
        <v>1.0271965115492396E-2</v>
      </c>
      <c r="EM6" s="163">
        <f t="shared" si="30"/>
        <v>1.1360100647728551E-2</v>
      </c>
      <c r="EN6" s="163">
        <f t="shared" si="31"/>
        <v>1.2458632295834436E-2</v>
      </c>
      <c r="EO6" s="163">
        <f t="shared" si="32"/>
        <v>1.3554077431412601E-2</v>
      </c>
      <c r="EP6" s="163">
        <f t="shared" si="33"/>
        <v>1.4632714200492303E-2</v>
      </c>
      <c r="EQ6" s="163">
        <f t="shared" si="34"/>
        <v>1.568092443176048E-2</v>
      </c>
      <c r="ER6" s="163">
        <f t="shared" si="35"/>
        <v>1.6685523635731347E-2</v>
      </c>
      <c r="ES6" s="163">
        <f t="shared" si="36"/>
        <v>1.7634066679336213E-2</v>
      </c>
      <c r="ET6" s="163">
        <f t="shared" si="37"/>
        <v>1.8515119604163372E-2</v>
      </c>
      <c r="EU6" s="163">
        <f t="shared" si="38"/>
        <v>1.9318490214437906E-2</v>
      </c>
      <c r="EV6" s="163">
        <f t="shared" si="39"/>
        <v>2.0035412345305658E-2</v>
      </c>
      <c r="EW6" s="163">
        <f t="shared" si="40"/>
        <v>2.0658680998549697E-2</v>
      </c>
      <c r="EX6" s="163">
        <f t="shared" si="41"/>
        <v>2.1182737686521531E-2</v>
      </c>
      <c r="EY6" s="163">
        <f t="shared" si="42"/>
        <v>2.1603707264389226E-2</v>
      </c>
      <c r="EZ6" s="163">
        <f t="shared" si="43"/>
        <v>2.1919389189692634E-2</v>
      </c>
      <c r="FA6" s="163">
        <f t="shared" si="44"/>
        <v>2.2129207485593754E-2</v>
      </c>
      <c r="FB6" s="163">
        <f t="shared" si="45"/>
        <v>2.2234124682277635E-2</v>
      </c>
      <c r="FC6" s="163">
        <f t="shared" si="46"/>
        <v>2.2236525672111228E-2</v>
      </c>
      <c r="FD6" s="163">
        <f t="shared" si="47"/>
        <v>2.2140077757388202E-2</v>
      </c>
      <c r="FE6" s="163">
        <f t="shared" si="48"/>
        <v>2.1949573226395677E-2</v>
      </c>
      <c r="FF6" s="163">
        <f t="shared" si="49"/>
        <v>2.1670760604391711E-2</v>
      </c>
      <c r="FG6" s="163">
        <f t="shared" si="50"/>
        <v>2.1310170336122678E-2</v>
      </c>
      <c r="FH6" s="163">
        <f t="shared" si="51"/>
        <v>2.0874940112683066E-2</v>
      </c>
      <c r="FI6" s="163">
        <f t="shared" si="52"/>
        <v>2.0372644403808371E-2</v>
      </c>
      <c r="FJ6" s="163">
        <f t="shared" si="53"/>
        <v>1.9811132039971216E-2</v>
      </c>
      <c r="FK6" s="163">
        <f t="shared" si="54"/>
        <v>1.9198374945209071E-2</v>
      </c>
      <c r="FL6" s="163">
        <f t="shared" si="55"/>
        <v>1.8542330384160002E-2</v>
      </c>
      <c r="FM6" s="163">
        <f t="shared" si="56"/>
        <v>1.7850818381989014E-2</v>
      </c>
      <c r="FN6" s="163">
        <f t="shared" si="57"/>
        <v>1.7131415324306933E-2</v>
      </c>
      <c r="FO6" s="163">
        <f t="shared" si="58"/>
        <v>1.6391364160496684E-2</v>
      </c>
      <c r="FP6" s="163">
        <f t="shared" si="59"/>
        <v>1.563750112738449E-2</v>
      </c>
      <c r="FQ6" s="163">
        <f t="shared" si="60"/>
        <v>1.4876198485488596E-2</v>
      </c>
      <c r="FR6" s="163">
        <f t="shared" si="61"/>
        <v>1.4113322417734012E-2</v>
      </c>
      <c r="FS6" s="163">
        <f t="shared" si="62"/>
        <v>1.3354204977873407E-2</v>
      </c>
      <c r="FT6" s="163">
        <f t="shared" si="63"/>
        <v>1.2603628787778853E-2</v>
      </c>
      <c r="FU6" s="163">
        <f t="shared" si="64"/>
        <v>1.1865823062351828E-2</v>
      </c>
      <c r="FV6" s="163">
        <f t="shared" si="65"/>
        <v>1.1144469480007073E-2</v>
      </c>
      <c r="FW6" s="163">
        <f t="shared" si="66"/>
        <v>1.0442716406873262E-2</v>
      </c>
      <c r="FX6" s="163">
        <f t="shared" si="67"/>
        <v>9.7632000152575379E-3</v>
      </c>
      <c r="FY6" s="163">
        <f t="shared" si="68"/>
        <v>9.1080709029907215E-3</v>
      </c>
      <c r="FZ6" s="163">
        <f t="shared" si="69"/>
        <v>8.4790249119677426E-3</v>
      </c>
      <c r="GA6" s="163">
        <f t="shared" si="70"/>
        <v>7.8773369541783635E-3</v>
      </c>
      <c r="GB6" s="163">
        <f t="shared" si="71"/>
        <v>7.303896775264801E-3</v>
      </c>
      <c r="GC6" s="163">
        <f t="shared" si="72"/>
        <v>6.7592457135104648E-3</v>
      </c>
      <c r="GD6" s="163">
        <f t="shared" si="73"/>
        <v>6.2436136414275416E-3</v>
      </c>
      <c r="GE6" s="163">
        <f t="shared" si="74"/>
        <v>5.7569554039225042E-3</v>
      </c>
      <c r="GF6" s="163">
        <f t="shared" si="75"/>
        <v>5.2989861883541173E-3</v>
      </c>
      <c r="GG6" s="163">
        <f t="shared" si="76"/>
        <v>4.8692153754038127E-3</v>
      </c>
      <c r="GH6" s="163">
        <f t="shared" si="77"/>
        <v>4.4669785239689992E-3</v>
      </c>
      <c r="GI6" s="163">
        <f t="shared" si="78"/>
        <v>4.0914672372689117E-3</v>
      </c>
      <c r="GJ6" s="163">
        <f t="shared" si="79"/>
        <v>3.7417567405264251E-3</v>
      </c>
      <c r="GK6" s="163">
        <f t="shared" si="80"/>
        <v>3.4168310728630719E-3</v>
      </c>
      <c r="GL6" s="163">
        <f t="shared" si="81"/>
        <v>3.1156058576582092E-3</v>
      </c>
      <c r="GM6" s="163">
        <f t="shared" si="82"/>
        <v>2.8369486670597951E-3</v>
      </c>
      <c r="GN6" s="163">
        <f t="shared" si="83"/>
        <v>2.5796970382645709E-3</v>
      </c>
      <c r="GO6" s="163">
        <f t="shared" si="84"/>
        <v>2.3426742323986094E-3</v>
      </c>
      <c r="GP6" s="163">
        <f t="shared" si="85"/>
        <v>2.1247028521933359E-3</v>
      </c>
      <c r="GQ6" s="163">
        <f t="shared" si="86"/>
        <v>1.9246164530667617E-3</v>
      </c>
      <c r="GR6" s="163">
        <f t="shared" si="87"/>
        <v>1.7412692945817513E-3</v>
      </c>
      <c r="GS6" s="163">
        <f t="shared" si="88"/>
        <v>1.57354438643866E-3</v>
      </c>
      <c r="GT6" s="163">
        <f t="shared" si="89"/>
        <v>1.4203599859959025E-3</v>
      </c>
      <c r="GU6" s="163">
        <f t="shared" si="90"/>
        <v>1.2806747035690339E-3</v>
      </c>
      <c r="GV6" s="163">
        <f t="shared" si="91"/>
        <v>1.1534913681409799E-3</v>
      </c>
      <c r="GW6" s="163">
        <f t="shared" si="92"/>
        <v>1.0378598002519944E-3</v>
      </c>
      <c r="GX6" s="163">
        <f t="shared" si="93"/>
        <v>9.3287863128743264E-4</v>
      </c>
      <c r="GY6" s="163">
        <f t="shared" si="94"/>
        <v>8.3769629962677128E-4</v>
      </c>
      <c r="GZ6" s="163">
        <f t="shared" si="95"/>
        <v>7.5151134457490307E-4</v>
      </c>
      <c r="HA6" s="163">
        <f t="shared" si="96"/>
        <v>6.7357210901414851E-4</v>
      </c>
      <c r="HB6" s="163">
        <f t="shared" si="97"/>
        <v>6.0317595158134775E-4</v>
      </c>
      <c r="HC6" s="163">
        <f t="shared" si="98"/>
        <v>5.3966805912203679E-4</v>
      </c>
      <c r="HD6" s="163">
        <f t="shared" si="99"/>
        <v>4.8243994038619804E-4</v>
      </c>
      <c r="HE6" s="163">
        <f t="shared" si="100"/>
        <v>4.3092767254922167E-4</v>
      </c>
      <c r="HF6" s="163">
        <f t="shared" si="101"/>
        <v>3.8460996326988649E-4</v>
      </c>
      <c r="HG6" s="163">
        <f t="shared" si="102"/>
        <v>3.4300608270605937E-4</v>
      </c>
      <c r="HH6" s="163">
        <f t="shared" si="103"/>
        <v>3.0567371224290274E-4</v>
      </c>
      <c r="HI6" s="163">
        <f t="shared" si="104"/>
        <v>2.7220674966988594E-4</v>
      </c>
      <c r="HJ6" s="163">
        <f t="shared" si="105"/>
        <v>2.4223310417573082E-4</v>
      </c>
      <c r="HK6" s="163">
        <f t="shared" si="106"/>
        <v>2.1541250880520999E-4</v>
      </c>
      <c r="HL6" s="163">
        <f t="shared" si="107"/>
        <v>1.9143437291689524E-4</v>
      </c>
      <c r="HM6" s="163">
        <f t="shared" si="108"/>
        <v>1.7001569266742155E-4</v>
      </c>
      <c r="HN6" s="163">
        <f t="shared" si="109"/>
        <v>1.5089903359072725E-4</v>
      </c>
      <c r="HO6" s="163">
        <f t="shared" si="110"/>
        <v>1.338505959009058E-4</v>
      </c>
      <c r="HP6" s="163">
        <f t="shared" si="111"/>
        <v>1.1865837018393404E-4</v>
      </c>
      <c r="HQ6" s="163">
        <f t="shared" si="112"/>
        <v>1.0513038861461856E-4</v>
      </c>
    </row>
    <row r="7" spans="1:226" x14ac:dyDescent="0.25">
      <c r="A7" s="4">
        <v>4</v>
      </c>
      <c r="B7" s="368">
        <f>IFERROR(_xlfn.LOGNORM.INV(0.001,LN($G7),LN(VLOOKUP($H7,VLookups!$A$4:$C$13,3,FALSE))),"")</f>
        <v>50.179409578850773</v>
      </c>
      <c r="C7" s="89">
        <v>100</v>
      </c>
      <c r="D7" s="368">
        <f>IFERROR(_xlfn.LOGNORM.INV(0.999,LN($G7),LN(VLOOKUP($H7,VLookups!$A$4:$C$13,3,FALSE))),"")</f>
        <v>199.28492750171239</v>
      </c>
      <c r="E7" s="34">
        <f t="shared" si="4"/>
        <v>1</v>
      </c>
      <c r="F7" s="34">
        <f t="shared" si="5"/>
        <v>0.50179409578850687</v>
      </c>
      <c r="G7" s="70">
        <f>IF(AND(C7&gt;0,NOT(ISBLANK(H7))),IF(VLOOKUP($C$3,VLookups!$A$17:$B$18,2,FALSE),C7*VLOOKUP(H7,VLookups!$A$4:$B$13,2,FALSE),C7),"")</f>
        <v>100</v>
      </c>
      <c r="H7" s="21" t="s">
        <v>3</v>
      </c>
      <c r="I7" s="56"/>
      <c r="J7" s="266"/>
      <c r="K7" s="369">
        <f>IF(AND(B7&gt;0,C7&gt;0,D7&gt;0),IF(ISBLANK(J7),IF(ISBLANK(H7),"",VLOOKUP(H7,VLookups!$A$4:$C$13,3,FALSE)),J7),"")</f>
        <v>1.25</v>
      </c>
      <c r="L7" s="369">
        <f t="shared" si="6"/>
        <v>24.850919653810269</v>
      </c>
      <c r="M7" s="72">
        <f t="shared" si="7"/>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8"/>
        <v>1.4910551792286162</v>
      </c>
      <c r="X7" s="162">
        <f t="shared" si="9"/>
        <v>50.179409578850773</v>
      </c>
      <c r="Y7" s="48">
        <f t="shared" ref="Y7:CJ7" si="115">IF(ISNONTEXT($W7),X7+$W7,"")</f>
        <v>51.67046475807939</v>
      </c>
      <c r="Z7" s="48">
        <f t="shared" si="115"/>
        <v>53.161519937308007</v>
      </c>
      <c r="AA7" s="48">
        <f t="shared" si="115"/>
        <v>54.652575116536624</v>
      </c>
      <c r="AB7" s="48">
        <f t="shared" si="115"/>
        <v>56.143630295765242</v>
      </c>
      <c r="AC7" s="48">
        <f t="shared" si="115"/>
        <v>57.634685474993859</v>
      </c>
      <c r="AD7" s="48">
        <f t="shared" si="115"/>
        <v>59.125740654222476</v>
      </c>
      <c r="AE7" s="48">
        <f t="shared" si="115"/>
        <v>60.616795833451093</v>
      </c>
      <c r="AF7" s="48">
        <f t="shared" si="115"/>
        <v>62.10785101267971</v>
      </c>
      <c r="AG7" s="48">
        <f t="shared" si="115"/>
        <v>63.598906191908327</v>
      </c>
      <c r="AH7" s="48">
        <f t="shared" si="115"/>
        <v>65.089961371136937</v>
      </c>
      <c r="AI7" s="48">
        <f t="shared" si="115"/>
        <v>66.581016550365547</v>
      </c>
      <c r="AJ7" s="48">
        <f t="shared" si="115"/>
        <v>68.072071729594157</v>
      </c>
      <c r="AK7" s="48">
        <f t="shared" si="115"/>
        <v>69.563126908822767</v>
      </c>
      <c r="AL7" s="48">
        <f t="shared" si="115"/>
        <v>71.054182088051377</v>
      </c>
      <c r="AM7" s="48">
        <f t="shared" si="115"/>
        <v>72.545237267279987</v>
      </c>
      <c r="AN7" s="48">
        <f t="shared" si="115"/>
        <v>74.036292446508597</v>
      </c>
      <c r="AO7" s="48">
        <f t="shared" si="115"/>
        <v>75.527347625737207</v>
      </c>
      <c r="AP7" s="48">
        <f t="shared" si="115"/>
        <v>77.018402804965817</v>
      </c>
      <c r="AQ7" s="48">
        <f t="shared" si="115"/>
        <v>78.509457984194427</v>
      </c>
      <c r="AR7" s="48">
        <f t="shared" si="115"/>
        <v>80.000513163423037</v>
      </c>
      <c r="AS7" s="48">
        <f t="shared" si="115"/>
        <v>81.491568342651647</v>
      </c>
      <c r="AT7" s="48">
        <f t="shared" si="115"/>
        <v>82.982623521880257</v>
      </c>
      <c r="AU7" s="48">
        <f t="shared" si="115"/>
        <v>84.473678701108867</v>
      </c>
      <c r="AV7" s="48">
        <f t="shared" si="115"/>
        <v>85.964733880337477</v>
      </c>
      <c r="AW7" s="48">
        <f t="shared" si="115"/>
        <v>87.455789059566087</v>
      </c>
      <c r="AX7" s="48">
        <f t="shared" si="115"/>
        <v>88.946844238794696</v>
      </c>
      <c r="AY7" s="48">
        <f t="shared" si="115"/>
        <v>90.437899418023306</v>
      </c>
      <c r="AZ7" s="48">
        <f t="shared" si="115"/>
        <v>91.928954597251916</v>
      </c>
      <c r="BA7" s="48">
        <f t="shared" si="115"/>
        <v>93.420009776480526</v>
      </c>
      <c r="BB7" s="48">
        <f t="shared" si="115"/>
        <v>94.911064955709136</v>
      </c>
      <c r="BC7" s="48">
        <f t="shared" si="115"/>
        <v>96.402120134937746</v>
      </c>
      <c r="BD7" s="48">
        <f t="shared" si="115"/>
        <v>97.893175314166356</v>
      </c>
      <c r="BE7" s="48">
        <f t="shared" si="115"/>
        <v>99.384230493394966</v>
      </c>
      <c r="BF7" s="48">
        <f t="shared" si="115"/>
        <v>100.87528567262358</v>
      </c>
      <c r="BG7" s="48">
        <f t="shared" si="115"/>
        <v>102.36634085185219</v>
      </c>
      <c r="BH7" s="48">
        <f t="shared" si="115"/>
        <v>103.8573960310808</v>
      </c>
      <c r="BI7" s="48">
        <f t="shared" si="115"/>
        <v>105.34845121030941</v>
      </c>
      <c r="BJ7" s="48">
        <f t="shared" si="115"/>
        <v>106.83950638953802</v>
      </c>
      <c r="BK7" s="48">
        <f t="shared" si="115"/>
        <v>108.33056156876663</v>
      </c>
      <c r="BL7" s="48">
        <f t="shared" si="115"/>
        <v>109.82161674799524</v>
      </c>
      <c r="BM7" s="48">
        <f t="shared" si="115"/>
        <v>111.31267192722385</v>
      </c>
      <c r="BN7" s="48">
        <f t="shared" si="115"/>
        <v>112.80372710645246</v>
      </c>
      <c r="BO7" s="48">
        <f t="shared" si="115"/>
        <v>114.29478228568107</v>
      </c>
      <c r="BP7" s="48">
        <f t="shared" si="115"/>
        <v>115.78583746490968</v>
      </c>
      <c r="BQ7" s="48">
        <f t="shared" si="115"/>
        <v>117.27689264413829</v>
      </c>
      <c r="BR7" s="48">
        <f t="shared" si="115"/>
        <v>118.7679478233669</v>
      </c>
      <c r="BS7" s="48">
        <f t="shared" si="115"/>
        <v>120.25900300259551</v>
      </c>
      <c r="BT7" s="48">
        <f t="shared" si="115"/>
        <v>121.75005818182412</v>
      </c>
      <c r="BU7" s="48">
        <f t="shared" si="115"/>
        <v>123.24111336105273</v>
      </c>
      <c r="BV7" s="48">
        <f t="shared" si="115"/>
        <v>124.73216854028134</v>
      </c>
      <c r="BW7" s="48">
        <f t="shared" si="115"/>
        <v>126.22322371950995</v>
      </c>
      <c r="BX7" s="48">
        <f t="shared" si="115"/>
        <v>127.71427889873856</v>
      </c>
      <c r="BY7" s="48">
        <f t="shared" si="115"/>
        <v>129.20533407796717</v>
      </c>
      <c r="BZ7" s="48">
        <f t="shared" si="115"/>
        <v>130.69638925719579</v>
      </c>
      <c r="CA7" s="48">
        <f t="shared" si="115"/>
        <v>132.18744443642441</v>
      </c>
      <c r="CB7" s="48">
        <f t="shared" si="115"/>
        <v>133.67849961565304</v>
      </c>
      <c r="CC7" s="48">
        <f t="shared" si="115"/>
        <v>135.16955479488166</v>
      </c>
      <c r="CD7" s="48">
        <f t="shared" si="115"/>
        <v>136.66060997411029</v>
      </c>
      <c r="CE7" s="48">
        <f t="shared" si="115"/>
        <v>138.15166515333891</v>
      </c>
      <c r="CF7" s="48">
        <f t="shared" si="115"/>
        <v>139.64272033256754</v>
      </c>
      <c r="CG7" s="48">
        <f t="shared" si="115"/>
        <v>141.13377551179616</v>
      </c>
      <c r="CH7" s="48">
        <f t="shared" si="115"/>
        <v>142.62483069102478</v>
      </c>
      <c r="CI7" s="48">
        <f t="shared" si="115"/>
        <v>144.11588587025341</v>
      </c>
      <c r="CJ7" s="48">
        <f t="shared" si="115"/>
        <v>145.60694104948203</v>
      </c>
      <c r="CK7" s="48">
        <f t="shared" ref="CK7:DT7" si="116">IF(ISNONTEXT($W7),CJ7+$W7,"")</f>
        <v>147.09799622871066</v>
      </c>
      <c r="CL7" s="48">
        <f t="shared" si="116"/>
        <v>148.58905140793928</v>
      </c>
      <c r="CM7" s="48">
        <f t="shared" si="116"/>
        <v>150.0801065871679</v>
      </c>
      <c r="CN7" s="48">
        <f t="shared" si="116"/>
        <v>151.57116176639653</v>
      </c>
      <c r="CO7" s="48">
        <f t="shared" si="116"/>
        <v>153.06221694562515</v>
      </c>
      <c r="CP7" s="48">
        <f t="shared" si="116"/>
        <v>154.55327212485378</v>
      </c>
      <c r="CQ7" s="48">
        <f t="shared" si="116"/>
        <v>156.0443273040824</v>
      </c>
      <c r="CR7" s="48">
        <f t="shared" si="116"/>
        <v>157.53538248331103</v>
      </c>
      <c r="CS7" s="48">
        <f t="shared" si="116"/>
        <v>159.02643766253965</v>
      </c>
      <c r="CT7" s="48">
        <f t="shared" si="116"/>
        <v>160.51749284176827</v>
      </c>
      <c r="CU7" s="48">
        <f t="shared" si="116"/>
        <v>162.0085480209969</v>
      </c>
      <c r="CV7" s="48">
        <f t="shared" si="116"/>
        <v>163.49960320022552</v>
      </c>
      <c r="CW7" s="48">
        <f t="shared" si="116"/>
        <v>164.99065837945415</v>
      </c>
      <c r="CX7" s="48">
        <f t="shared" si="116"/>
        <v>166.48171355868277</v>
      </c>
      <c r="CY7" s="48">
        <f t="shared" si="116"/>
        <v>167.97276873791139</v>
      </c>
      <c r="CZ7" s="48">
        <f t="shared" si="116"/>
        <v>169.46382391714002</v>
      </c>
      <c r="DA7" s="48">
        <f t="shared" si="116"/>
        <v>170.95487909636864</v>
      </c>
      <c r="DB7" s="48">
        <f t="shared" si="116"/>
        <v>172.44593427559727</v>
      </c>
      <c r="DC7" s="48">
        <f t="shared" si="116"/>
        <v>173.93698945482589</v>
      </c>
      <c r="DD7" s="48">
        <f t="shared" si="116"/>
        <v>175.42804463405452</v>
      </c>
      <c r="DE7" s="48">
        <f t="shared" si="116"/>
        <v>176.91909981328314</v>
      </c>
      <c r="DF7" s="48">
        <f t="shared" si="116"/>
        <v>178.41015499251176</v>
      </c>
      <c r="DG7" s="48">
        <f t="shared" si="116"/>
        <v>179.90121017174039</v>
      </c>
      <c r="DH7" s="48">
        <f t="shared" si="116"/>
        <v>181.39226535096901</v>
      </c>
      <c r="DI7" s="48">
        <f t="shared" si="116"/>
        <v>182.88332053019764</v>
      </c>
      <c r="DJ7" s="48">
        <f t="shared" si="116"/>
        <v>184.37437570942626</v>
      </c>
      <c r="DK7" s="48">
        <f t="shared" si="116"/>
        <v>185.86543088865488</v>
      </c>
      <c r="DL7" s="48">
        <f t="shared" si="116"/>
        <v>187.35648606788351</v>
      </c>
      <c r="DM7" s="48">
        <f t="shared" si="116"/>
        <v>188.84754124711213</v>
      </c>
      <c r="DN7" s="48">
        <f t="shared" si="116"/>
        <v>190.33859642634076</v>
      </c>
      <c r="DO7" s="48">
        <f t="shared" si="116"/>
        <v>191.82965160556938</v>
      </c>
      <c r="DP7" s="48">
        <f t="shared" si="116"/>
        <v>193.32070678479801</v>
      </c>
      <c r="DQ7" s="48">
        <f t="shared" si="116"/>
        <v>194.81176196402663</v>
      </c>
      <c r="DR7" s="48">
        <f t="shared" si="116"/>
        <v>196.30281714325525</v>
      </c>
      <c r="DS7" s="48">
        <f t="shared" si="116"/>
        <v>197.79387232248388</v>
      </c>
      <c r="DT7" s="48">
        <f t="shared" si="116"/>
        <v>199.2849275017125</v>
      </c>
      <c r="DU7" s="163">
        <f t="shared" si="12"/>
        <v>3.0070790661325359E-4</v>
      </c>
      <c r="DV7" s="163">
        <f t="shared" si="13"/>
        <v>4.3430957398373589E-4</v>
      </c>
      <c r="DW7" s="163">
        <f t="shared" si="14"/>
        <v>6.1058974737503516E-4</v>
      </c>
      <c r="DX7" s="163">
        <f t="shared" si="15"/>
        <v>8.3721726491054502E-4</v>
      </c>
      <c r="DY7" s="163">
        <f t="shared" si="16"/>
        <v>1.1215792208817052E-3</v>
      </c>
      <c r="DZ7" s="163">
        <f t="shared" si="17"/>
        <v>1.4703474048534334E-3</v>
      </c>
      <c r="EA7" s="163">
        <f t="shared" si="18"/>
        <v>1.889042249331189E-3</v>
      </c>
      <c r="EB7" s="163">
        <f t="shared" si="19"/>
        <v>2.3816267356976126E-3</v>
      </c>
      <c r="EC7" s="163">
        <f t="shared" si="20"/>
        <v>2.9501605167717138E-3</v>
      </c>
      <c r="ED7" s="163">
        <f t="shared" si="21"/>
        <v>3.5945395118033383E-3</v>
      </c>
      <c r="EE7" s="163">
        <f t="shared" si="22"/>
        <v>4.3123391522751605E-3</v>
      </c>
      <c r="EF7" s="163">
        <f t="shared" si="23"/>
        <v>5.0987711943289446E-3</v>
      </c>
      <c r="EG7" s="163">
        <f t="shared" si="24"/>
        <v>5.9467554764386964E-3</v>
      </c>
      <c r="EH7" s="163">
        <f t="shared" si="25"/>
        <v>6.8471000091413301E-3</v>
      </c>
      <c r="EI7" s="163">
        <f t="shared" si="26"/>
        <v>7.7887759883223566E-3</v>
      </c>
      <c r="EJ7" s="163">
        <f t="shared" si="27"/>
        <v>8.7592691645060443E-3</v>
      </c>
      <c r="EK7" s="163">
        <f t="shared" si="28"/>
        <v>9.7449856972045504E-3</v>
      </c>
      <c r="EL7" s="163">
        <f t="shared" si="29"/>
        <v>1.0731689192499201E-2</v>
      </c>
      <c r="EM7" s="163">
        <f t="shared" si="30"/>
        <v>1.1704945914182384E-2</v>
      </c>
      <c r="EN7" s="163">
        <f t="shared" si="31"/>
        <v>1.2650556904211782E-2</v>
      </c>
      <c r="EO7" s="163">
        <f t="shared" si="32"/>
        <v>1.3554958605072E-2</v>
      </c>
      <c r="EP7" s="163">
        <f t="shared" si="33"/>
        <v>1.44055771756654E-2</v>
      </c>
      <c r="EQ7" s="163">
        <f t="shared" si="34"/>
        <v>1.5191125674150308E-2</v>
      </c>
      <c r="ER7" s="163">
        <f t="shared" si="35"/>
        <v>1.5901837324004478E-2</v>
      </c>
      <c r="ES7" s="163">
        <f t="shared" si="36"/>
        <v>1.6529631917573236E-2</v>
      </c>
      <c r="ET7" s="163">
        <f t="shared" si="37"/>
        <v>1.7068215843296007E-2</v>
      </c>
      <c r="EU7" s="163">
        <f t="shared" si="38"/>
        <v>1.7513119113750662E-2</v>
      </c>
      <c r="EV7" s="163">
        <f t="shared" si="39"/>
        <v>1.7861675048528102E-2</v>
      </c>
      <c r="EW7" s="163">
        <f t="shared" si="40"/>
        <v>1.8112949909314561E-2</v>
      </c>
      <c r="EX7" s="163">
        <f t="shared" si="41"/>
        <v>1.8267630818171229E-2</v>
      </c>
      <c r="EY7" s="163">
        <f t="shared" si="42"/>
        <v>1.8327880769664063E-2</v>
      </c>
      <c r="EZ7" s="163">
        <f t="shared" si="43"/>
        <v>1.8297169550221329E-2</v>
      </c>
      <c r="FA7" s="163">
        <f t="shared" si="44"/>
        <v>1.8180088992406373E-2</v>
      </c>
      <c r="FB7" s="163">
        <f t="shared" si="45"/>
        <v>1.7982160309585313E-2</v>
      </c>
      <c r="FC7" s="163">
        <f t="shared" si="46"/>
        <v>1.7709640366647406E-2</v>
      </c>
      <c r="FD7" s="163">
        <f t="shared" si="47"/>
        <v>1.7369332726293547E-2</v>
      </c>
      <c r="FE7" s="163">
        <f t="shared" si="48"/>
        <v>1.6968408238663812E-2</v>
      </c>
      <c r="FF7" s="163">
        <f t="shared" si="49"/>
        <v>1.651423887327998E-2</v>
      </c>
      <c r="FG7" s="163">
        <f t="shared" si="50"/>
        <v>1.6014247472392589E-2</v>
      </c>
      <c r="FH7" s="163">
        <f t="shared" si="51"/>
        <v>1.547577516762765E-2</v>
      </c>
      <c r="FI7" s="163">
        <f t="shared" si="52"/>
        <v>1.4905967369975227E-2</v>
      </c>
      <c r="FJ7" s="163">
        <f t="shared" si="53"/>
        <v>1.4311678529580948E-2</v>
      </c>
      <c r="FK7" s="163">
        <f t="shared" si="54"/>
        <v>1.3699395271308467E-2</v>
      </c>
      <c r="FL7" s="163">
        <f t="shared" si="55"/>
        <v>1.3075177042992469E-2</v>
      </c>
      <c r="FM7" s="163">
        <f t="shared" si="56"/>
        <v>1.2444613059183858E-2</v>
      </c>
      <c r="FN7" s="163">
        <f t="shared" si="57"/>
        <v>1.181279407405666E-2</v>
      </c>
      <c r="FO7" s="163">
        <f t="shared" si="58"/>
        <v>1.1184297360890409E-2</v>
      </c>
      <c r="FP7" s="163">
        <f t="shared" si="59"/>
        <v>1.0563183198942859E-2</v>
      </c>
      <c r="FQ7" s="163">
        <f t="shared" si="60"/>
        <v>9.9530011581029677E-3</v>
      </c>
      <c r="FR7" s="163">
        <f t="shared" si="61"/>
        <v>9.3568045143593223E-3</v>
      </c>
      <c r="FS7" s="163">
        <f t="shared" si="62"/>
        <v>8.7771712125932263E-3</v>
      </c>
      <c r="FT7" s="163">
        <f t="shared" si="63"/>
        <v>8.2162299064182775E-3</v>
      </c>
      <c r="FU7" s="163">
        <f t="shared" si="64"/>
        <v>7.6756897380043324E-3</v>
      </c>
      <c r="FV7" s="163">
        <f t="shared" si="65"/>
        <v>7.1568726657282701E-3</v>
      </c>
      <c r="FW7" s="163">
        <f t="shared" si="66"/>
        <v>6.6607472971772323E-3</v>
      </c>
      <c r="FX7" s="163">
        <f t="shared" si="67"/>
        <v>6.1879633339548233E-3</v>
      </c>
      <c r="FY7" s="163">
        <f t="shared" si="68"/>
        <v>5.738885878589616E-3</v>
      </c>
      <c r="FZ7" s="163">
        <f t="shared" si="69"/>
        <v>5.313628989439028E-3</v>
      </c>
      <c r="GA7" s="163">
        <f t="shared" si="70"/>
        <v>4.9120879945965838E-3</v>
      </c>
      <c r="GB7" s="163">
        <f t="shared" si="71"/>
        <v>4.5339701890520223E-3</v>
      </c>
      <c r="GC7" s="163">
        <f t="shared" si="72"/>
        <v>4.1788236400111135E-3</v>
      </c>
      <c r="GD7" s="163">
        <f t="shared" si="73"/>
        <v>3.8460639131834514E-3</v>
      </c>
      <c r="GE7" s="163">
        <f t="shared" si="74"/>
        <v>3.5349986082552701E-3</v>
      </c>
      <c r="GF7" s="163">
        <f t="shared" si="75"/>
        <v>3.2448496552506092E-3</v>
      </c>
      <c r="GG7" s="163">
        <f t="shared" si="76"/>
        <v>2.9747733758543819E-3</v>
      </c>
      <c r="GH7" s="163">
        <f t="shared" si="77"/>
        <v>2.7238783559668206E-3</v>
      </c>
      <c r="GI7" s="163">
        <f t="shared" si="78"/>
        <v>2.4912412088137861E-3</v>
      </c>
      <c r="GJ7" s="163">
        <f t="shared" si="79"/>
        <v>2.2759203329102608E-3</v>
      </c>
      <c r="GK7" s="163">
        <f t="shared" si="80"/>
        <v>2.0769677871186523E-3</v>
      </c>
      <c r="GL7" s="163">
        <f t="shared" si="81"/>
        <v>1.8934394169705757E-3</v>
      </c>
      <c r="GM7" s="163">
        <f t="shared" si="82"/>
        <v>1.7244033732847965E-3</v>
      </c>
      <c r="GN7" s="163">
        <f t="shared" si="83"/>
        <v>1.5689471667947295E-3</v>
      </c>
      <c r="GO7" s="163">
        <f t="shared" si="84"/>
        <v>1.4261834017897327E-3</v>
      </c>
      <c r="GP7" s="163">
        <f t="shared" si="85"/>
        <v>1.2952543283881138E-3</v>
      </c>
      <c r="GQ7" s="163">
        <f t="shared" si="86"/>
        <v>1.175335347617092E-3</v>
      </c>
      <c r="GR7" s="163">
        <f t="shared" si="87"/>
        <v>1.0656375965162604E-3</v>
      </c>
      <c r="GS7" s="163">
        <f t="shared" si="88"/>
        <v>9.654097324651793E-4</v>
      </c>
      <c r="GT7" s="163">
        <f t="shared" si="89"/>
        <v>8.7393902724841827E-4</v>
      </c>
      <c r="GU7" s="163">
        <f t="shared" si="90"/>
        <v>7.9055187233156225E-4</v>
      </c>
      <c r="GV7" s="163">
        <f t="shared" si="91"/>
        <v>7.1461378768661863E-4</v>
      </c>
      <c r="GW7" s="163">
        <f t="shared" si="92"/>
        <v>6.4552901748067798E-4</v>
      </c>
      <c r="GX7" s="163">
        <f t="shared" si="93"/>
        <v>5.8273978718571134E-4</v>
      </c>
      <c r="GY7" s="163">
        <f t="shared" si="94"/>
        <v>5.2572528829822947E-4</v>
      </c>
      <c r="GZ7" s="163">
        <f t="shared" si="95"/>
        <v>4.740004489607152E-4</v>
      </c>
      <c r="HA7" s="163">
        <f t="shared" si="96"/>
        <v>4.2711454140745216E-4</v>
      </c>
      <c r="HB7" s="163">
        <f t="shared" si="97"/>
        <v>3.846496703499106E-4</v>
      </c>
      <c r="HC7" s="163">
        <f t="shared" si="98"/>
        <v>3.4621918018441187E-4</v>
      </c>
      <c r="HD7" s="163">
        <f t="shared" si="99"/>
        <v>3.114660132470019E-4</v>
      </c>
      <c r="HE7" s="163">
        <f t="shared" si="100"/>
        <v>2.8006104624487746E-4</v>
      </c>
      <c r="HF7" s="163">
        <f t="shared" si="101"/>
        <v>2.5170142743881211E-4</v>
      </c>
      <c r="HG7" s="163">
        <f t="shared" si="102"/>
        <v>2.2610893310947815E-4</v>
      </c>
      <c r="HH7" s="163">
        <f t="shared" si="103"/>
        <v>2.0302835828037949E-4</v>
      </c>
      <c r="HI7" s="163">
        <f t="shared" si="104"/>
        <v>1.82225953556601E-4</v>
      </c>
      <c r="HJ7" s="163">
        <f t="shared" si="105"/>
        <v>1.6348791723587544E-4</v>
      </c>
      <c r="HK7" s="163">
        <f t="shared" si="106"/>
        <v>1.4661894952038248E-4</v>
      </c>
      <c r="HL7" s="163">
        <f t="shared" si="107"/>
        <v>1.3144087366837468E-4</v>
      </c>
      <c r="HM7" s="163">
        <f t="shared" si="108"/>
        <v>1.1779132723981856E-4</v>
      </c>
      <c r="HN7" s="163">
        <f t="shared" si="109"/>
        <v>1.0552252517674614E-4</v>
      </c>
      <c r="HO7" s="163">
        <f t="shared" si="110"/>
        <v>9.4500095285868707E-5</v>
      </c>
      <c r="HP7" s="163">
        <f t="shared" si="111"/>
        <v>8.4601985729550785E-5</v>
      </c>
      <c r="HQ7" s="163">
        <f t="shared" si="112"/>
        <v>7.5717443354642949E-5</v>
      </c>
    </row>
    <row r="8" spans="1:226" x14ac:dyDescent="0.25">
      <c r="A8" s="4">
        <v>5</v>
      </c>
      <c r="B8" s="368">
        <f>IFERROR(_xlfn.LOGNORM.INV(0.001,LN($G8),LN(VLOOKUP($H8,VLookups!$A$4:$C$13,3,FALSE))),"")</f>
        <v>44.451720158795546</v>
      </c>
      <c r="C8" s="89">
        <v>100</v>
      </c>
      <c r="D8" s="368">
        <f>IFERROR(_xlfn.LOGNORM.INV(0.999,LN($G8),LN(VLOOKUP($H8,VLookups!$A$4:$C$13,3,FALSE))),"")</f>
        <v>224.96317272485427</v>
      </c>
      <c r="E8" s="34">
        <f t="shared" si="4"/>
        <v>1</v>
      </c>
      <c r="F8" s="34">
        <f t="shared" si="5"/>
        <v>0.44451720158795471</v>
      </c>
      <c r="G8" s="70">
        <f>IF(AND(C8&gt;0,NOT(ISBLANK(H8))),IF(VLOOKUP($C$3,VLookups!$A$17:$B$18,2,FALSE),C8*VLOOKUP(H8,VLookups!$A$4:$B$13,2,FALSE),C8),"")</f>
        <v>100</v>
      </c>
      <c r="H8" s="21" t="s">
        <v>1</v>
      </c>
      <c r="I8" s="56"/>
      <c r="J8" s="266"/>
      <c r="K8" s="369">
        <f>IF(AND(B8&gt;0,C8&gt;0,D8&gt;0),IF(ISBLANK(J8),IF(ISBLANK(H8),"",VLOOKUP(H8,VLookups!$A$4:$C$13,3,FALSE)),J8),"")</f>
        <v>1.3</v>
      </c>
      <c r="L8" s="369">
        <f t="shared" si="6"/>
        <v>30.085242094343119</v>
      </c>
      <c r="M8" s="72">
        <f t="shared" si="7"/>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8"/>
        <v>1.8051145256605872</v>
      </c>
      <c r="X8" s="162">
        <f t="shared" si="9"/>
        <v>44.451720158795546</v>
      </c>
      <c r="Y8" s="48">
        <f t="shared" ref="Y8:CJ8" si="117">IF(ISNONTEXT($W8),X8+$W8,"")</f>
        <v>46.25683468445613</v>
      </c>
      <c r="Z8" s="48">
        <f t="shared" si="117"/>
        <v>48.061949210116715</v>
      </c>
      <c r="AA8" s="48">
        <f t="shared" si="117"/>
        <v>49.8670637357773</v>
      </c>
      <c r="AB8" s="48">
        <f t="shared" si="117"/>
        <v>51.672178261437885</v>
      </c>
      <c r="AC8" s="48">
        <f t="shared" si="117"/>
        <v>53.47729278709847</v>
      </c>
      <c r="AD8" s="48">
        <f t="shared" si="117"/>
        <v>55.282407312759055</v>
      </c>
      <c r="AE8" s="48">
        <f t="shared" si="117"/>
        <v>57.08752183841964</v>
      </c>
      <c r="AF8" s="48">
        <f t="shared" si="117"/>
        <v>58.892636364080225</v>
      </c>
      <c r="AG8" s="48">
        <f t="shared" si="117"/>
        <v>60.69775088974081</v>
      </c>
      <c r="AH8" s="48">
        <f t="shared" si="117"/>
        <v>62.502865415401395</v>
      </c>
      <c r="AI8" s="48">
        <f t="shared" si="117"/>
        <v>64.307979941061987</v>
      </c>
      <c r="AJ8" s="48">
        <f t="shared" si="117"/>
        <v>66.113094466722572</v>
      </c>
      <c r="AK8" s="48">
        <f t="shared" si="117"/>
        <v>67.918208992383157</v>
      </c>
      <c r="AL8" s="48">
        <f t="shared" si="117"/>
        <v>69.723323518043742</v>
      </c>
      <c r="AM8" s="48">
        <f t="shared" si="117"/>
        <v>71.528438043704327</v>
      </c>
      <c r="AN8" s="48">
        <f t="shared" si="117"/>
        <v>73.333552569364912</v>
      </c>
      <c r="AO8" s="48">
        <f t="shared" si="117"/>
        <v>75.138667095025497</v>
      </c>
      <c r="AP8" s="48">
        <f t="shared" si="117"/>
        <v>76.943781620686082</v>
      </c>
      <c r="AQ8" s="48">
        <f t="shared" si="117"/>
        <v>78.748896146346667</v>
      </c>
      <c r="AR8" s="48">
        <f t="shared" si="117"/>
        <v>80.554010672007252</v>
      </c>
      <c r="AS8" s="48">
        <f t="shared" si="117"/>
        <v>82.359125197667836</v>
      </c>
      <c r="AT8" s="48">
        <f t="shared" si="117"/>
        <v>84.164239723328421</v>
      </c>
      <c r="AU8" s="48">
        <f t="shared" si="117"/>
        <v>85.969354248989006</v>
      </c>
      <c r="AV8" s="48">
        <f t="shared" si="117"/>
        <v>87.774468774649591</v>
      </c>
      <c r="AW8" s="48">
        <f t="shared" si="117"/>
        <v>89.579583300310176</v>
      </c>
      <c r="AX8" s="48">
        <f t="shared" si="117"/>
        <v>91.384697825970761</v>
      </c>
      <c r="AY8" s="48">
        <f t="shared" si="117"/>
        <v>93.189812351631346</v>
      </c>
      <c r="AZ8" s="48">
        <f t="shared" si="117"/>
        <v>94.994926877291931</v>
      </c>
      <c r="BA8" s="48">
        <f t="shared" si="117"/>
        <v>96.800041402952516</v>
      </c>
      <c r="BB8" s="48">
        <f t="shared" si="117"/>
        <v>98.605155928613101</v>
      </c>
      <c r="BC8" s="48">
        <f t="shared" si="117"/>
        <v>100.41027045427369</v>
      </c>
      <c r="BD8" s="48">
        <f t="shared" si="117"/>
        <v>102.21538497993427</v>
      </c>
      <c r="BE8" s="48">
        <f t="shared" si="117"/>
        <v>104.02049950559486</v>
      </c>
      <c r="BF8" s="48">
        <f t="shared" si="117"/>
        <v>105.82561403125544</v>
      </c>
      <c r="BG8" s="48">
        <f t="shared" si="117"/>
        <v>107.63072855691603</v>
      </c>
      <c r="BH8" s="48">
        <f t="shared" si="117"/>
        <v>109.43584308257661</v>
      </c>
      <c r="BI8" s="48">
        <f t="shared" si="117"/>
        <v>111.2409576082372</v>
      </c>
      <c r="BJ8" s="48">
        <f t="shared" si="117"/>
        <v>113.04607213389778</v>
      </c>
      <c r="BK8" s="48">
        <f t="shared" si="117"/>
        <v>114.85118665955837</v>
      </c>
      <c r="BL8" s="48">
        <f t="shared" si="117"/>
        <v>116.65630118521895</v>
      </c>
      <c r="BM8" s="48">
        <f t="shared" si="117"/>
        <v>118.46141571087954</v>
      </c>
      <c r="BN8" s="48">
        <f t="shared" si="117"/>
        <v>120.26653023654012</v>
      </c>
      <c r="BO8" s="48">
        <f t="shared" si="117"/>
        <v>122.07164476220071</v>
      </c>
      <c r="BP8" s="48">
        <f t="shared" si="117"/>
        <v>123.87675928786129</v>
      </c>
      <c r="BQ8" s="48">
        <f t="shared" si="117"/>
        <v>125.68187381352188</v>
      </c>
      <c r="BR8" s="48">
        <f t="shared" si="117"/>
        <v>127.48698833918246</v>
      </c>
      <c r="BS8" s="48">
        <f t="shared" si="117"/>
        <v>129.29210286484306</v>
      </c>
      <c r="BT8" s="48">
        <f t="shared" si="117"/>
        <v>131.09721739050366</v>
      </c>
      <c r="BU8" s="48">
        <f t="shared" si="117"/>
        <v>132.90233191616426</v>
      </c>
      <c r="BV8" s="48">
        <f t="shared" si="117"/>
        <v>134.70744644182486</v>
      </c>
      <c r="BW8" s="48">
        <f t="shared" si="117"/>
        <v>136.51256096748546</v>
      </c>
      <c r="BX8" s="48">
        <f t="shared" si="117"/>
        <v>138.31767549314606</v>
      </c>
      <c r="BY8" s="48">
        <f t="shared" si="117"/>
        <v>140.12279001880665</v>
      </c>
      <c r="BZ8" s="48">
        <f t="shared" si="117"/>
        <v>141.92790454446725</v>
      </c>
      <c r="CA8" s="48">
        <f t="shared" si="117"/>
        <v>143.73301907012785</v>
      </c>
      <c r="CB8" s="48">
        <f t="shared" si="117"/>
        <v>145.53813359578845</v>
      </c>
      <c r="CC8" s="48">
        <f t="shared" si="117"/>
        <v>147.34324812144905</v>
      </c>
      <c r="CD8" s="48">
        <f t="shared" si="117"/>
        <v>149.14836264710965</v>
      </c>
      <c r="CE8" s="48">
        <f t="shared" si="117"/>
        <v>150.95347717277025</v>
      </c>
      <c r="CF8" s="48">
        <f t="shared" si="117"/>
        <v>152.75859169843085</v>
      </c>
      <c r="CG8" s="48">
        <f t="shared" si="117"/>
        <v>154.56370622409145</v>
      </c>
      <c r="CH8" s="48">
        <f t="shared" si="117"/>
        <v>156.36882074975205</v>
      </c>
      <c r="CI8" s="48">
        <f t="shared" si="117"/>
        <v>158.17393527541265</v>
      </c>
      <c r="CJ8" s="48">
        <f t="shared" si="117"/>
        <v>159.97904980107324</v>
      </c>
      <c r="CK8" s="48">
        <f t="shared" ref="CK8:DT8" si="118">IF(ISNONTEXT($W8),CJ8+$W8,"")</f>
        <v>161.78416432673384</v>
      </c>
      <c r="CL8" s="48">
        <f t="shared" si="118"/>
        <v>163.58927885239444</v>
      </c>
      <c r="CM8" s="48">
        <f t="shared" si="118"/>
        <v>165.39439337805504</v>
      </c>
      <c r="CN8" s="48">
        <f t="shared" si="118"/>
        <v>167.19950790371564</v>
      </c>
      <c r="CO8" s="48">
        <f t="shared" si="118"/>
        <v>169.00462242937624</v>
      </c>
      <c r="CP8" s="48">
        <f t="shared" si="118"/>
        <v>170.80973695503684</v>
      </c>
      <c r="CQ8" s="48">
        <f t="shared" si="118"/>
        <v>172.61485148069744</v>
      </c>
      <c r="CR8" s="48">
        <f t="shared" si="118"/>
        <v>174.41996600635804</v>
      </c>
      <c r="CS8" s="48">
        <f t="shared" si="118"/>
        <v>176.22508053201864</v>
      </c>
      <c r="CT8" s="48">
        <f t="shared" si="118"/>
        <v>178.03019505767924</v>
      </c>
      <c r="CU8" s="48">
        <f t="shared" si="118"/>
        <v>179.83530958333984</v>
      </c>
      <c r="CV8" s="48">
        <f t="shared" si="118"/>
        <v>181.64042410900043</v>
      </c>
      <c r="CW8" s="48">
        <f t="shared" si="118"/>
        <v>183.44553863466103</v>
      </c>
      <c r="CX8" s="48">
        <f t="shared" si="118"/>
        <v>185.25065316032163</v>
      </c>
      <c r="CY8" s="48">
        <f t="shared" si="118"/>
        <v>187.05576768598223</v>
      </c>
      <c r="CZ8" s="48">
        <f t="shared" si="118"/>
        <v>188.86088221164283</v>
      </c>
      <c r="DA8" s="48">
        <f t="shared" si="118"/>
        <v>190.66599673730343</v>
      </c>
      <c r="DB8" s="48">
        <f t="shared" si="118"/>
        <v>192.47111126296403</v>
      </c>
      <c r="DC8" s="48">
        <f t="shared" si="118"/>
        <v>194.27622578862463</v>
      </c>
      <c r="DD8" s="48">
        <f t="shared" si="118"/>
        <v>196.08134031428523</v>
      </c>
      <c r="DE8" s="48">
        <f t="shared" si="118"/>
        <v>197.88645483994583</v>
      </c>
      <c r="DF8" s="48">
        <f t="shared" si="118"/>
        <v>199.69156936560643</v>
      </c>
      <c r="DG8" s="48">
        <f t="shared" si="118"/>
        <v>201.49668389126703</v>
      </c>
      <c r="DH8" s="48">
        <f t="shared" si="118"/>
        <v>203.30179841692762</v>
      </c>
      <c r="DI8" s="48">
        <f t="shared" si="118"/>
        <v>205.10691294258822</v>
      </c>
      <c r="DJ8" s="48">
        <f t="shared" si="118"/>
        <v>206.91202746824882</v>
      </c>
      <c r="DK8" s="48">
        <f t="shared" si="118"/>
        <v>208.71714199390942</v>
      </c>
      <c r="DL8" s="48">
        <f t="shared" si="118"/>
        <v>210.52225651957002</v>
      </c>
      <c r="DM8" s="48">
        <f t="shared" si="118"/>
        <v>212.32737104523062</v>
      </c>
      <c r="DN8" s="48">
        <f t="shared" si="118"/>
        <v>214.13248557089122</v>
      </c>
      <c r="DO8" s="48">
        <f t="shared" si="118"/>
        <v>215.93760009655182</v>
      </c>
      <c r="DP8" s="48">
        <f t="shared" si="118"/>
        <v>217.74271462221242</v>
      </c>
      <c r="DQ8" s="48">
        <f t="shared" si="118"/>
        <v>219.54782914787302</v>
      </c>
      <c r="DR8" s="48">
        <f t="shared" si="118"/>
        <v>221.35294367353362</v>
      </c>
      <c r="DS8" s="48">
        <f t="shared" si="118"/>
        <v>223.15805819919422</v>
      </c>
      <c r="DT8" s="48">
        <f t="shared" si="118"/>
        <v>224.96317272485481</v>
      </c>
      <c r="DU8" s="163">
        <f t="shared" si="12"/>
        <v>2.8870977079294391E-4</v>
      </c>
      <c r="DV8" s="163">
        <f t="shared" si="13"/>
        <v>4.3832172009587131E-4</v>
      </c>
      <c r="DW8" s="163">
        <f t="shared" si="14"/>
        <v>6.4084340214526998E-4</v>
      </c>
      <c r="DX8" s="163">
        <f t="shared" si="15"/>
        <v>9.0549742236081105E-4</v>
      </c>
      <c r="DY8" s="163">
        <f t="shared" si="16"/>
        <v>1.2403912817789912E-3</v>
      </c>
      <c r="DZ8" s="163">
        <f t="shared" si="17"/>
        <v>1.6518303693582816E-3</v>
      </c>
      <c r="EA8" s="163">
        <f t="shared" si="18"/>
        <v>2.1437253526402729E-3</v>
      </c>
      <c r="EB8" s="163">
        <f t="shared" si="19"/>
        <v>2.7171492466632032E-3</v>
      </c>
      <c r="EC8" s="163">
        <f t="shared" si="20"/>
        <v>3.3700808771611559E-3</v>
      </c>
      <c r="ED8" s="163">
        <f t="shared" si="21"/>
        <v>4.0973505566515049E-3</v>
      </c>
      <c r="EE8" s="163">
        <f t="shared" si="22"/>
        <v>4.8907835968069425E-3</v>
      </c>
      <c r="EF8" s="163">
        <f t="shared" si="23"/>
        <v>5.739520124350036E-3</v>
      </c>
      <c r="EG8" s="163">
        <f t="shared" si="24"/>
        <v>6.6304770058391712E-3</v>
      </c>
      <c r="EH8" s="163">
        <f t="shared" si="25"/>
        <v>7.5489101015870147E-3</v>
      </c>
      <c r="EI8" s="163">
        <f t="shared" si="26"/>
        <v>8.479032409294221E-3</v>
      </c>
      <c r="EJ8" s="163">
        <f t="shared" si="27"/>
        <v>9.4046452447101095E-3</v>
      </c>
      <c r="EK8" s="163">
        <f t="shared" si="28"/>
        <v>1.0309744452630172E-2</v>
      </c>
      <c r="EL8" s="163">
        <f t="shared" si="29"/>
        <v>1.117907064849151E-2</v>
      </c>
      <c r="EM8" s="163">
        <f t="shared" si="30"/>
        <v>1.1998580602614233E-2</v>
      </c>
      <c r="EN8" s="163">
        <f t="shared" si="31"/>
        <v>1.2755825185043085E-2</v>
      </c>
      <c r="EO8" s="163">
        <f t="shared" si="32"/>
        <v>1.3440227079391569E-2</v>
      </c>
      <c r="EP8" s="163">
        <f t="shared" si="33"/>
        <v>1.404325825731411E-2</v>
      </c>
      <c r="EQ8" s="163">
        <f t="shared" si="34"/>
        <v>1.455852269550038E-2</v>
      </c>
      <c r="ER8" s="163">
        <f t="shared" si="35"/>
        <v>1.4981753905033875E-2</v>
      </c>
      <c r="ES8" s="163">
        <f t="shared" si="36"/>
        <v>1.5310739557145309E-2</v>
      </c>
      <c r="ET8" s="163">
        <f t="shared" si="37"/>
        <v>1.5545186956016092E-2</v>
      </c>
      <c r="EU8" s="163">
        <f t="shared" si="38"/>
        <v>1.5686543514858431E-2</v>
      </c>
      <c r="EV8" s="163">
        <f t="shared" si="39"/>
        <v>1.5737785951236385E-2</v>
      </c>
      <c r="EW8" s="163">
        <f t="shared" si="40"/>
        <v>1.5703190850775855E-2</v>
      </c>
      <c r="EX8" s="163">
        <f t="shared" si="41"/>
        <v>1.5588097760751917E-2</v>
      </c>
      <c r="EY8" s="163">
        <f t="shared" si="42"/>
        <v>1.5398674247416134E-2</v>
      </c>
      <c r="EZ8" s="163">
        <f t="shared" si="43"/>
        <v>1.5141690533448198E-2</v>
      </c>
      <c r="FA8" s="163">
        <f t="shared" si="44"/>
        <v>1.4824309542112224E-2</v>
      </c>
      <c r="FB8" s="163">
        <f t="shared" si="45"/>
        <v>1.4453896498670307E-2</v>
      </c>
      <c r="FC8" s="163">
        <f t="shared" si="46"/>
        <v>1.4037850735111875E-2</v>
      </c>
      <c r="FD8" s="163">
        <f t="shared" si="47"/>
        <v>1.3583461044864709E-2</v>
      </c>
      <c r="FE8" s="163">
        <f t="shared" si="48"/>
        <v>1.3097784853838987E-2</v>
      </c>
      <c r="FF8" s="163">
        <f t="shared" si="49"/>
        <v>1.2587550611825718E-2</v>
      </c>
      <c r="FG8" s="163">
        <f t="shared" si="50"/>
        <v>1.2059082151956819E-2</v>
      </c>
      <c r="FH8" s="163">
        <f t="shared" si="51"/>
        <v>1.1518243296416238E-2</v>
      </c>
      <c r="FI8" s="163">
        <f t="shared" si="52"/>
        <v>1.0970400680440279E-2</v>
      </c>
      <c r="FJ8" s="163">
        <f t="shared" si="53"/>
        <v>1.0420402598597688E-2</v>
      </c>
      <c r="FK8" s="163">
        <f t="shared" si="54"/>
        <v>9.8725716221253167E-3</v>
      </c>
      <c r="FL8" s="163">
        <f t="shared" si="55"/>
        <v>9.3307087697056847E-3</v>
      </c>
      <c r="FM8" s="163">
        <f t="shared" si="56"/>
        <v>8.7981071146217039E-3</v>
      </c>
      <c r="FN8" s="163">
        <f t="shared" si="57"/>
        <v>8.277572859429953E-3</v>
      </c>
      <c r="FO8" s="163">
        <f t="shared" si="58"/>
        <v>7.771452088688526E-3</v>
      </c>
      <c r="FP8" s="163">
        <f t="shared" si="59"/>
        <v>7.2816616072212004E-3</v>
      </c>
      <c r="FQ8" s="163">
        <f t="shared" si="60"/>
        <v>6.8097224749404921E-3</v>
      </c>
      <c r="FR8" s="163">
        <f t="shared" si="61"/>
        <v>6.3567950508884906E-3</v>
      </c>
      <c r="FS8" s="163">
        <f t="shared" si="62"/>
        <v>5.9237145525631229E-3</v>
      </c>
      <c r="FT8" s="163">
        <f t="shared" si="63"/>
        <v>5.5110263173171487E-3</v>
      </c>
      <c r="FU8" s="163">
        <f t="shared" si="64"/>
        <v>5.119020117747195E-3</v>
      </c>
      <c r="FV8" s="163">
        <f t="shared" si="65"/>
        <v>4.7477630309002228E-3</v>
      </c>
      <c r="FW8" s="163">
        <f t="shared" si="66"/>
        <v>4.3971304911838774E-3</v>
      </c>
      <c r="FX8" s="163">
        <f t="shared" si="67"/>
        <v>4.0668352692097053E-3</v>
      </c>
      <c r="FY8" s="163">
        <f t="shared" si="68"/>
        <v>3.756454214125985E-3</v>
      </c>
      <c r="FZ8" s="163">
        <f t="shared" si="69"/>
        <v>3.4654526763925691E-3</v>
      </c>
      <c r="GA8" s="163">
        <f t="shared" si="70"/>
        <v>3.1932065927608149E-3</v>
      </c>
      <c r="GB8" s="163">
        <f t="shared" si="71"/>
        <v>2.9390222669208009E-3</v>
      </c>
      <c r="GC8" s="163">
        <f t="shared" si="72"/>
        <v>2.7021539194000284E-3</v>
      </c>
      <c r="GD8" s="163">
        <f t="shared" si="73"/>
        <v>2.4818191103573224E-3</v>
      </c>
      <c r="GE8" s="163">
        <f t="shared" si="74"/>
        <v>2.2772121603703527E-3</v>
      </c>
      <c r="GF8" s="163">
        <f t="shared" si="75"/>
        <v>2.0875157085263069E-3</v>
      </c>
      <c r="GG8" s="163">
        <f t="shared" si="76"/>
        <v>1.9119105553394619E-3</v>
      </c>
      <c r="GH8" s="163">
        <f t="shared" si="77"/>
        <v>1.7495839413617803E-3</v>
      </c>
      <c r="GI8" s="163">
        <f t="shared" si="78"/>
        <v>1.5997364118132795E-3</v>
      </c>
      <c r="GJ8" s="163">
        <f t="shared" si="79"/>
        <v>1.4615874140074259E-3</v>
      </c>
      <c r="GK8" s="163">
        <f t="shared" si="80"/>
        <v>1.3343797685248357E-3</v>
      </c>
      <c r="GL8" s="163">
        <f t="shared" si="81"/>
        <v>1.2173831476281849E-3</v>
      </c>
      <c r="GM8" s="163">
        <f t="shared" si="82"/>
        <v>1.1098966858388672E-3</v>
      </c>
      <c r="GN8" s="163">
        <f t="shared" si="83"/>
        <v>1.0112508383443178E-3</v>
      </c>
      <c r="GO8" s="163">
        <f t="shared" si="84"/>
        <v>9.2080859332416027E-4</v>
      </c>
      <c r="GP8" s="163">
        <f t="shared" si="85"/>
        <v>8.3796613465187298E-4</v>
      </c>
      <c r="GQ8" s="163">
        <f t="shared" si="86"/>
        <v>7.6215304196092801E-4</v>
      </c>
      <c r="GR8" s="163">
        <f t="shared" si="87"/>
        <v>6.928321059236275E-4</v>
      </c>
      <c r="GS8" s="163">
        <f t="shared" si="88"/>
        <v>6.2949882789443653E-4</v>
      </c>
      <c r="GT8" s="163">
        <f t="shared" si="89"/>
        <v>5.7168066489865044E-4</v>
      </c>
      <c r="GU8" s="163">
        <f t="shared" si="90"/>
        <v>5.1893607335244533E-4</v>
      </c>
      <c r="GV8" s="163">
        <f t="shared" si="91"/>
        <v>4.7085339790820321E-4</v>
      </c>
      <c r="GW8" s="163">
        <f t="shared" si="92"/>
        <v>4.270496454372022E-4</v>
      </c>
      <c r="GX8" s="163">
        <f t="shared" si="93"/>
        <v>3.8716917838228158E-4</v>
      </c>
      <c r="GY8" s="163">
        <f t="shared" si="94"/>
        <v>3.5088235651805038E-4</v>
      </c>
      <c r="GZ8" s="163">
        <f t="shared" si="95"/>
        <v>3.1788415151845007E-4</v>
      </c>
      <c r="HA8" s="163">
        <f t="shared" si="96"/>
        <v>2.8789275461891622E-4</v>
      </c>
      <c r="HB8" s="163">
        <f t="shared" si="97"/>
        <v>2.6064819403741552E-4</v>
      </c>
      <c r="HC8" s="163">
        <f t="shared" si="98"/>
        <v>2.3591097564706711E-4</v>
      </c>
      <c r="HD8" s="163">
        <f t="shared" si="99"/>
        <v>2.1346075763510697E-4</v>
      </c>
      <c r="HE8" s="163">
        <f t="shared" si="100"/>
        <v>1.9309506750011057E-4</v>
      </c>
      <c r="HF8" s="163">
        <f t="shared" si="101"/>
        <v>1.7462806769504374E-4</v>
      </c>
      <c r="HG8" s="163">
        <f t="shared" si="102"/>
        <v>1.5788937448231439E-4</v>
      </c>
      <c r="HH8" s="163">
        <f t="shared" si="103"/>
        <v>1.4272293309542999E-4</v>
      </c>
      <c r="HI8" s="163">
        <f t="shared" si="104"/>
        <v>1.2898595106883463E-4</v>
      </c>
      <c r="HJ8" s="163">
        <f t="shared" si="105"/>
        <v>1.1654789057438029E-4</v>
      </c>
      <c r="HK8" s="163">
        <f t="shared" si="106"/>
        <v>1.0528951976323027E-4</v>
      </c>
      <c r="HL8" s="163">
        <f t="shared" si="107"/>
        <v>9.5102022431969638E-5</v>
      </c>
      <c r="HM8" s="163">
        <f t="shared" si="108"/>
        <v>8.5886164789454703E-5</v>
      </c>
      <c r="HN8" s="163">
        <f t="shared" si="109"/>
        <v>7.7551517677246776E-5</v>
      </c>
      <c r="HO8" s="163">
        <f t="shared" si="110"/>
        <v>7.0015732273870148E-5</v>
      </c>
      <c r="HP8" s="163">
        <f t="shared" si="111"/>
        <v>6.32038670762543E-5</v>
      </c>
      <c r="HQ8" s="163">
        <f t="shared" si="112"/>
        <v>5.7047763787070873E-5</v>
      </c>
    </row>
    <row r="9" spans="1:226" x14ac:dyDescent="0.25">
      <c r="A9" s="4">
        <v>6</v>
      </c>
      <c r="B9" s="368">
        <f>IFERROR(_xlfn.LOGNORM.INV(0.001,LN($G9),LN(VLOOKUP($H9,VLookups!$A$4:$C$13,3,FALSE))),"")</f>
        <v>39.558369070326428</v>
      </c>
      <c r="C9" s="89">
        <v>100</v>
      </c>
      <c r="D9" s="368">
        <f>IFERROR(_xlfn.LOGNORM.INV(0.999,LN($G9),LN(VLOOKUP($H9,VLookups!$A$4:$C$13,3,FALSE))),"")</f>
        <v>252.79100819910244</v>
      </c>
      <c r="E9" s="34">
        <f t="shared" si="4"/>
        <v>1</v>
      </c>
      <c r="F9" s="34">
        <f t="shared" si="5"/>
        <v>0.39558369070326371</v>
      </c>
      <c r="G9" s="70">
        <f>IF(AND(C9&gt;0,NOT(ISBLANK(H9))),IF(VLOOKUP($C$3,VLookups!$A$17:$B$18,2,FALSE),C9*VLOOKUP(H9,VLookups!$A$4:$B$13,2,FALSE),C9),"")</f>
        <v>100</v>
      </c>
      <c r="H9" s="21" t="s">
        <v>4</v>
      </c>
      <c r="I9" s="56"/>
      <c r="J9" s="266"/>
      <c r="K9" s="369">
        <f>IF(AND(B9&gt;0,C9&gt;0,D9&gt;0),IF(ISBLANK(J9),IF(ISBLANK(H9),"",VLOOKUP(H9,VLookups!$A$4:$C$13,3,FALSE)),J9),"")</f>
        <v>1.35</v>
      </c>
      <c r="L9" s="369">
        <f t="shared" si="6"/>
        <v>35.538773188129333</v>
      </c>
      <c r="M9" s="72">
        <f t="shared" si="7"/>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8"/>
        <v>2.1323263912877604</v>
      </c>
      <c r="X9" s="162">
        <f t="shared" si="9"/>
        <v>39.558369070326428</v>
      </c>
      <c r="Y9" s="48">
        <f t="shared" ref="Y9:CJ9" si="119">IF(ISNONTEXT($W9),X9+$W9,"")</f>
        <v>41.69069546161419</v>
      </c>
      <c r="Z9" s="48">
        <f t="shared" si="119"/>
        <v>43.823021852901952</v>
      </c>
      <c r="AA9" s="48">
        <f t="shared" si="119"/>
        <v>45.955348244189715</v>
      </c>
      <c r="AB9" s="48">
        <f t="shared" si="119"/>
        <v>48.087674635477477</v>
      </c>
      <c r="AC9" s="48">
        <f t="shared" si="119"/>
        <v>50.220001026765239</v>
      </c>
      <c r="AD9" s="48">
        <f t="shared" si="119"/>
        <v>52.352327418053001</v>
      </c>
      <c r="AE9" s="48">
        <f t="shared" si="119"/>
        <v>54.484653809340763</v>
      </c>
      <c r="AF9" s="48">
        <f t="shared" si="119"/>
        <v>56.616980200628525</v>
      </c>
      <c r="AG9" s="48">
        <f t="shared" si="119"/>
        <v>58.749306591916287</v>
      </c>
      <c r="AH9" s="48">
        <f t="shared" si="119"/>
        <v>60.881632983204049</v>
      </c>
      <c r="AI9" s="48">
        <f t="shared" si="119"/>
        <v>63.013959374491812</v>
      </c>
      <c r="AJ9" s="48">
        <f t="shared" si="119"/>
        <v>65.146285765779567</v>
      </c>
      <c r="AK9" s="48">
        <f t="shared" si="119"/>
        <v>67.278612157067329</v>
      </c>
      <c r="AL9" s="48">
        <f t="shared" si="119"/>
        <v>69.410938548355091</v>
      </c>
      <c r="AM9" s="48">
        <f t="shared" si="119"/>
        <v>71.543264939642853</v>
      </c>
      <c r="AN9" s="48">
        <f t="shared" si="119"/>
        <v>73.675591330930615</v>
      </c>
      <c r="AO9" s="48">
        <f t="shared" si="119"/>
        <v>75.807917722218377</v>
      </c>
      <c r="AP9" s="48">
        <f t="shared" si="119"/>
        <v>77.940244113506139</v>
      </c>
      <c r="AQ9" s="48">
        <f t="shared" si="119"/>
        <v>80.072570504793902</v>
      </c>
      <c r="AR9" s="48">
        <f t="shared" si="119"/>
        <v>82.204896896081664</v>
      </c>
      <c r="AS9" s="48">
        <f t="shared" si="119"/>
        <v>84.337223287369426</v>
      </c>
      <c r="AT9" s="48">
        <f t="shared" si="119"/>
        <v>86.469549678657188</v>
      </c>
      <c r="AU9" s="48">
        <f t="shared" si="119"/>
        <v>88.60187606994495</v>
      </c>
      <c r="AV9" s="48">
        <f t="shared" si="119"/>
        <v>90.734202461232712</v>
      </c>
      <c r="AW9" s="48">
        <f t="shared" si="119"/>
        <v>92.866528852520474</v>
      </c>
      <c r="AX9" s="48">
        <f t="shared" si="119"/>
        <v>94.998855243808237</v>
      </c>
      <c r="AY9" s="48">
        <f t="shared" si="119"/>
        <v>97.131181635095999</v>
      </c>
      <c r="AZ9" s="48">
        <f t="shared" si="119"/>
        <v>99.263508026383761</v>
      </c>
      <c r="BA9" s="48">
        <f t="shared" si="119"/>
        <v>101.39583441767152</v>
      </c>
      <c r="BB9" s="48">
        <f t="shared" si="119"/>
        <v>103.52816080895929</v>
      </c>
      <c r="BC9" s="48">
        <f t="shared" si="119"/>
        <v>105.66048720024705</v>
      </c>
      <c r="BD9" s="48">
        <f t="shared" si="119"/>
        <v>107.79281359153481</v>
      </c>
      <c r="BE9" s="48">
        <f t="shared" si="119"/>
        <v>109.92513998282257</v>
      </c>
      <c r="BF9" s="48">
        <f t="shared" si="119"/>
        <v>112.05746637411033</v>
      </c>
      <c r="BG9" s="48">
        <f t="shared" si="119"/>
        <v>114.1897927653981</v>
      </c>
      <c r="BH9" s="48">
        <f t="shared" si="119"/>
        <v>116.32211915668586</v>
      </c>
      <c r="BI9" s="48">
        <f t="shared" si="119"/>
        <v>118.45444554797362</v>
      </c>
      <c r="BJ9" s="48">
        <f t="shared" si="119"/>
        <v>120.58677193926138</v>
      </c>
      <c r="BK9" s="48">
        <f t="shared" si="119"/>
        <v>122.71909833054914</v>
      </c>
      <c r="BL9" s="48">
        <f t="shared" si="119"/>
        <v>124.85142472183691</v>
      </c>
      <c r="BM9" s="48">
        <f t="shared" si="119"/>
        <v>126.98375111312467</v>
      </c>
      <c r="BN9" s="48">
        <f t="shared" si="119"/>
        <v>129.11607750441243</v>
      </c>
      <c r="BO9" s="48">
        <f t="shared" si="119"/>
        <v>131.24840389570019</v>
      </c>
      <c r="BP9" s="48">
        <f t="shared" si="119"/>
        <v>133.38073028698795</v>
      </c>
      <c r="BQ9" s="48">
        <f t="shared" si="119"/>
        <v>135.51305667827572</v>
      </c>
      <c r="BR9" s="48">
        <f t="shared" si="119"/>
        <v>137.64538306956348</v>
      </c>
      <c r="BS9" s="48">
        <f t="shared" si="119"/>
        <v>139.77770946085124</v>
      </c>
      <c r="BT9" s="48">
        <f t="shared" si="119"/>
        <v>141.910035852139</v>
      </c>
      <c r="BU9" s="48">
        <f t="shared" si="119"/>
        <v>144.04236224342677</v>
      </c>
      <c r="BV9" s="48">
        <f t="shared" si="119"/>
        <v>146.17468863471453</v>
      </c>
      <c r="BW9" s="48">
        <f t="shared" si="119"/>
        <v>148.30701502600229</v>
      </c>
      <c r="BX9" s="48">
        <f t="shared" si="119"/>
        <v>150.43934141729005</v>
      </c>
      <c r="BY9" s="48">
        <f t="shared" si="119"/>
        <v>152.57166780857781</v>
      </c>
      <c r="BZ9" s="48">
        <f t="shared" si="119"/>
        <v>154.70399419986558</v>
      </c>
      <c r="CA9" s="48">
        <f t="shared" si="119"/>
        <v>156.83632059115334</v>
      </c>
      <c r="CB9" s="48">
        <f t="shared" si="119"/>
        <v>158.9686469824411</v>
      </c>
      <c r="CC9" s="48">
        <f t="shared" si="119"/>
        <v>161.10097337372886</v>
      </c>
      <c r="CD9" s="48">
        <f t="shared" si="119"/>
        <v>163.23329976501662</v>
      </c>
      <c r="CE9" s="48">
        <f t="shared" si="119"/>
        <v>165.36562615630439</v>
      </c>
      <c r="CF9" s="48">
        <f t="shared" si="119"/>
        <v>167.49795254759215</v>
      </c>
      <c r="CG9" s="48">
        <f t="shared" si="119"/>
        <v>169.63027893887991</v>
      </c>
      <c r="CH9" s="48">
        <f t="shared" si="119"/>
        <v>171.76260533016767</v>
      </c>
      <c r="CI9" s="48">
        <f t="shared" si="119"/>
        <v>173.89493172145544</v>
      </c>
      <c r="CJ9" s="48">
        <f t="shared" si="119"/>
        <v>176.0272581127432</v>
      </c>
      <c r="CK9" s="48">
        <f t="shared" ref="CK9:DT9" si="120">IF(ISNONTEXT($W9),CJ9+$W9,"")</f>
        <v>178.15958450403096</v>
      </c>
      <c r="CL9" s="48">
        <f t="shared" si="120"/>
        <v>180.29191089531872</v>
      </c>
      <c r="CM9" s="48">
        <f t="shared" si="120"/>
        <v>182.42423728660648</v>
      </c>
      <c r="CN9" s="48">
        <f t="shared" si="120"/>
        <v>184.55656367789425</v>
      </c>
      <c r="CO9" s="48">
        <f t="shared" si="120"/>
        <v>186.68889006918201</v>
      </c>
      <c r="CP9" s="48">
        <f t="shared" si="120"/>
        <v>188.82121646046977</v>
      </c>
      <c r="CQ9" s="48">
        <f t="shared" si="120"/>
        <v>190.95354285175753</v>
      </c>
      <c r="CR9" s="48">
        <f t="shared" si="120"/>
        <v>193.08586924304529</v>
      </c>
      <c r="CS9" s="48">
        <f t="shared" si="120"/>
        <v>195.21819563433306</v>
      </c>
      <c r="CT9" s="48">
        <f t="shared" si="120"/>
        <v>197.35052202562082</v>
      </c>
      <c r="CU9" s="48">
        <f t="shared" si="120"/>
        <v>199.48284841690858</v>
      </c>
      <c r="CV9" s="48">
        <f t="shared" si="120"/>
        <v>201.61517480819634</v>
      </c>
      <c r="CW9" s="48">
        <f t="shared" si="120"/>
        <v>203.74750119948411</v>
      </c>
      <c r="CX9" s="48">
        <f t="shared" si="120"/>
        <v>205.87982759077187</v>
      </c>
      <c r="CY9" s="48">
        <f t="shared" si="120"/>
        <v>208.01215398205963</v>
      </c>
      <c r="CZ9" s="48">
        <f t="shared" si="120"/>
        <v>210.14448037334739</v>
      </c>
      <c r="DA9" s="48">
        <f t="shared" si="120"/>
        <v>212.27680676463515</v>
      </c>
      <c r="DB9" s="48">
        <f t="shared" si="120"/>
        <v>214.40913315592292</v>
      </c>
      <c r="DC9" s="48">
        <f t="shared" si="120"/>
        <v>216.54145954721068</v>
      </c>
      <c r="DD9" s="48">
        <f t="shared" si="120"/>
        <v>218.67378593849844</v>
      </c>
      <c r="DE9" s="48">
        <f t="shared" si="120"/>
        <v>220.8061123297862</v>
      </c>
      <c r="DF9" s="48">
        <f t="shared" si="120"/>
        <v>222.93843872107396</v>
      </c>
      <c r="DG9" s="48">
        <f t="shared" si="120"/>
        <v>225.07076511236173</v>
      </c>
      <c r="DH9" s="48">
        <f t="shared" si="120"/>
        <v>227.20309150364949</v>
      </c>
      <c r="DI9" s="48">
        <f t="shared" si="120"/>
        <v>229.33541789493725</v>
      </c>
      <c r="DJ9" s="48">
        <f t="shared" si="120"/>
        <v>231.46774428622501</v>
      </c>
      <c r="DK9" s="48">
        <f t="shared" si="120"/>
        <v>233.60007067751278</v>
      </c>
      <c r="DL9" s="48">
        <f t="shared" si="120"/>
        <v>235.73239706880054</v>
      </c>
      <c r="DM9" s="48">
        <f t="shared" si="120"/>
        <v>237.8647234600883</v>
      </c>
      <c r="DN9" s="48">
        <f t="shared" si="120"/>
        <v>239.99704985137606</v>
      </c>
      <c r="DO9" s="48">
        <f t="shared" si="120"/>
        <v>242.12937624266382</v>
      </c>
      <c r="DP9" s="48">
        <f t="shared" si="120"/>
        <v>244.26170263395159</v>
      </c>
      <c r="DQ9" s="48">
        <f t="shared" si="120"/>
        <v>246.39402902523935</v>
      </c>
      <c r="DR9" s="48">
        <f t="shared" si="120"/>
        <v>248.52635541652711</v>
      </c>
      <c r="DS9" s="48">
        <f t="shared" si="120"/>
        <v>250.65868180781487</v>
      </c>
      <c r="DT9" s="48">
        <f t="shared" si="120"/>
        <v>252.79100819910263</v>
      </c>
      <c r="DU9" s="163">
        <f t="shared" si="12"/>
        <v>2.83624481827632E-4</v>
      </c>
      <c r="DV9" s="163">
        <f t="shared" si="13"/>
        <v>4.5507284972535491E-4</v>
      </c>
      <c r="DW9" s="163">
        <f t="shared" si="14"/>
        <v>6.9320265641893025E-4</v>
      </c>
      <c r="DX9" s="163">
        <f t="shared" si="15"/>
        <v>1.0087819456784397E-3</v>
      </c>
      <c r="DY9" s="163">
        <f t="shared" si="16"/>
        <v>1.4098972514808709E-3</v>
      </c>
      <c r="DZ9" s="163">
        <f t="shared" si="17"/>
        <v>1.9010128659525799E-3</v>
      </c>
      <c r="EA9" s="163">
        <f t="shared" si="18"/>
        <v>2.4823634641482433E-3</v>
      </c>
      <c r="EB9" s="163">
        <f t="shared" si="19"/>
        <v>3.1497302461212179E-3</v>
      </c>
      <c r="EC9" s="163">
        <f t="shared" si="20"/>
        <v>3.894595685907731E-3</v>
      </c>
      <c r="ED9" s="163">
        <f t="shared" si="21"/>
        <v>4.7046276634218698E-3</v>
      </c>
      <c r="EE9" s="163">
        <f t="shared" si="22"/>
        <v>5.5644145090492838E-3</v>
      </c>
      <c r="EF9" s="163">
        <f t="shared" si="23"/>
        <v>6.456358871481346E-3</v>
      </c>
      <c r="EG9" s="163">
        <f t="shared" si="24"/>
        <v>7.3616382692581099E-3</v>
      </c>
      <c r="EH9" s="163">
        <f t="shared" si="25"/>
        <v>8.2611502464230609E-3</v>
      </c>
      <c r="EI9" s="163">
        <f t="shared" si="26"/>
        <v>9.1363763809279644E-3</v>
      </c>
      <c r="EJ9" s="163">
        <f t="shared" si="27"/>
        <v>9.9701184733117197E-3</v>
      </c>
      <c r="EK9" s="163">
        <f t="shared" si="28"/>
        <v>1.074707927171115E-2</v>
      </c>
      <c r="EL9" s="163">
        <f t="shared" si="29"/>
        <v>1.1454277120745959E-2</v>
      </c>
      <c r="EM9" s="163">
        <f t="shared" si="30"/>
        <v>1.2081297826474983E-2</v>
      </c>
      <c r="EN9" s="163">
        <f t="shared" si="31"/>
        <v>1.2620397357900782E-2</v>
      </c>
      <c r="EO9" s="163">
        <f t="shared" si="32"/>
        <v>1.306647581185803E-2</v>
      </c>
      <c r="EP9" s="163">
        <f t="shared" si="33"/>
        <v>1.3416946735750808E-2</v>
      </c>
      <c r="EQ9" s="163">
        <f t="shared" si="34"/>
        <v>1.3671526992449012E-2</v>
      </c>
      <c r="ER9" s="163">
        <f t="shared" si="35"/>
        <v>1.3831971485690523E-2</v>
      </c>
      <c r="ES9" s="163">
        <f t="shared" si="36"/>
        <v>1.3901774844254547E-2</v>
      </c>
      <c r="ET9" s="163">
        <f t="shared" si="37"/>
        <v>1.3885859120429571E-2</v>
      </c>
      <c r="EU9" s="163">
        <f t="shared" si="38"/>
        <v>1.3790263129195566E-2</v>
      </c>
      <c r="EV9" s="163">
        <f t="shared" si="39"/>
        <v>1.362184557347766E-2</v>
      </c>
      <c r="EW9" s="163">
        <f t="shared" si="40"/>
        <v>1.3388010805605883E-2</v>
      </c>
      <c r="EX9" s="163">
        <f t="shared" si="41"/>
        <v>1.3096463119135378E-2</v>
      </c>
      <c r="EY9" s="163">
        <f t="shared" si="42"/>
        <v>1.2754992932832398E-2</v>
      </c>
      <c r="EZ9" s="163">
        <f t="shared" si="43"/>
        <v>1.237129615115763E-2</v>
      </c>
      <c r="FA9" s="163">
        <f t="shared" si="44"/>
        <v>1.1952826355850925E-2</v>
      </c>
      <c r="FB9" s="163">
        <f t="shared" si="45"/>
        <v>1.1506678268465019E-2</v>
      </c>
      <c r="FC9" s="163">
        <f t="shared" si="46"/>
        <v>1.1039500075855342E-2</v>
      </c>
      <c r="FD9" s="163">
        <f t="shared" si="47"/>
        <v>1.0557431674359881E-2</v>
      </c>
      <c r="FE9" s="163">
        <f t="shared" si="48"/>
        <v>1.006606560687682E-2</v>
      </c>
      <c r="FF9" s="163">
        <f t="shared" si="49"/>
        <v>9.5704273859569151E-3</v>
      </c>
      <c r="FG9" s="163">
        <f t="shared" si="50"/>
        <v>9.0749719660551554E-3</v>
      </c>
      <c r="FH9" s="163">
        <f t="shared" si="51"/>
        <v>8.5835933062503936E-3</v>
      </c>
      <c r="FI9" s="163">
        <f t="shared" si="52"/>
        <v>8.0996442148866619E-3</v>
      </c>
      <c r="FJ9" s="163">
        <f t="shared" si="53"/>
        <v>7.6259639603038767E-3</v>
      </c>
      <c r="FK9" s="163">
        <f t="shared" si="54"/>
        <v>7.164911443968058E-3</v>
      </c>
      <c r="FL9" s="163">
        <f t="shared" si="55"/>
        <v>6.7184020463324726E-3</v>
      </c>
      <c r="FM9" s="163">
        <f t="shared" si="56"/>
        <v>6.2879465589217275E-3</v>
      </c>
      <c r="FN9" s="163">
        <f t="shared" si="57"/>
        <v>5.874690899691404E-3</v>
      </c>
      <c r="FO9" s="163">
        <f t="shared" si="58"/>
        <v>5.4794555671850327E-3</v>
      </c>
      <c r="FP9" s="163">
        <f t="shared" si="59"/>
        <v>5.1027740194340273E-3</v>
      </c>
      <c r="FQ9" s="163">
        <f t="shared" si="60"/>
        <v>4.7449293649139777E-3</v>
      </c>
      <c r="FR9" s="163">
        <f t="shared" si="61"/>
        <v>4.4059889255851142E-3</v>
      </c>
      <c r="FS9" s="163">
        <f t="shared" si="62"/>
        <v>4.0858363774998845E-3</v>
      </c>
      <c r="FT9" s="163">
        <f t="shared" si="63"/>
        <v>3.7842012947015514E-3</v>
      </c>
      <c r="FU9" s="163">
        <f t="shared" si="64"/>
        <v>3.5006860195803085E-3</v>
      </c>
      <c r="FV9" s="163">
        <f t="shared" si="65"/>
        <v>3.2347898600917683E-3</v>
      </c>
      <c r="FW9" s="163">
        <f t="shared" si="66"/>
        <v>2.9859306738883977E-3</v>
      </c>
      <c r="FX9" s="163">
        <f t="shared" si="67"/>
        <v>2.7534639439958132E-3</v>
      </c>
      <c r="FY9" s="163">
        <f t="shared" si="68"/>
        <v>2.5366994825488194E-3</v>
      </c>
      <c r="FZ9" s="163">
        <f t="shared" si="69"/>
        <v>2.3349159204600319E-3</v>
      </c>
      <c r="GA9" s="163">
        <f t="shared" si="70"/>
        <v>2.1473731536639446E-3</v>
      </c>
      <c r="GB9" s="163">
        <f t="shared" si="71"/>
        <v>1.9733229224796508E-3</v>
      </c>
      <c r="GC9" s="163">
        <f t="shared" si="72"/>
        <v>1.8120177011455912E-3</v>
      </c>
      <c r="GD9" s="163">
        <f t="shared" si="73"/>
        <v>1.6627180709704815E-3</v>
      </c>
      <c r="GE9" s="163">
        <f t="shared" si="74"/>
        <v>1.5246987438825787E-3</v>
      </c>
      <c r="GF9" s="163">
        <f t="shared" si="75"/>
        <v>1.3972533943319722E-3</v>
      </c>
      <c r="GG9" s="163">
        <f t="shared" si="76"/>
        <v>1.2796984472319109E-3</v>
      </c>
      <c r="GH9" s="163">
        <f t="shared" si="77"/>
        <v>1.1713759585018765E-3</v>
      </c>
      <c r="GI9" s="163">
        <f t="shared" si="78"/>
        <v>1.071655713256891E-3</v>
      </c>
      <c r="GJ9" s="163">
        <f t="shared" si="79"/>
        <v>9.7993665513612443E-4</v>
      </c>
      <c r="GK9" s="163">
        <f t="shared" si="80"/>
        <v>8.9564774894895424E-4</v>
      </c>
      <c r="GL9" s="163">
        <f t="shared" si="81"/>
        <v>8.1824836793813964E-4</v>
      </c>
      <c r="GM9" s="163">
        <f t="shared" si="82"/>
        <v>7.4722828665772919E-4</v>
      </c>
      <c r="GN9" s="163">
        <f t="shared" si="83"/>
        <v>6.8210735082889138E-4</v>
      </c>
      <c r="GO9" s="163">
        <f t="shared" si="84"/>
        <v>6.2243488662423209E-4</v>
      </c>
      <c r="GP9" s="163">
        <f t="shared" si="85"/>
        <v>5.6778890366325691E-4</v>
      </c>
      <c r="GQ9" s="163">
        <f t="shared" si="86"/>
        <v>5.1777513857936353E-4</v>
      </c>
      <c r="GR9" s="163">
        <f t="shared" si="87"/>
        <v>4.7202597932540207E-4</v>
      </c>
      <c r="GS9" s="163">
        <f t="shared" si="88"/>
        <v>4.3019930439070197E-4</v>
      </c>
      <c r="GT9" s="163">
        <f t="shared" si="89"/>
        <v>3.9197726577052294E-4</v>
      </c>
      <c r="GU9" s="163">
        <f t="shared" si="90"/>
        <v>3.570650398146938E-4</v>
      </c>
      <c r="GV9" s="163">
        <f t="shared" si="91"/>
        <v>3.251895659400776E-4</v>
      </c>
      <c r="GW9" s="163">
        <f t="shared" si="92"/>
        <v>2.9609828957295937E-4</v>
      </c>
      <c r="GX9" s="163">
        <f t="shared" si="93"/>
        <v>2.6955792254505269E-4</v>
      </c>
      <c r="GY9" s="163">
        <f t="shared" si="94"/>
        <v>2.4535323145409143E-4</v>
      </c>
      <c r="GZ9" s="163">
        <f t="shared" si="95"/>
        <v>2.2328586217237726E-4</v>
      </c>
      <c r="HA9" s="163">
        <f t="shared" si="96"/>
        <v>2.0317320670212272E-4</v>
      </c>
      <c r="HB9" s="163">
        <f t="shared" si="97"/>
        <v>1.848473168960083E-4</v>
      </c>
      <c r="HC9" s="163">
        <f t="shared" si="98"/>
        <v>1.6815386814860158E-4</v>
      </c>
      <c r="HD9" s="163">
        <f t="shared" si="99"/>
        <v>1.529511749862673E-4</v>
      </c>
      <c r="HE9" s="163">
        <f t="shared" si="100"/>
        <v>1.3910925950976941E-4</v>
      </c>
      <c r="HF9" s="163">
        <f t="shared" si="101"/>
        <v>1.2650897284768186E-4</v>
      </c>
      <c r="HG9" s="163">
        <f t="shared" si="102"/>
        <v>1.1504116913579902E-4</v>
      </c>
      <c r="HH9" s="163">
        <f t="shared" si="103"/>
        <v>1.0460593102613521E-4</v>
      </c>
      <c r="HI9" s="163">
        <f t="shared" si="104"/>
        <v>9.5111845329632727E-5</v>
      </c>
      <c r="HJ9" s="163">
        <f t="shared" si="105"/>
        <v>8.6475327092300702E-5</v>
      </c>
      <c r="HK9" s="163">
        <f t="shared" si="106"/>
        <v>7.8619990180413331E-5</v>
      </c>
      <c r="HL9" s="163">
        <f t="shared" si="107"/>
        <v>7.147606229335135E-5</v>
      </c>
      <c r="HM9" s="163">
        <f t="shared" si="108"/>
        <v>6.4979842221549042E-5</v>
      </c>
      <c r="HN9" s="163">
        <f t="shared" si="109"/>
        <v>5.90731971118461E-5</v>
      </c>
      <c r="HO9" s="163">
        <f t="shared" si="110"/>
        <v>5.3703097484904254E-5</v>
      </c>
      <c r="HP9" s="163">
        <f t="shared" si="111"/>
        <v>4.8821187762026791E-5</v>
      </c>
      <c r="HQ9" s="163">
        <f t="shared" si="112"/>
        <v>4.4383390095428499E-5</v>
      </c>
    </row>
    <row r="10" spans="1:226" x14ac:dyDescent="0.25">
      <c r="A10" s="4">
        <v>7</v>
      </c>
      <c r="B10" s="368">
        <f>IFERROR(_xlfn.LOGNORM.INV(0.001,LN($G10),LN(VLOOKUP($H10,VLookups!$A$4:$C$13,3,FALSE))),"")</f>
        <v>35.353337830694954</v>
      </c>
      <c r="C10" s="89">
        <v>100</v>
      </c>
      <c r="D10" s="368">
        <f>IFERROR(_xlfn.LOGNORM.INV(0.999,LN($G10),LN(VLOOKUP($H10,VLookups!$A$4:$C$13,3,FALSE))),"")</f>
        <v>282.85872320993911</v>
      </c>
      <c r="E10" s="34">
        <f t="shared" si="4"/>
        <v>1</v>
      </c>
      <c r="F10" s="34">
        <f t="shared" si="5"/>
        <v>0.35353337830694881</v>
      </c>
      <c r="G10" s="70">
        <f>IF(AND(C10&gt;0,NOT(ISBLANK(H10))),IF(VLOOKUP($C$3,VLookups!$A$17:$B$18,2,FALSE),C10*VLOOKUP(H10,VLookups!$A$4:$B$13,2,FALSE),C10),"")</f>
        <v>100</v>
      </c>
      <c r="H10" s="21" t="s">
        <v>2</v>
      </c>
      <c r="I10" s="56"/>
      <c r="J10" s="266"/>
      <c r="K10" s="369">
        <f>IF(AND(B10&gt;0,C10&gt;0,D10&gt;0),IF(ISBLANK(J10),IF(ISBLANK(H10),"",VLOOKUP(H10,VLookups!$A$4:$C$13,3,FALSE)),J10),"")</f>
        <v>1.4</v>
      </c>
      <c r="L10" s="369">
        <f t="shared" si="6"/>
        <v>41.25089756320736</v>
      </c>
      <c r="M10" s="72">
        <f t="shared" si="7"/>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8"/>
        <v>2.4750538537924416</v>
      </c>
      <c r="X10" s="162">
        <f t="shared" si="9"/>
        <v>35.353337830694954</v>
      </c>
      <c r="Y10" s="48">
        <f t="shared" ref="Y10:CJ10" si="121">IF(ISNONTEXT($W10),X10+$W10,"")</f>
        <v>37.828391684487393</v>
      </c>
      <c r="Z10" s="48">
        <f t="shared" si="121"/>
        <v>40.303445538279831</v>
      </c>
      <c r="AA10" s="48">
        <f t="shared" si="121"/>
        <v>42.77849939207227</v>
      </c>
      <c r="AB10" s="48">
        <f t="shared" si="121"/>
        <v>45.253553245864708</v>
      </c>
      <c r="AC10" s="48">
        <f t="shared" si="121"/>
        <v>47.728607099657147</v>
      </c>
      <c r="AD10" s="48">
        <f t="shared" si="121"/>
        <v>50.203660953449585</v>
      </c>
      <c r="AE10" s="48">
        <f t="shared" si="121"/>
        <v>52.678714807242024</v>
      </c>
      <c r="AF10" s="48">
        <f t="shared" si="121"/>
        <v>55.153768661034462</v>
      </c>
      <c r="AG10" s="48">
        <f t="shared" si="121"/>
        <v>57.628822514826901</v>
      </c>
      <c r="AH10" s="48">
        <f t="shared" si="121"/>
        <v>60.103876368619339</v>
      </c>
      <c r="AI10" s="48">
        <f t="shared" si="121"/>
        <v>62.578930222411778</v>
      </c>
      <c r="AJ10" s="48">
        <f t="shared" si="121"/>
        <v>65.053984076204216</v>
      </c>
      <c r="AK10" s="48">
        <f t="shared" si="121"/>
        <v>67.529037929996662</v>
      </c>
      <c r="AL10" s="48">
        <f t="shared" si="121"/>
        <v>70.004091783789107</v>
      </c>
      <c r="AM10" s="48">
        <f t="shared" si="121"/>
        <v>72.479145637581553</v>
      </c>
      <c r="AN10" s="48">
        <f t="shared" si="121"/>
        <v>74.954199491373998</v>
      </c>
      <c r="AO10" s="48">
        <f t="shared" si="121"/>
        <v>77.429253345166444</v>
      </c>
      <c r="AP10" s="48">
        <f t="shared" si="121"/>
        <v>79.90430719895889</v>
      </c>
      <c r="AQ10" s="48">
        <f t="shared" si="121"/>
        <v>82.379361052751335</v>
      </c>
      <c r="AR10" s="48">
        <f t="shared" si="121"/>
        <v>84.854414906543781</v>
      </c>
      <c r="AS10" s="48">
        <f t="shared" si="121"/>
        <v>87.329468760336226</v>
      </c>
      <c r="AT10" s="48">
        <f t="shared" si="121"/>
        <v>89.804522614128672</v>
      </c>
      <c r="AU10" s="48">
        <f t="shared" si="121"/>
        <v>92.279576467921117</v>
      </c>
      <c r="AV10" s="48">
        <f t="shared" si="121"/>
        <v>94.754630321713563</v>
      </c>
      <c r="AW10" s="48">
        <f t="shared" si="121"/>
        <v>97.229684175506009</v>
      </c>
      <c r="AX10" s="48">
        <f t="shared" si="121"/>
        <v>99.704738029298454</v>
      </c>
      <c r="AY10" s="48">
        <f t="shared" si="121"/>
        <v>102.1797918830909</v>
      </c>
      <c r="AZ10" s="48">
        <f t="shared" si="121"/>
        <v>104.65484573688335</v>
      </c>
      <c r="BA10" s="48">
        <f t="shared" si="121"/>
        <v>107.12989959067579</v>
      </c>
      <c r="BB10" s="48">
        <f t="shared" si="121"/>
        <v>109.60495344446824</v>
      </c>
      <c r="BC10" s="48">
        <f t="shared" si="121"/>
        <v>112.08000729826068</v>
      </c>
      <c r="BD10" s="48">
        <f t="shared" si="121"/>
        <v>114.55506115205313</v>
      </c>
      <c r="BE10" s="48">
        <f t="shared" si="121"/>
        <v>117.03011500584557</v>
      </c>
      <c r="BF10" s="48">
        <f t="shared" si="121"/>
        <v>119.50516885963802</v>
      </c>
      <c r="BG10" s="48">
        <f t="shared" si="121"/>
        <v>121.98022271343046</v>
      </c>
      <c r="BH10" s="48">
        <f t="shared" si="121"/>
        <v>124.45527656722291</v>
      </c>
      <c r="BI10" s="48">
        <f t="shared" si="121"/>
        <v>126.93033042101536</v>
      </c>
      <c r="BJ10" s="48">
        <f t="shared" si="121"/>
        <v>129.4053842748078</v>
      </c>
      <c r="BK10" s="48">
        <f t="shared" si="121"/>
        <v>131.88043812860025</v>
      </c>
      <c r="BL10" s="48">
        <f t="shared" si="121"/>
        <v>134.35549198239269</v>
      </c>
      <c r="BM10" s="48">
        <f t="shared" si="121"/>
        <v>136.83054583618514</v>
      </c>
      <c r="BN10" s="48">
        <f t="shared" si="121"/>
        <v>139.30559968997758</v>
      </c>
      <c r="BO10" s="48">
        <f t="shared" si="121"/>
        <v>141.78065354377003</v>
      </c>
      <c r="BP10" s="48">
        <f t="shared" si="121"/>
        <v>144.25570739756247</v>
      </c>
      <c r="BQ10" s="48">
        <f t="shared" si="121"/>
        <v>146.73076125135492</v>
      </c>
      <c r="BR10" s="48">
        <f t="shared" si="121"/>
        <v>149.20581510514737</v>
      </c>
      <c r="BS10" s="48">
        <f t="shared" si="121"/>
        <v>151.68086895893981</v>
      </c>
      <c r="BT10" s="48">
        <f t="shared" si="121"/>
        <v>154.15592281273226</v>
      </c>
      <c r="BU10" s="48">
        <f t="shared" si="121"/>
        <v>156.6309766665247</v>
      </c>
      <c r="BV10" s="48">
        <f t="shared" si="121"/>
        <v>159.10603052031715</v>
      </c>
      <c r="BW10" s="48">
        <f t="shared" si="121"/>
        <v>161.58108437410959</v>
      </c>
      <c r="BX10" s="48">
        <f t="shared" si="121"/>
        <v>164.05613822790204</v>
      </c>
      <c r="BY10" s="48">
        <f t="shared" si="121"/>
        <v>166.53119208169448</v>
      </c>
      <c r="BZ10" s="48">
        <f t="shared" si="121"/>
        <v>169.00624593548693</v>
      </c>
      <c r="CA10" s="48">
        <f t="shared" si="121"/>
        <v>171.48129978927938</v>
      </c>
      <c r="CB10" s="48">
        <f t="shared" si="121"/>
        <v>173.95635364307182</v>
      </c>
      <c r="CC10" s="48">
        <f t="shared" si="121"/>
        <v>176.43140749686427</v>
      </c>
      <c r="CD10" s="48">
        <f t="shared" si="121"/>
        <v>178.90646135065671</v>
      </c>
      <c r="CE10" s="48">
        <f t="shared" si="121"/>
        <v>181.38151520444916</v>
      </c>
      <c r="CF10" s="48">
        <f t="shared" si="121"/>
        <v>183.8565690582416</v>
      </c>
      <c r="CG10" s="48">
        <f t="shared" si="121"/>
        <v>186.33162291203405</v>
      </c>
      <c r="CH10" s="48">
        <f t="shared" si="121"/>
        <v>188.8066767658265</v>
      </c>
      <c r="CI10" s="48">
        <f t="shared" si="121"/>
        <v>191.28173061961894</v>
      </c>
      <c r="CJ10" s="48">
        <f t="shared" si="121"/>
        <v>193.75678447341139</v>
      </c>
      <c r="CK10" s="48">
        <f t="shared" ref="CK10:DT10" si="122">IF(ISNONTEXT($W10),CJ10+$W10,"")</f>
        <v>196.23183832720383</v>
      </c>
      <c r="CL10" s="48">
        <f t="shared" si="122"/>
        <v>198.70689218099628</v>
      </c>
      <c r="CM10" s="48">
        <f t="shared" si="122"/>
        <v>201.18194603478872</v>
      </c>
      <c r="CN10" s="48">
        <f t="shared" si="122"/>
        <v>203.65699988858117</v>
      </c>
      <c r="CO10" s="48">
        <f t="shared" si="122"/>
        <v>206.13205374237361</v>
      </c>
      <c r="CP10" s="48">
        <f t="shared" si="122"/>
        <v>208.60710759616606</v>
      </c>
      <c r="CQ10" s="48">
        <f t="shared" si="122"/>
        <v>211.08216144995851</v>
      </c>
      <c r="CR10" s="48">
        <f t="shared" si="122"/>
        <v>213.55721530375095</v>
      </c>
      <c r="CS10" s="48">
        <f t="shared" si="122"/>
        <v>216.0322691575434</v>
      </c>
      <c r="CT10" s="48">
        <f t="shared" si="122"/>
        <v>218.50732301133584</v>
      </c>
      <c r="CU10" s="48">
        <f t="shared" si="122"/>
        <v>220.98237686512829</v>
      </c>
      <c r="CV10" s="48">
        <f t="shared" si="122"/>
        <v>223.45743071892073</v>
      </c>
      <c r="CW10" s="48">
        <f t="shared" si="122"/>
        <v>225.93248457271318</v>
      </c>
      <c r="CX10" s="48">
        <f t="shared" si="122"/>
        <v>228.40753842650562</v>
      </c>
      <c r="CY10" s="48">
        <f t="shared" si="122"/>
        <v>230.88259228029807</v>
      </c>
      <c r="CZ10" s="48">
        <f t="shared" si="122"/>
        <v>233.35764613409052</v>
      </c>
      <c r="DA10" s="48">
        <f t="shared" si="122"/>
        <v>235.83269998788296</v>
      </c>
      <c r="DB10" s="48">
        <f t="shared" si="122"/>
        <v>238.30775384167541</v>
      </c>
      <c r="DC10" s="48">
        <f t="shared" si="122"/>
        <v>240.78280769546785</v>
      </c>
      <c r="DD10" s="48">
        <f t="shared" si="122"/>
        <v>243.2578615492603</v>
      </c>
      <c r="DE10" s="48">
        <f t="shared" si="122"/>
        <v>245.73291540305274</v>
      </c>
      <c r="DF10" s="48">
        <f t="shared" si="122"/>
        <v>248.20796925684519</v>
      </c>
      <c r="DG10" s="48">
        <f t="shared" si="122"/>
        <v>250.68302311063763</v>
      </c>
      <c r="DH10" s="48">
        <f t="shared" si="122"/>
        <v>253.15807696443008</v>
      </c>
      <c r="DI10" s="48">
        <f t="shared" si="122"/>
        <v>255.63313081822253</v>
      </c>
      <c r="DJ10" s="48">
        <f t="shared" si="122"/>
        <v>258.10818467201494</v>
      </c>
      <c r="DK10" s="48">
        <f t="shared" si="122"/>
        <v>260.58323852580736</v>
      </c>
      <c r="DL10" s="48">
        <f t="shared" si="122"/>
        <v>263.05829237959978</v>
      </c>
      <c r="DM10" s="48">
        <f t="shared" si="122"/>
        <v>265.53334623339219</v>
      </c>
      <c r="DN10" s="48">
        <f t="shared" si="122"/>
        <v>268.00840008718461</v>
      </c>
      <c r="DO10" s="48">
        <f t="shared" si="122"/>
        <v>270.48345394097703</v>
      </c>
      <c r="DP10" s="48">
        <f t="shared" si="122"/>
        <v>272.95850779476945</v>
      </c>
      <c r="DQ10" s="48">
        <f t="shared" si="122"/>
        <v>275.43356164856186</v>
      </c>
      <c r="DR10" s="48">
        <f t="shared" si="122"/>
        <v>277.90861550235428</v>
      </c>
      <c r="DS10" s="48">
        <f t="shared" si="122"/>
        <v>280.3836693561467</v>
      </c>
      <c r="DT10" s="48">
        <f t="shared" si="122"/>
        <v>282.85872320993911</v>
      </c>
      <c r="DU10" s="163">
        <f t="shared" si="12"/>
        <v>2.8305776717125152E-4</v>
      </c>
      <c r="DV10" s="163">
        <f t="shared" si="13"/>
        <v>4.8262061293580347E-4</v>
      </c>
      <c r="DW10" s="163">
        <f t="shared" si="14"/>
        <v>7.6685874722749704E-4</v>
      </c>
      <c r="DX10" s="163">
        <f t="shared" si="15"/>
        <v>1.1475659075882265E-3</v>
      </c>
      <c r="DY10" s="163">
        <f t="shared" si="16"/>
        <v>1.6311477631639009E-3</v>
      </c>
      <c r="DZ10" s="163">
        <f t="shared" si="17"/>
        <v>2.2176427993361898E-3</v>
      </c>
      <c r="EA10" s="163">
        <f t="shared" si="18"/>
        <v>2.9005343773554747E-3</v>
      </c>
      <c r="EB10" s="163">
        <f t="shared" si="19"/>
        <v>3.6672819016558183E-3</v>
      </c>
      <c r="EC10" s="163">
        <f t="shared" si="20"/>
        <v>4.5004029715052735E-3</v>
      </c>
      <c r="ED10" s="163">
        <f t="shared" si="21"/>
        <v>5.3788961442199816E-3</v>
      </c>
      <c r="EE10" s="163">
        <f t="shared" si="22"/>
        <v>6.2797960179401128E-3</v>
      </c>
      <c r="EF10" s="163">
        <f t="shared" si="23"/>
        <v>7.1796839787699176E-3</v>
      </c>
      <c r="EG10" s="163">
        <f t="shared" si="24"/>
        <v>8.0560244298824839E-3</v>
      </c>
      <c r="EH10" s="163">
        <f t="shared" si="25"/>
        <v>8.8882458564304469E-3</v>
      </c>
      <c r="EI10" s="163">
        <f t="shared" si="26"/>
        <v>9.6585308112140198E-3</v>
      </c>
      <c r="EJ10" s="163">
        <f t="shared" si="27"/>
        <v>1.0352314620859865E-2</v>
      </c>
      <c r="EK10" s="163">
        <f t="shared" si="28"/>
        <v>1.0958517942394769E-2</v>
      </c>
      <c r="EL10" s="163">
        <f t="shared" si="29"/>
        <v>1.1469553771032136E-2</v>
      </c>
      <c r="EM10" s="163">
        <f t="shared" si="30"/>
        <v>1.188115668820397E-2</v>
      </c>
      <c r="EN10" s="163">
        <f t="shared" si="31"/>
        <v>1.2192083033386977E-2</v>
      </c>
      <c r="EO10" s="163">
        <f t="shared" si="32"/>
        <v>1.2403727262682367E-2</v>
      </c>
      <c r="EP10" s="163">
        <f t="shared" si="33"/>
        <v>1.2519693749465273E-2</v>
      </c>
      <c r="EQ10" s="163">
        <f t="shared" si="34"/>
        <v>1.2545356060561317E-2</v>
      </c>
      <c r="ER10" s="163">
        <f t="shared" si="35"/>
        <v>1.2487428307481424E-2</v>
      </c>
      <c r="ES10" s="163">
        <f t="shared" si="36"/>
        <v>1.2353566193593742E-2</v>
      </c>
      <c r="ET10" s="163">
        <f t="shared" si="37"/>
        <v>1.2152009247135128E-2</v>
      </c>
      <c r="EU10" s="163">
        <f t="shared" si="38"/>
        <v>1.1891270629968146E-2</v>
      </c>
      <c r="EV10" s="163">
        <f t="shared" si="39"/>
        <v>1.1579876878547005E-2</v>
      </c>
      <c r="EW10" s="163">
        <f t="shared" si="40"/>
        <v>1.1226156906318261E-2</v>
      </c>
      <c r="EX10" s="163">
        <f t="shared" si="41"/>
        <v>1.0838077460062254E-2</v>
      </c>
      <c r="EY10" s="163">
        <f t="shared" si="42"/>
        <v>1.0423120835286728E-2</v>
      </c>
      <c r="EZ10" s="163">
        <f t="shared" si="43"/>
        <v>9.988199871515788E-3</v>
      </c>
      <c r="FA10" s="163">
        <f t="shared" si="44"/>
        <v>9.5396049290001582E-3</v>
      </c>
      <c r="FB10" s="163">
        <f t="shared" si="45"/>
        <v>9.0829775712320312E-3</v>
      </c>
      <c r="FC10" s="163">
        <f t="shared" si="46"/>
        <v>8.6233059386333754E-3</v>
      </c>
      <c r="FD10" s="163">
        <f t="shared" si="47"/>
        <v>8.1649372132080403E-3</v>
      </c>
      <c r="FE10" s="163">
        <f t="shared" si="48"/>
        <v>7.7116030754010205E-3</v>
      </c>
      <c r="FF10" s="163">
        <f t="shared" si="49"/>
        <v>7.2664545927603758E-3</v>
      </c>
      <c r="FG10" s="163">
        <f t="shared" si="50"/>
        <v>6.8321035189717154E-3</v>
      </c>
      <c r="FH10" s="163">
        <f t="shared" si="51"/>
        <v>6.4106674965170082E-3</v>
      </c>
      <c r="FI10" s="163">
        <f t="shared" si="52"/>
        <v>6.0038171306881763E-3</v>
      </c>
      <c r="FJ10" s="163">
        <f t="shared" si="53"/>
        <v>5.6128233279767485E-3</v>
      </c>
      <c r="FK10" s="163">
        <f t="shared" si="54"/>
        <v>5.2386036641018843E-3</v>
      </c>
      <c r="FL10" s="163">
        <f t="shared" si="55"/>
        <v>4.8817668659347077E-3</v>
      </c>
      <c r="FM10" s="163">
        <f t="shared" si="56"/>
        <v>4.5426547596119447E-3</v>
      </c>
      <c r="FN10" s="163">
        <f t="shared" si="57"/>
        <v>4.2213812580607401E-3</v>
      </c>
      <c r="FO10" s="163">
        <f t="shared" si="58"/>
        <v>3.9178681397132684E-3</v>
      </c>
      <c r="FP10" s="163">
        <f t="shared" si="59"/>
        <v>3.6318775114841761E-3</v>
      </c>
      <c r="FQ10" s="163">
        <f t="shared" si="60"/>
        <v>3.3630409582463207E-3</v>
      </c>
      <c r="FR10" s="163">
        <f t="shared" si="61"/>
        <v>3.110885462982139E-3</v>
      </c>
      <c r="FS10" s="163">
        <f t="shared" si="62"/>
        <v>2.8748562410557794E-3</v>
      </c>
      <c r="FT10" s="163">
        <f t="shared" si="63"/>
        <v>2.6543366727415692E-3</v>
      </c>
      <c r="FU10" s="163">
        <f t="shared" si="64"/>
        <v>2.4486655438704422E-3</v>
      </c>
      <c r="FV10" s="163">
        <f t="shared" si="65"/>
        <v>2.2571518183461389E-3</v>
      </c>
      <c r="FW10" s="163">
        <f t="shared" si="66"/>
        <v>2.079087171002286E-3</v>
      </c>
      <c r="FX10" s="163">
        <f t="shared" si="67"/>
        <v>1.9137565070554009E-3</v>
      </c>
      <c r="FY10" s="163">
        <f t="shared" si="68"/>
        <v>1.760446687105317E-3</v>
      </c>
      <c r="FZ10" s="163">
        <f t="shared" si="69"/>
        <v>1.6184536657506262E-3</v>
      </c>
      <c r="GA10" s="163">
        <f t="shared" si="70"/>
        <v>1.4870882386320869E-3</v>
      </c>
      <c r="GB10" s="163">
        <f t="shared" si="71"/>
        <v>1.3656805780465266E-3</v>
      </c>
      <c r="GC10" s="163">
        <f t="shared" si="72"/>
        <v>1.2535837219304826E-3</v>
      </c>
      <c r="GD10" s="163">
        <f t="shared" si="73"/>
        <v>1.150176165559543E-3</v>
      </c>
      <c r="GE10" s="163">
        <f t="shared" si="74"/>
        <v>1.0548636901638914E-3</v>
      </c>
      <c r="GF10" s="163">
        <f t="shared" si="75"/>
        <v>9.6708054812162463E-4</v>
      </c>
      <c r="GG10" s="163">
        <f t="shared" si="76"/>
        <v>8.8629011066250225E-4</v>
      </c>
      <c r="GH10" s="163">
        <f t="shared" si="77"/>
        <v>8.1198507122472608E-4</v>
      </c>
      <c r="GI10" s="163">
        <f t="shared" si="78"/>
        <v>7.4368728582644979E-4</v>
      </c>
      <c r="GJ10" s="163">
        <f t="shared" si="79"/>
        <v>6.8094732106805582E-4</v>
      </c>
      <c r="GK10" s="163">
        <f t="shared" si="80"/>
        <v>6.2334377066348686E-4</v>
      </c>
      <c r="GL10" s="163">
        <f t="shared" si="81"/>
        <v>5.704823926780346E-4</v>
      </c>
      <c r="GM10" s="163">
        <f t="shared" si="82"/>
        <v>5.2199511187821712E-4</v>
      </c>
      <c r="GN10" s="163">
        <f t="shared" si="83"/>
        <v>4.7753892471767429E-4</v>
      </c>
      <c r="GO10" s="163">
        <f t="shared" si="84"/>
        <v>4.3679473842660465E-4</v>
      </c>
      <c r="GP10" s="163">
        <f t="shared" si="85"/>
        <v>3.9946617037226763E-4</v>
      </c>
      <c r="GQ10" s="163">
        <f t="shared" si="86"/>
        <v>3.6527832924640338E-4</v>
      </c>
      <c r="GR10" s="163">
        <f t="shared" si="87"/>
        <v>3.3397659564416354E-4</v>
      </c>
      <c r="GS10" s="163">
        <f t="shared" si="88"/>
        <v>3.0532541616399883E-4</v>
      </c>
      <c r="GT10" s="163">
        <f t="shared" si="89"/>
        <v>2.7910712221767284E-4</v>
      </c>
      <c r="GU10" s="163">
        <f t="shared" si="90"/>
        <v>2.551207822373347E-4</v>
      </c>
      <c r="GV10" s="163">
        <f t="shared" si="91"/>
        <v>2.3318109385001709E-4</v>
      </c>
      <c r="GW10" s="163">
        <f t="shared" si="92"/>
        <v>2.1311732081091323E-4</v>
      </c>
      <c r="GX10" s="163">
        <f t="shared" si="93"/>
        <v>1.9477227800211581E-4</v>
      </c>
      <c r="GY10" s="163">
        <f t="shared" si="94"/>
        <v>1.7800136657400965E-4</v>
      </c>
      <c r="GZ10" s="163">
        <f t="shared" si="95"/>
        <v>1.6267166029733634E-4</v>
      </c>
      <c r="HA10" s="163">
        <f t="shared" si="96"/>
        <v>1.4866104337393356E-4</v>
      </c>
      <c r="HB10" s="163">
        <f t="shared" si="97"/>
        <v>1.3585739929609082E-4</v>
      </c>
      <c r="HC10" s="163">
        <f t="shared" si="98"/>
        <v>1.2415784982384808E-4</v>
      </c>
      <c r="HD10" s="163">
        <f t="shared" si="99"/>
        <v>1.1346804274562912E-4</v>
      </c>
      <c r="HE10" s="163">
        <f t="shared" si="100"/>
        <v>1.0370148678154491E-4</v>
      </c>
      <c r="HF10" s="163">
        <f t="shared" si="101"/>
        <v>9.4778931764753671E-5</v>
      </c>
      <c r="HG10" s="163">
        <f t="shared" si="102"/>
        <v>8.6627792080454634E-5</v>
      </c>
      <c r="HH10" s="163">
        <f t="shared" si="103"/>
        <v>7.9181611242461024E-5</v>
      </c>
      <c r="HI10" s="163">
        <f t="shared" si="104"/>
        <v>7.2379565433727325E-5</v>
      </c>
      <c r="HJ10" s="163">
        <f t="shared" si="105"/>
        <v>6.616600382083261E-5</v>
      </c>
      <c r="HK10" s="163">
        <f t="shared" si="106"/>
        <v>6.0490023465900459E-5</v>
      </c>
      <c r="HL10" s="163">
        <f t="shared" si="107"/>
        <v>5.5305076696406191E-5</v>
      </c>
      <c r="HM10" s="163">
        <f t="shared" si="108"/>
        <v>5.0568608848581931E-5</v>
      </c>
      <c r="HN10" s="163">
        <f t="shared" si="109"/>
        <v>4.62417243691127E-5</v>
      </c>
      <c r="HO10" s="163">
        <f t="shared" si="110"/>
        <v>4.2288879338939255E-5</v>
      </c>
      <c r="HP10" s="163">
        <f t="shared" si="111"/>
        <v>3.8677598569114781E-5</v>
      </c>
      <c r="HQ10" s="163">
        <f t="shared" si="112"/>
        <v>3.5378215509302623E-5</v>
      </c>
    </row>
    <row r="11" spans="1:226" x14ac:dyDescent="0.25">
      <c r="A11" s="4">
        <v>8</v>
      </c>
      <c r="B11" s="368">
        <f>IFERROR(_xlfn.LOGNORM.INV(0.001,LN($G11),LN(VLOOKUP($H11,VLookups!$A$4:$C$13,3,FALSE))),"")</f>
        <v>31.720161243928565</v>
      </c>
      <c r="C11" s="89">
        <v>100</v>
      </c>
      <c r="D11" s="368">
        <f>IFERROR(_xlfn.LOGNORM.INV(0.999,LN($G11),LN(VLOOKUP($H11,VLookups!$A$4:$C$13,3,FALSE))),"")</f>
        <v>315.25690941795165</v>
      </c>
      <c r="E11" s="34">
        <f t="shared" si="4"/>
        <v>1</v>
      </c>
      <c r="F11" s="34">
        <f t="shared" si="5"/>
        <v>0.31720161243928524</v>
      </c>
      <c r="G11" s="70">
        <f>IF(AND(C11&gt;0,NOT(ISBLANK(H11))),IF(VLOOKUP($C$3,VLookups!$A$17:$B$18,2,FALSE),C11*VLOOKUP(H11,VLookups!$A$4:$B$13,2,FALSE),C11),"")</f>
        <v>100</v>
      </c>
      <c r="H11" s="21" t="s">
        <v>730</v>
      </c>
      <c r="I11" s="56"/>
      <c r="J11" s="266"/>
      <c r="K11" s="369">
        <f>IF(AND(B11&gt;0,C11&gt;0,D11&gt;0),IF(ISBLANK(J11),IF(ISBLANK(H11),"",VLOOKUP(H11,VLookups!$A$4:$C$13,3,FALSE)),J11),"")</f>
        <v>1.45</v>
      </c>
      <c r="L11" s="369">
        <f t="shared" si="6"/>
        <v>47.256124695670515</v>
      </c>
      <c r="M11" s="72">
        <f t="shared" si="7"/>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8"/>
        <v>2.835367481740231</v>
      </c>
      <c r="X11" s="162">
        <f t="shared" si="9"/>
        <v>31.720161243928565</v>
      </c>
      <c r="Y11" s="48">
        <f t="shared" ref="Y11:CJ11" si="123">IF(ISNONTEXT($W11),X11+$W11,"")</f>
        <v>34.555528725668793</v>
      </c>
      <c r="Z11" s="48">
        <f t="shared" si="123"/>
        <v>37.390896207409021</v>
      </c>
      <c r="AA11" s="48">
        <f t="shared" si="123"/>
        <v>40.226263689149249</v>
      </c>
      <c r="AB11" s="48">
        <f t="shared" si="123"/>
        <v>43.061631170889477</v>
      </c>
      <c r="AC11" s="48">
        <f t="shared" si="123"/>
        <v>45.896998652629705</v>
      </c>
      <c r="AD11" s="48">
        <f t="shared" si="123"/>
        <v>48.732366134369933</v>
      </c>
      <c r="AE11" s="48">
        <f t="shared" si="123"/>
        <v>51.567733616110161</v>
      </c>
      <c r="AF11" s="48">
        <f t="shared" si="123"/>
        <v>54.403101097850389</v>
      </c>
      <c r="AG11" s="48">
        <f t="shared" si="123"/>
        <v>57.238468579590617</v>
      </c>
      <c r="AH11" s="48">
        <f t="shared" si="123"/>
        <v>60.073836061330844</v>
      </c>
      <c r="AI11" s="48">
        <f t="shared" si="123"/>
        <v>62.909203543071072</v>
      </c>
      <c r="AJ11" s="48">
        <f t="shared" si="123"/>
        <v>65.744571024811307</v>
      </c>
      <c r="AK11" s="48">
        <f t="shared" si="123"/>
        <v>68.579938506551542</v>
      </c>
      <c r="AL11" s="48">
        <f t="shared" si="123"/>
        <v>71.415305988291777</v>
      </c>
      <c r="AM11" s="48">
        <f t="shared" si="123"/>
        <v>74.250673470032012</v>
      </c>
      <c r="AN11" s="48">
        <f t="shared" si="123"/>
        <v>77.086040951772247</v>
      </c>
      <c r="AO11" s="48">
        <f t="shared" si="123"/>
        <v>79.921408433512482</v>
      </c>
      <c r="AP11" s="48">
        <f t="shared" si="123"/>
        <v>82.756775915252717</v>
      </c>
      <c r="AQ11" s="48">
        <f t="shared" si="123"/>
        <v>85.592143396992952</v>
      </c>
      <c r="AR11" s="48">
        <f t="shared" si="123"/>
        <v>88.427510878733187</v>
      </c>
      <c r="AS11" s="48">
        <f t="shared" si="123"/>
        <v>91.262878360473422</v>
      </c>
      <c r="AT11" s="48">
        <f t="shared" si="123"/>
        <v>94.098245842213657</v>
      </c>
      <c r="AU11" s="48">
        <f t="shared" si="123"/>
        <v>96.933613323953892</v>
      </c>
      <c r="AV11" s="48">
        <f t="shared" si="123"/>
        <v>99.768980805694127</v>
      </c>
      <c r="AW11" s="48">
        <f t="shared" si="123"/>
        <v>102.60434828743436</v>
      </c>
      <c r="AX11" s="48">
        <f t="shared" si="123"/>
        <v>105.4397157691746</v>
      </c>
      <c r="AY11" s="48">
        <f t="shared" si="123"/>
        <v>108.27508325091483</v>
      </c>
      <c r="AZ11" s="48">
        <f t="shared" si="123"/>
        <v>111.11045073265507</v>
      </c>
      <c r="BA11" s="48">
        <f t="shared" si="123"/>
        <v>113.9458182143953</v>
      </c>
      <c r="BB11" s="48">
        <f t="shared" si="123"/>
        <v>116.78118569613554</v>
      </c>
      <c r="BC11" s="48">
        <f t="shared" si="123"/>
        <v>119.61655317787577</v>
      </c>
      <c r="BD11" s="48">
        <f t="shared" si="123"/>
        <v>122.45192065961601</v>
      </c>
      <c r="BE11" s="48">
        <f t="shared" si="123"/>
        <v>125.28728814135624</v>
      </c>
      <c r="BF11" s="48">
        <f t="shared" si="123"/>
        <v>128.12265562309648</v>
      </c>
      <c r="BG11" s="48">
        <f t="shared" si="123"/>
        <v>130.95802310483671</v>
      </c>
      <c r="BH11" s="48">
        <f t="shared" si="123"/>
        <v>133.79339058657695</v>
      </c>
      <c r="BI11" s="48">
        <f t="shared" si="123"/>
        <v>136.62875806831718</v>
      </c>
      <c r="BJ11" s="48">
        <f t="shared" si="123"/>
        <v>139.46412555005742</v>
      </c>
      <c r="BK11" s="48">
        <f t="shared" si="123"/>
        <v>142.29949303179765</v>
      </c>
      <c r="BL11" s="48">
        <f t="shared" si="123"/>
        <v>145.13486051353789</v>
      </c>
      <c r="BM11" s="48">
        <f t="shared" si="123"/>
        <v>147.97022799527812</v>
      </c>
      <c r="BN11" s="48">
        <f t="shared" si="123"/>
        <v>150.80559547701836</v>
      </c>
      <c r="BO11" s="48">
        <f t="shared" si="123"/>
        <v>153.64096295875859</v>
      </c>
      <c r="BP11" s="48">
        <f t="shared" si="123"/>
        <v>156.47633044049883</v>
      </c>
      <c r="BQ11" s="48">
        <f t="shared" si="123"/>
        <v>159.31169792223906</v>
      </c>
      <c r="BR11" s="48">
        <f t="shared" si="123"/>
        <v>162.1470654039793</v>
      </c>
      <c r="BS11" s="48">
        <f t="shared" si="123"/>
        <v>164.98243288571953</v>
      </c>
      <c r="BT11" s="48">
        <f t="shared" si="123"/>
        <v>167.81780036745977</v>
      </c>
      <c r="BU11" s="48">
        <f t="shared" si="123"/>
        <v>170.6531678492</v>
      </c>
      <c r="BV11" s="48">
        <f t="shared" si="123"/>
        <v>173.48853533094024</v>
      </c>
      <c r="BW11" s="48">
        <f t="shared" si="123"/>
        <v>176.32390281268047</v>
      </c>
      <c r="BX11" s="48">
        <f t="shared" si="123"/>
        <v>179.15927029442071</v>
      </c>
      <c r="BY11" s="48">
        <f t="shared" si="123"/>
        <v>181.99463777616094</v>
      </c>
      <c r="BZ11" s="48">
        <f t="shared" si="123"/>
        <v>184.83000525790118</v>
      </c>
      <c r="CA11" s="48">
        <f t="shared" si="123"/>
        <v>187.66537273964141</v>
      </c>
      <c r="CB11" s="48">
        <f t="shared" si="123"/>
        <v>190.50074022138165</v>
      </c>
      <c r="CC11" s="48">
        <f t="shared" si="123"/>
        <v>193.33610770312188</v>
      </c>
      <c r="CD11" s="48">
        <f t="shared" si="123"/>
        <v>196.17147518486212</v>
      </c>
      <c r="CE11" s="48">
        <f t="shared" si="123"/>
        <v>199.00684266660235</v>
      </c>
      <c r="CF11" s="48">
        <f t="shared" si="123"/>
        <v>201.84221014834259</v>
      </c>
      <c r="CG11" s="48">
        <f t="shared" si="123"/>
        <v>204.67757763008282</v>
      </c>
      <c r="CH11" s="48">
        <f t="shared" si="123"/>
        <v>207.51294511182306</v>
      </c>
      <c r="CI11" s="48">
        <f t="shared" si="123"/>
        <v>210.34831259356329</v>
      </c>
      <c r="CJ11" s="48">
        <f t="shared" si="123"/>
        <v>213.18368007530353</v>
      </c>
      <c r="CK11" s="48">
        <f t="shared" ref="CK11:DT11" si="124">IF(ISNONTEXT($W11),CJ11+$W11,"")</f>
        <v>216.01904755704376</v>
      </c>
      <c r="CL11" s="48">
        <f t="shared" si="124"/>
        <v>218.854415038784</v>
      </c>
      <c r="CM11" s="48">
        <f t="shared" si="124"/>
        <v>221.68978252052423</v>
      </c>
      <c r="CN11" s="48">
        <f t="shared" si="124"/>
        <v>224.52515000226447</v>
      </c>
      <c r="CO11" s="48">
        <f t="shared" si="124"/>
        <v>227.3605174840047</v>
      </c>
      <c r="CP11" s="48">
        <f t="shared" si="124"/>
        <v>230.19588496574494</v>
      </c>
      <c r="CQ11" s="48">
        <f t="shared" si="124"/>
        <v>233.03125244748517</v>
      </c>
      <c r="CR11" s="48">
        <f t="shared" si="124"/>
        <v>235.86661992922541</v>
      </c>
      <c r="CS11" s="48">
        <f t="shared" si="124"/>
        <v>238.70198741096564</v>
      </c>
      <c r="CT11" s="48">
        <f t="shared" si="124"/>
        <v>241.53735489270588</v>
      </c>
      <c r="CU11" s="48">
        <f t="shared" si="124"/>
        <v>244.37272237444611</v>
      </c>
      <c r="CV11" s="48">
        <f t="shared" si="124"/>
        <v>247.20808985618635</v>
      </c>
      <c r="CW11" s="48">
        <f t="shared" si="124"/>
        <v>250.04345733792658</v>
      </c>
      <c r="CX11" s="48">
        <f t="shared" si="124"/>
        <v>252.87882481966682</v>
      </c>
      <c r="CY11" s="48">
        <f t="shared" si="124"/>
        <v>255.71419230140705</v>
      </c>
      <c r="CZ11" s="48">
        <f t="shared" si="124"/>
        <v>258.54955978314729</v>
      </c>
      <c r="DA11" s="48">
        <f t="shared" si="124"/>
        <v>261.38492726488749</v>
      </c>
      <c r="DB11" s="48">
        <f t="shared" si="124"/>
        <v>264.2202947466277</v>
      </c>
      <c r="DC11" s="48">
        <f t="shared" si="124"/>
        <v>267.05566222836791</v>
      </c>
      <c r="DD11" s="48">
        <f t="shared" si="124"/>
        <v>269.89102971010811</v>
      </c>
      <c r="DE11" s="48">
        <f t="shared" si="124"/>
        <v>272.72639719184832</v>
      </c>
      <c r="DF11" s="48">
        <f t="shared" si="124"/>
        <v>275.56176467358853</v>
      </c>
      <c r="DG11" s="48">
        <f t="shared" si="124"/>
        <v>278.39713215532873</v>
      </c>
      <c r="DH11" s="48">
        <f t="shared" si="124"/>
        <v>281.23249963706894</v>
      </c>
      <c r="DI11" s="48">
        <f t="shared" si="124"/>
        <v>284.06786711880915</v>
      </c>
      <c r="DJ11" s="48">
        <f t="shared" si="124"/>
        <v>286.90323460054935</v>
      </c>
      <c r="DK11" s="48">
        <f t="shared" si="124"/>
        <v>289.73860208228956</v>
      </c>
      <c r="DL11" s="48">
        <f t="shared" si="124"/>
        <v>292.57396956402977</v>
      </c>
      <c r="DM11" s="48">
        <f t="shared" si="124"/>
        <v>295.40933704576997</v>
      </c>
      <c r="DN11" s="48">
        <f t="shared" si="124"/>
        <v>298.24470452751018</v>
      </c>
      <c r="DO11" s="48">
        <f t="shared" si="124"/>
        <v>301.08007200925039</v>
      </c>
      <c r="DP11" s="48">
        <f t="shared" si="124"/>
        <v>303.91543949099059</v>
      </c>
      <c r="DQ11" s="48">
        <f t="shared" si="124"/>
        <v>306.7508069727308</v>
      </c>
      <c r="DR11" s="48">
        <f t="shared" si="124"/>
        <v>309.58617445447101</v>
      </c>
      <c r="DS11" s="48">
        <f t="shared" si="124"/>
        <v>312.42154193621121</v>
      </c>
      <c r="DT11" s="48">
        <f t="shared" si="124"/>
        <v>315.25690941795142</v>
      </c>
      <c r="DU11" s="163">
        <f t="shared" si="12"/>
        <v>2.8568421015744388E-4</v>
      </c>
      <c r="DV11" s="163">
        <f t="shared" si="13"/>
        <v>5.2049069556600385E-4</v>
      </c>
      <c r="DW11" s="163">
        <f t="shared" si="14"/>
        <v>8.629437770507507E-4</v>
      </c>
      <c r="DX11" s="163">
        <f t="shared" si="15"/>
        <v>1.3244215567074424E-3</v>
      </c>
      <c r="DY11" s="163">
        <f t="shared" si="16"/>
        <v>1.9066258528024147E-3</v>
      </c>
      <c r="DZ11" s="163">
        <f t="shared" si="17"/>
        <v>2.6012582966676344E-3</v>
      </c>
      <c r="EA11" s="163">
        <f t="shared" si="18"/>
        <v>3.3911548590982625E-3</v>
      </c>
      <c r="EB11" s="163">
        <f t="shared" si="19"/>
        <v>4.2524069480117787E-3</v>
      </c>
      <c r="EC11" s="163">
        <f t="shared" si="20"/>
        <v>5.1569480581343426E-3</v>
      </c>
      <c r="ED11" s="163">
        <f t="shared" si="21"/>
        <v>6.0751570727317359E-3</v>
      </c>
      <c r="EE11" s="163">
        <f t="shared" si="22"/>
        <v>6.9781580524018076E-3</v>
      </c>
      <c r="EF11" s="163">
        <f t="shared" si="23"/>
        <v>7.8396332483595486E-3</v>
      </c>
      <c r="EG11" s="163">
        <f t="shared" si="24"/>
        <v>8.6370828651962522E-3</v>
      </c>
      <c r="EH11" s="163">
        <f t="shared" si="25"/>
        <v>9.3525501597726407E-3</v>
      </c>
      <c r="EI11" s="163">
        <f t="shared" si="26"/>
        <v>9.9728831624822187E-3</v>
      </c>
      <c r="EJ11" s="163">
        <f t="shared" si="27"/>
        <v>1.0489629798535689E-2</v>
      </c>
      <c r="EK11" s="163">
        <f t="shared" si="28"/>
        <v>1.0898668698957583E-2</v>
      </c>
      <c r="EL11" s="163">
        <f t="shared" si="29"/>
        <v>1.1199670604829473E-2</v>
      </c>
      <c r="EM11" s="163">
        <f t="shared" si="30"/>
        <v>1.1395470844414866E-2</v>
      </c>
      <c r="EN11" s="163">
        <f t="shared" si="31"/>
        <v>1.1491416214101801E-2</v>
      </c>
      <c r="EO11" s="163">
        <f t="shared" si="32"/>
        <v>1.1494732572822844E-2</v>
      </c>
      <c r="EP11" s="163">
        <f t="shared" si="33"/>
        <v>1.1413944227552597E-2</v>
      </c>
      <c r="EQ11" s="163">
        <f t="shared" si="34"/>
        <v>1.1258363530999174E-2</v>
      </c>
      <c r="ER11" s="163">
        <f t="shared" si="35"/>
        <v>1.1037659230291473E-2</v>
      </c>
      <c r="ES11" s="163">
        <f t="shared" si="36"/>
        <v>1.0761504839230732E-2</v>
      </c>
      <c r="ET11" s="163">
        <f t="shared" si="37"/>
        <v>1.0439303311317585E-2</v>
      </c>
      <c r="EU11" s="163">
        <f t="shared" si="38"/>
        <v>1.0079981148935427E-2</v>
      </c>
      <c r="EV11" s="163">
        <f t="shared" si="39"/>
        <v>9.6918433779961573E-3</v>
      </c>
      <c r="EW11" s="163">
        <f t="shared" si="40"/>
        <v>9.2824801688784122E-3</v>
      </c>
      <c r="EX11" s="163">
        <f t="shared" si="41"/>
        <v>8.8587159735299403E-3</v>
      </c>
      <c r="EY11" s="163">
        <f t="shared" si="42"/>
        <v>8.4265926178430026E-3</v>
      </c>
      <c r="EZ11" s="163">
        <f t="shared" si="43"/>
        <v>7.9913786399842864E-3</v>
      </c>
      <c r="FA11" s="163">
        <f t="shared" si="44"/>
        <v>7.5575981534995442E-3</v>
      </c>
      <c r="FB11" s="163">
        <f t="shared" si="45"/>
        <v>7.1290735361307167E-3</v>
      </c>
      <c r="FC11" s="163">
        <f t="shared" si="46"/>
        <v>6.7089772330660912E-3</v>
      </c>
      <c r="FD11" s="163">
        <f t="shared" si="47"/>
        <v>6.2998888746698557E-3</v>
      </c>
      <c r="FE11" s="163">
        <f t="shared" si="48"/>
        <v>5.9038547207551743E-3</v>
      </c>
      <c r="FF11" s="163">
        <f t="shared" si="49"/>
        <v>5.5224471469845328E-3</v>
      </c>
      <c r="FG11" s="163">
        <f t="shared" si="50"/>
        <v>5.1568224840441391E-3</v>
      </c>
      <c r="FH11" s="163">
        <f t="shared" si="51"/>
        <v>4.8077760127662288E-3</v>
      </c>
      <c r="FI11" s="163">
        <f t="shared" si="52"/>
        <v>4.475793317697087E-3</v>
      </c>
      <c r="FJ11" s="163">
        <f t="shared" si="53"/>
        <v>4.1610975187089169E-3</v>
      </c>
      <c r="FK11" s="163">
        <f t="shared" si="54"/>
        <v>3.8636921465704755E-3</v>
      </c>
      <c r="FL11" s="163">
        <f t="shared" si="55"/>
        <v>3.5833996150215911E-3</v>
      </c>
      <c r="FM11" s="163">
        <f t="shared" si="56"/>
        <v>3.3198953791426619E-3</v>
      </c>
      <c r="FN11" s="163">
        <f t="shared" si="57"/>
        <v>3.0727379669046638E-3</v>
      </c>
      <c r="FO11" s="163">
        <f t="shared" si="58"/>
        <v>2.8413951358039966E-3</v>
      </c>
      <c r="FP11" s="163">
        <f t="shared" si="59"/>
        <v>2.6252664463399093E-3</v>
      </c>
      <c r="FQ11" s="163">
        <f t="shared" si="60"/>
        <v>2.4237025645838612E-3</v>
      </c>
      <c r="FR11" s="163">
        <f t="shared" si="61"/>
        <v>2.2360216120219864E-3</v>
      </c>
      <c r="FS11" s="163">
        <f t="shared" si="62"/>
        <v>2.0615228761289893E-3</v>
      </c>
      <c r="FT11" s="163">
        <f t="shared" si="63"/>
        <v>1.8994981828890291E-3</v>
      </c>
      <c r="FU11" s="163">
        <f t="shared" si="64"/>
        <v>1.7492412151896898E-3</v>
      </c>
      <c r="FV11" s="163">
        <f t="shared" si="65"/>
        <v>1.6100550406039525E-3</v>
      </c>
      <c r="FW11" s="163">
        <f t="shared" si="66"/>
        <v>1.4812580900092174E-3</v>
      </c>
      <c r="FX11" s="163">
        <f t="shared" si="67"/>
        <v>1.3621888058698169E-3</v>
      </c>
      <c r="FY11" s="163">
        <f t="shared" si="68"/>
        <v>1.252209156629313E-3</v>
      </c>
      <c r="FZ11" s="163">
        <f t="shared" si="69"/>
        <v>1.1507071920839895E-3</v>
      </c>
      <c r="GA11" s="163">
        <f t="shared" si="70"/>
        <v>1.057098794217241E-3</v>
      </c>
      <c r="GB11" s="163">
        <f t="shared" si="71"/>
        <v>9.7082875900036004E-4</v>
      </c>
      <c r="GC11" s="163">
        <f t="shared" si="72"/>
        <v>8.9137132723598154E-4</v>
      </c>
      <c r="GD11" s="163">
        <f t="shared" si="73"/>
        <v>8.1823026668110686E-4</v>
      </c>
      <c r="GE11" s="163">
        <f t="shared" si="74"/>
        <v>7.5093859342591056E-4</v>
      </c>
      <c r="GF11" s="163">
        <f t="shared" si="75"/>
        <v>6.8905800776809757E-4</v>
      </c>
      <c r="GG11" s="163">
        <f t="shared" si="76"/>
        <v>6.3217810853002986E-4</v>
      </c>
      <c r="GH11" s="163">
        <f t="shared" si="77"/>
        <v>5.7991543981901971E-4</v>
      </c>
      <c r="GI11" s="163">
        <f t="shared" si="78"/>
        <v>5.3191241552259523E-4</v>
      </c>
      <c r="GJ11" s="163">
        <f t="shared" si="79"/>
        <v>4.8783615924926748E-4</v>
      </c>
      <c r="GK11" s="163">
        <f t="shared" si="80"/>
        <v>4.4737729086140625E-4</v>
      </c>
      <c r="GL11" s="163">
        <f t="shared" si="81"/>
        <v>4.102486850930166E-4</v>
      </c>
      <c r="GM11" s="163">
        <f t="shared" si="82"/>
        <v>3.7618422290105889E-4</v>
      </c>
      <c r="GN11" s="163">
        <f t="shared" si="83"/>
        <v>3.4493755206939001E-4</v>
      </c>
      <c r="GO11" s="163">
        <f t="shared" si="84"/>
        <v>3.1628087008313515E-4</v>
      </c>
      <c r="GP11" s="163">
        <f t="shared" si="85"/>
        <v>2.9000373933849971E-4</v>
      </c>
      <c r="GQ11" s="163">
        <f t="shared" si="86"/>
        <v>2.6591194227757218E-4</v>
      </c>
      <c r="GR11" s="163">
        <f t="shared" si="87"/>
        <v>2.4382638197497801E-4</v>
      </c>
      <c r="GS11" s="163">
        <f t="shared" si="88"/>
        <v>2.2358203199643263E-4</v>
      </c>
      <c r="GT11" s="163">
        <f t="shared" si="89"/>
        <v>2.0502693794748639E-4</v>
      </c>
      <c r="GU11" s="163">
        <f t="shared" si="90"/>
        <v>1.8802127198974824E-4</v>
      </c>
      <c r="GV11" s="163">
        <f t="shared" si="91"/>
        <v>1.7243644068220786E-4</v>
      </c>
      <c r="GW11" s="163">
        <f t="shared" si="92"/>
        <v>1.5815424577337808E-4</v>
      </c>
      <c r="GX11" s="163">
        <f t="shared" si="93"/>
        <v>1.4506609699582948E-4</v>
      </c>
      <c r="GY11" s="163">
        <f t="shared" si="94"/>
        <v>1.3307227547305087E-4</v>
      </c>
      <c r="GZ11" s="163">
        <f t="shared" si="95"/>
        <v>1.2208124601719689E-4</v>
      </c>
      <c r="HA11" s="163">
        <f t="shared" si="96"/>
        <v>1.1200901635641968E-4</v>
      </c>
      <c r="HB11" s="163">
        <f t="shared" si="97"/>
        <v>1.0277854116583577E-4</v>
      </c>
      <c r="HC11" s="163">
        <f t="shared" si="98"/>
        <v>9.4319168673102262E-5</v>
      </c>
      <c r="HD11" s="163">
        <f t="shared" si="99"/>
        <v>8.6566127556259552E-5</v>
      </c>
      <c r="HE11" s="163">
        <f t="shared" si="100"/>
        <v>7.9460051838205781E-5</v>
      </c>
      <c r="HF11" s="163">
        <f t="shared" si="101"/>
        <v>7.2946541500452838E-5</v>
      </c>
      <c r="HG11" s="163">
        <f t="shared" si="102"/>
        <v>6.6975756581842872E-5</v>
      </c>
      <c r="HH11" s="163">
        <f t="shared" si="103"/>
        <v>6.1502042589742478E-5</v>
      </c>
      <c r="HI11" s="163">
        <f t="shared" si="104"/>
        <v>5.6483585127222439E-5</v>
      </c>
      <c r="HJ11" s="163">
        <f t="shared" si="105"/>
        <v>5.1882091725704068E-5</v>
      </c>
      <c r="HK11" s="163">
        <f t="shared" si="106"/>
        <v>4.7662498965455717E-5</v>
      </c>
      <c r="HL11" s="163">
        <f t="shared" si="107"/>
        <v>4.3792703063350116E-5</v>
      </c>
      <c r="HM11" s="163">
        <f t="shared" si="108"/>
        <v>4.0243312206406867E-5</v>
      </c>
      <c r="HN11" s="163">
        <f t="shared" si="109"/>
        <v>3.6987419009084987E-5</v>
      </c>
      <c r="HO11" s="163">
        <f t="shared" si="110"/>
        <v>3.4000391570761994E-5</v>
      </c>
      <c r="HP11" s="163">
        <f t="shared" si="111"/>
        <v>3.1259681706254163E-5</v>
      </c>
      <c r="HQ11" s="163">
        <f t="shared" si="112"/>
        <v>2.8744649015843385E-5</v>
      </c>
    </row>
    <row r="12" spans="1:226" x14ac:dyDescent="0.25">
      <c r="A12" s="4">
        <v>9</v>
      </c>
      <c r="B12" s="368">
        <f>IFERROR(_xlfn.LOGNORM.INV(0.001,LN($G12),LN(VLOOKUP($H12,VLookups!$A$4:$C$13,3,FALSE))),"")</f>
        <v>28.565189035568537</v>
      </c>
      <c r="C12" s="89">
        <v>100</v>
      </c>
      <c r="D12" s="368">
        <f>IFERROR(_xlfn.LOGNORM.INV(0.999,LN($G12),LN(VLOOKUP($H12,VLookups!$A$4:$C$13,3,FALSE))),"")</f>
        <v>350.07645100994438</v>
      </c>
      <c r="E12" s="34">
        <f t="shared" si="4"/>
        <v>1</v>
      </c>
      <c r="F12" s="34">
        <f t="shared" si="5"/>
        <v>0.285651890355685</v>
      </c>
      <c r="G12" s="70">
        <f>IF(AND(C12&gt;0,NOT(ISBLANK(H12))),IF(VLOOKUP($C$3,VLookups!$A$17:$B$18,2,FALSE),C12*VLOOKUP(H12,VLookups!$A$4:$B$13,2,FALSE),C12),"")</f>
        <v>100</v>
      </c>
      <c r="H12" s="21" t="s">
        <v>731</v>
      </c>
      <c r="I12" s="56"/>
      <c r="J12" s="266"/>
      <c r="K12" s="369">
        <f>IF(AND(B12&gt;0,C12&gt;0,D12&gt;0),IF(ISBLANK(J12),IF(ISBLANK(H12),"",VLOOKUP(H12,VLookups!$A$4:$C$13,3,FALSE)),J12),"")</f>
        <v>1.5</v>
      </c>
      <c r="L12" s="369">
        <f t="shared" si="6"/>
        <v>53.58521032906264</v>
      </c>
      <c r="M12" s="72">
        <f t="shared" si="7"/>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8"/>
        <v>3.2151126197437581</v>
      </c>
      <c r="X12" s="162">
        <f t="shared" si="9"/>
        <v>28.565189035568537</v>
      </c>
      <c r="Y12" s="48">
        <f t="shared" ref="Y12:CJ12" si="125">IF(ISNONTEXT($W12),X12+$W12,"")</f>
        <v>31.780301655312293</v>
      </c>
      <c r="Z12" s="48">
        <f t="shared" si="125"/>
        <v>34.995414275056049</v>
      </c>
      <c r="AA12" s="48">
        <f t="shared" si="125"/>
        <v>38.210526894799806</v>
      </c>
      <c r="AB12" s="48">
        <f t="shared" si="125"/>
        <v>41.425639514543562</v>
      </c>
      <c r="AC12" s="48">
        <f t="shared" si="125"/>
        <v>44.640752134287318</v>
      </c>
      <c r="AD12" s="48">
        <f t="shared" si="125"/>
        <v>47.855864754031074</v>
      </c>
      <c r="AE12" s="48">
        <f t="shared" si="125"/>
        <v>51.070977373774831</v>
      </c>
      <c r="AF12" s="48">
        <f t="shared" si="125"/>
        <v>54.286089993518587</v>
      </c>
      <c r="AG12" s="48">
        <f t="shared" si="125"/>
        <v>57.501202613262343</v>
      </c>
      <c r="AH12" s="48">
        <f t="shared" si="125"/>
        <v>60.7163152330061</v>
      </c>
      <c r="AI12" s="48">
        <f t="shared" si="125"/>
        <v>63.931427852749856</v>
      </c>
      <c r="AJ12" s="48">
        <f t="shared" si="125"/>
        <v>67.146540472493612</v>
      </c>
      <c r="AK12" s="48">
        <f t="shared" si="125"/>
        <v>70.361653092237376</v>
      </c>
      <c r="AL12" s="48">
        <f t="shared" si="125"/>
        <v>73.576765711981139</v>
      </c>
      <c r="AM12" s="48">
        <f t="shared" si="125"/>
        <v>76.791878331724902</v>
      </c>
      <c r="AN12" s="48">
        <f t="shared" si="125"/>
        <v>80.006990951468666</v>
      </c>
      <c r="AO12" s="48">
        <f t="shared" si="125"/>
        <v>83.222103571212429</v>
      </c>
      <c r="AP12" s="48">
        <f t="shared" si="125"/>
        <v>86.437216190956192</v>
      </c>
      <c r="AQ12" s="48">
        <f t="shared" si="125"/>
        <v>89.652328810699956</v>
      </c>
      <c r="AR12" s="48">
        <f t="shared" si="125"/>
        <v>92.867441430443719</v>
      </c>
      <c r="AS12" s="48">
        <f t="shared" si="125"/>
        <v>96.082554050187483</v>
      </c>
      <c r="AT12" s="48">
        <f t="shared" si="125"/>
        <v>99.297666669931246</v>
      </c>
      <c r="AU12" s="48">
        <f t="shared" si="125"/>
        <v>102.51277928967501</v>
      </c>
      <c r="AV12" s="48">
        <f t="shared" si="125"/>
        <v>105.72789190941877</v>
      </c>
      <c r="AW12" s="48">
        <f t="shared" si="125"/>
        <v>108.94300452916254</v>
      </c>
      <c r="AX12" s="48">
        <f t="shared" si="125"/>
        <v>112.1581171489063</v>
      </c>
      <c r="AY12" s="48">
        <f t="shared" si="125"/>
        <v>115.37322976865006</v>
      </c>
      <c r="AZ12" s="48">
        <f t="shared" si="125"/>
        <v>118.58834238839383</v>
      </c>
      <c r="BA12" s="48">
        <f t="shared" si="125"/>
        <v>121.80345500813759</v>
      </c>
      <c r="BB12" s="48">
        <f t="shared" si="125"/>
        <v>125.01856762788135</v>
      </c>
      <c r="BC12" s="48">
        <f t="shared" si="125"/>
        <v>128.2336802476251</v>
      </c>
      <c r="BD12" s="48">
        <f t="shared" si="125"/>
        <v>131.44879286736887</v>
      </c>
      <c r="BE12" s="48">
        <f t="shared" si="125"/>
        <v>134.66390548711263</v>
      </c>
      <c r="BF12" s="48">
        <f t="shared" si="125"/>
        <v>137.87901810685639</v>
      </c>
      <c r="BG12" s="48">
        <f t="shared" si="125"/>
        <v>141.09413072660016</v>
      </c>
      <c r="BH12" s="48">
        <f t="shared" si="125"/>
        <v>144.30924334634392</v>
      </c>
      <c r="BI12" s="48">
        <f t="shared" si="125"/>
        <v>147.52435596608768</v>
      </c>
      <c r="BJ12" s="48">
        <f t="shared" si="125"/>
        <v>150.73946858583145</v>
      </c>
      <c r="BK12" s="48">
        <f t="shared" si="125"/>
        <v>153.95458120557521</v>
      </c>
      <c r="BL12" s="48">
        <f t="shared" si="125"/>
        <v>157.16969382531897</v>
      </c>
      <c r="BM12" s="48">
        <f t="shared" si="125"/>
        <v>160.38480644506274</v>
      </c>
      <c r="BN12" s="48">
        <f t="shared" si="125"/>
        <v>163.5999190648065</v>
      </c>
      <c r="BO12" s="48">
        <f t="shared" si="125"/>
        <v>166.81503168455026</v>
      </c>
      <c r="BP12" s="48">
        <f t="shared" si="125"/>
        <v>170.03014430429403</v>
      </c>
      <c r="BQ12" s="48">
        <f t="shared" si="125"/>
        <v>173.24525692403779</v>
      </c>
      <c r="BR12" s="48">
        <f t="shared" si="125"/>
        <v>176.46036954378155</v>
      </c>
      <c r="BS12" s="48">
        <f t="shared" si="125"/>
        <v>179.67548216352532</v>
      </c>
      <c r="BT12" s="48">
        <f t="shared" si="125"/>
        <v>182.89059478326908</v>
      </c>
      <c r="BU12" s="48">
        <f t="shared" si="125"/>
        <v>186.10570740301284</v>
      </c>
      <c r="BV12" s="48">
        <f t="shared" si="125"/>
        <v>189.32082002275661</v>
      </c>
      <c r="BW12" s="48">
        <f t="shared" si="125"/>
        <v>192.53593264250037</v>
      </c>
      <c r="BX12" s="48">
        <f t="shared" si="125"/>
        <v>195.75104526224413</v>
      </c>
      <c r="BY12" s="48">
        <f t="shared" si="125"/>
        <v>198.9661578819879</v>
      </c>
      <c r="BZ12" s="48">
        <f t="shared" si="125"/>
        <v>202.18127050173166</v>
      </c>
      <c r="CA12" s="48">
        <f t="shared" si="125"/>
        <v>205.39638312147542</v>
      </c>
      <c r="CB12" s="48">
        <f t="shared" si="125"/>
        <v>208.61149574121919</v>
      </c>
      <c r="CC12" s="48">
        <f t="shared" si="125"/>
        <v>211.82660836096295</v>
      </c>
      <c r="CD12" s="48">
        <f t="shared" si="125"/>
        <v>215.04172098070671</v>
      </c>
      <c r="CE12" s="48">
        <f t="shared" si="125"/>
        <v>218.25683360045048</v>
      </c>
      <c r="CF12" s="48">
        <f t="shared" si="125"/>
        <v>221.47194622019424</v>
      </c>
      <c r="CG12" s="48">
        <f t="shared" si="125"/>
        <v>224.687058839938</v>
      </c>
      <c r="CH12" s="48">
        <f t="shared" si="125"/>
        <v>227.90217145968177</v>
      </c>
      <c r="CI12" s="48">
        <f t="shared" si="125"/>
        <v>231.11728407942553</v>
      </c>
      <c r="CJ12" s="48">
        <f t="shared" si="125"/>
        <v>234.33239669916929</v>
      </c>
      <c r="CK12" s="48">
        <f t="shared" ref="CK12:DT12" si="126">IF(ISNONTEXT($W12),CJ12+$W12,"")</f>
        <v>237.54750931891306</v>
      </c>
      <c r="CL12" s="48">
        <f t="shared" si="126"/>
        <v>240.76262193865682</v>
      </c>
      <c r="CM12" s="48">
        <f t="shared" si="126"/>
        <v>243.97773455840058</v>
      </c>
      <c r="CN12" s="48">
        <f t="shared" si="126"/>
        <v>247.19284717814435</v>
      </c>
      <c r="CO12" s="48">
        <f t="shared" si="126"/>
        <v>250.40795979788811</v>
      </c>
      <c r="CP12" s="48">
        <f t="shared" si="126"/>
        <v>253.62307241763187</v>
      </c>
      <c r="CQ12" s="48">
        <f t="shared" si="126"/>
        <v>256.83818503737564</v>
      </c>
      <c r="CR12" s="48">
        <f t="shared" si="126"/>
        <v>260.0532976571194</v>
      </c>
      <c r="CS12" s="48">
        <f t="shared" si="126"/>
        <v>263.26841027686316</v>
      </c>
      <c r="CT12" s="48">
        <f t="shared" si="126"/>
        <v>266.48352289660693</v>
      </c>
      <c r="CU12" s="48">
        <f t="shared" si="126"/>
        <v>269.69863551635069</v>
      </c>
      <c r="CV12" s="48">
        <f t="shared" si="126"/>
        <v>272.91374813609445</v>
      </c>
      <c r="CW12" s="48">
        <f t="shared" si="126"/>
        <v>276.12886075583822</v>
      </c>
      <c r="CX12" s="48">
        <f t="shared" si="126"/>
        <v>279.34397337558198</v>
      </c>
      <c r="CY12" s="48">
        <f t="shared" si="126"/>
        <v>282.55908599532574</v>
      </c>
      <c r="CZ12" s="48">
        <f t="shared" si="126"/>
        <v>285.77419861506951</v>
      </c>
      <c r="DA12" s="48">
        <f t="shared" si="126"/>
        <v>288.98931123481327</v>
      </c>
      <c r="DB12" s="48">
        <f t="shared" si="126"/>
        <v>292.20442385455704</v>
      </c>
      <c r="DC12" s="48">
        <f t="shared" si="126"/>
        <v>295.4195364743008</v>
      </c>
      <c r="DD12" s="48">
        <f t="shared" si="126"/>
        <v>298.63464909404456</v>
      </c>
      <c r="DE12" s="48">
        <f t="shared" si="126"/>
        <v>301.84976171378833</v>
      </c>
      <c r="DF12" s="48">
        <f t="shared" si="126"/>
        <v>305.06487433353209</v>
      </c>
      <c r="DG12" s="48">
        <f t="shared" si="126"/>
        <v>308.27998695327585</v>
      </c>
      <c r="DH12" s="48">
        <f t="shared" si="126"/>
        <v>311.49509957301962</v>
      </c>
      <c r="DI12" s="48">
        <f t="shared" si="126"/>
        <v>314.71021219276338</v>
      </c>
      <c r="DJ12" s="48">
        <f t="shared" si="126"/>
        <v>317.92532481250714</v>
      </c>
      <c r="DK12" s="48">
        <f t="shared" si="126"/>
        <v>321.14043743225091</v>
      </c>
      <c r="DL12" s="48">
        <f t="shared" si="126"/>
        <v>324.35555005199467</v>
      </c>
      <c r="DM12" s="48">
        <f t="shared" si="126"/>
        <v>327.57066267173843</v>
      </c>
      <c r="DN12" s="48">
        <f t="shared" si="126"/>
        <v>330.7857752914822</v>
      </c>
      <c r="DO12" s="48">
        <f t="shared" si="126"/>
        <v>334.00088791122596</v>
      </c>
      <c r="DP12" s="48">
        <f t="shared" si="126"/>
        <v>337.21600053096972</v>
      </c>
      <c r="DQ12" s="48">
        <f t="shared" si="126"/>
        <v>340.43111315071349</v>
      </c>
      <c r="DR12" s="48">
        <f t="shared" si="126"/>
        <v>343.64622577045725</v>
      </c>
      <c r="DS12" s="48">
        <f t="shared" si="126"/>
        <v>346.86133839020101</v>
      </c>
      <c r="DT12" s="48">
        <f t="shared" si="126"/>
        <v>350.07645100994478</v>
      </c>
      <c r="DU12" s="163">
        <f t="shared" si="12"/>
        <v>2.9071279398347585E-4</v>
      </c>
      <c r="DV12" s="163">
        <f t="shared" si="13"/>
        <v>5.6904962791348007E-4</v>
      </c>
      <c r="DW12" s="163">
        <f t="shared" si="14"/>
        <v>9.8369146850117847E-4</v>
      </c>
      <c r="DX12" s="163">
        <f t="shared" si="15"/>
        <v>1.5426517566064983E-3</v>
      </c>
      <c r="DY12" s="163">
        <f t="shared" si="16"/>
        <v>2.23810646257815E-3</v>
      </c>
      <c r="DZ12" s="163">
        <f t="shared" si="17"/>
        <v>3.0482569409657381E-3</v>
      </c>
      <c r="EA12" s="163">
        <f t="shared" si="18"/>
        <v>3.9412369311959197E-3</v>
      </c>
      <c r="EB12" s="163">
        <f t="shared" si="19"/>
        <v>4.8797563783487584E-3</v>
      </c>
      <c r="EC12" s="163">
        <f t="shared" si="20"/>
        <v>5.8254820878879347E-3</v>
      </c>
      <c r="ED12" s="163">
        <f t="shared" si="21"/>
        <v>6.7425654147647597E-3</v>
      </c>
      <c r="EE12" s="163">
        <f t="shared" si="22"/>
        <v>7.6000871160941084E-3</v>
      </c>
      <c r="EF12" s="163">
        <f t="shared" si="23"/>
        <v>8.3734412200178448E-3</v>
      </c>
      <c r="EG12" s="163">
        <f t="shared" si="24"/>
        <v>9.0448223234480974E-3</v>
      </c>
      <c r="EH12" s="163">
        <f t="shared" si="25"/>
        <v>9.6030381182454407E-3</v>
      </c>
      <c r="EI12" s="163">
        <f t="shared" si="26"/>
        <v>1.0042870433553118E-2</v>
      </c>
      <c r="EJ12" s="163">
        <f t="shared" si="27"/>
        <v>1.0364178855942749E-2</v>
      </c>
      <c r="EK12" s="163">
        <f t="shared" si="28"/>
        <v>1.0570899187276632E-2</v>
      </c>
      <c r="EL12" s="163">
        <f t="shared" si="29"/>
        <v>1.0670045994513804E-2</v>
      </c>
      <c r="EM12" s="163">
        <f t="shared" si="30"/>
        <v>1.0670790406740517E-2</v>
      </c>
      <c r="EN12" s="163">
        <f t="shared" si="31"/>
        <v>1.0583653652052454E-2</v>
      </c>
      <c r="EO12" s="163">
        <f t="shared" si="32"/>
        <v>1.0419833959055193E-2</v>
      </c>
      <c r="EP12" s="163">
        <f t="shared" si="33"/>
        <v>1.0190668585512508E-2</v>
      </c>
      <c r="EQ12" s="163">
        <f t="shared" si="34"/>
        <v>9.9072226117891873E-3</v>
      </c>
      <c r="ER12" s="163">
        <f t="shared" si="35"/>
        <v>9.5799903971438543E-3</v>
      </c>
      <c r="ES12" s="163">
        <f t="shared" si="36"/>
        <v>9.2186930132403221E-3</v>
      </c>
      <c r="ET12" s="163">
        <f t="shared" si="37"/>
        <v>8.8321545215747799E-3</v>
      </c>
      <c r="EU12" s="163">
        <f t="shared" si="38"/>
        <v>8.4282408568706994E-3</v>
      </c>
      <c r="EV12" s="163">
        <f t="shared" si="39"/>
        <v>8.0138467322513011E-3</v>
      </c>
      <c r="EW12" s="163">
        <f t="shared" si="40"/>
        <v>7.5949179841499365E-3</v>
      </c>
      <c r="EX12" s="163">
        <f t="shared" si="41"/>
        <v>7.1764988529522686E-3</v>
      </c>
      <c r="EY12" s="163">
        <f t="shared" si="42"/>
        <v>6.7627956798798471E-3</v>
      </c>
      <c r="EZ12" s="163">
        <f t="shared" si="43"/>
        <v>6.3572502962871529E-3</v>
      </c>
      <c r="FA12" s="163">
        <f t="shared" si="44"/>
        <v>5.9626179439645367E-3</v>
      </c>
      <c r="FB12" s="163">
        <f t="shared" si="45"/>
        <v>5.5810458832416853E-3</v>
      </c>
      <c r="FC12" s="163">
        <f t="shared" si="46"/>
        <v>5.2141499292696599E-3</v>
      </c>
      <c r="FD12" s="163">
        <f t="shared" si="47"/>
        <v>4.8630870269837584E-3</v>
      </c>
      <c r="FE12" s="163">
        <f t="shared" si="48"/>
        <v>4.5286226584995712E-3</v>
      </c>
      <c r="FF12" s="163">
        <f t="shared" si="49"/>
        <v>4.2111924011103462E-3</v>
      </c>
      <c r="FG12" s="163">
        <f t="shared" si="50"/>
        <v>3.9109573467058277E-3</v>
      </c>
      <c r="FH12" s="163">
        <f t="shared" si="51"/>
        <v>3.627853379049284E-3</v>
      </c>
      <c r="FI12" s="163">
        <f t="shared" si="52"/>
        <v>3.361634505681652E-3</v>
      </c>
      <c r="FJ12" s="163">
        <f t="shared" si="53"/>
        <v>3.1119105748572146E-3</v>
      </c>
      <c r="FK12" s="163">
        <f t="shared" si="54"/>
        <v>2.8781797903739571E-3</v>
      </c>
      <c r="FL12" s="163">
        <f t="shared" si="55"/>
        <v>2.6598564811578097E-3</v>
      </c>
      <c r="FM12" s="163">
        <f t="shared" si="56"/>
        <v>2.4562945982222581E-3</v>
      </c>
      <c r="FN12" s="163">
        <f t="shared" si="57"/>
        <v>2.2668074072591817E-3</v>
      </c>
      <c r="FO12" s="163">
        <f t="shared" si="58"/>
        <v>2.0906838269384729E-3</v>
      </c>
      <c r="FP12" s="163">
        <f t="shared" si="59"/>
        <v>1.9272018358507828E-3</v>
      </c>
      <c r="FQ12" s="163">
        <f t="shared" si="60"/>
        <v>1.7756393385704062E-3</v>
      </c>
      <c r="FR12" s="163">
        <f t="shared" si="61"/>
        <v>1.6352828462446239E-3</v>
      </c>
      <c r="FS12" s="163">
        <f t="shared" si="62"/>
        <v>1.5054342913782867E-3</v>
      </c>
      <c r="FT12" s="163">
        <f t="shared" si="63"/>
        <v>1.3854162614407774E-3</v>
      </c>
      <c r="FU12" s="163">
        <f t="shared" si="64"/>
        <v>1.2745759024923628E-3</v>
      </c>
      <c r="FV12" s="163">
        <f t="shared" si="65"/>
        <v>1.1722877127825332E-3</v>
      </c>
      <c r="FW12" s="163">
        <f t="shared" si="66"/>
        <v>1.0779554175400143E-3</v>
      </c>
      <c r="FX12" s="163">
        <f t="shared" si="67"/>
        <v>9.9101309009236543E-4</v>
      </c>
      <c r="FY12" s="163">
        <f t="shared" si="68"/>
        <v>9.1092566103395645E-4</v>
      </c>
      <c r="FZ12" s="163">
        <f t="shared" si="69"/>
        <v>8.3718893632620266E-4</v>
      </c>
      <c r="GA12" s="163">
        <f t="shared" si="70"/>
        <v>7.693292268256207E-4</v>
      </c>
      <c r="GB12" s="163">
        <f t="shared" si="71"/>
        <v>7.0690267562136032E-4</v>
      </c>
      <c r="GC12" s="163">
        <f t="shared" si="72"/>
        <v>6.4949435553303088E-4</v>
      </c>
      <c r="GD12" s="163">
        <f t="shared" si="73"/>
        <v>5.9671719697401541E-4</v>
      </c>
      <c r="GE12" s="163">
        <f t="shared" si="74"/>
        <v>5.4821079592899452E-4</v>
      </c>
      <c r="GF12" s="163">
        <f t="shared" si="75"/>
        <v>5.0364014283914359E-4</v>
      </c>
      <c r="GG12" s="163">
        <f t="shared" si="76"/>
        <v>4.6269430555714489E-4</v>
      </c>
      <c r="GH12" s="163">
        <f t="shared" si="77"/>
        <v>4.2508509306327021E-4</v>
      </c>
      <c r="GI12" s="163">
        <f t="shared" si="78"/>
        <v>3.9054572117398924E-4</v>
      </c>
      <c r="GJ12" s="163">
        <f t="shared" si="79"/>
        <v>3.5882949689126583E-4</v>
      </c>
      <c r="GK12" s="163">
        <f t="shared" si="80"/>
        <v>3.2970853421340166E-4</v>
      </c>
      <c r="GL12" s="163">
        <f t="shared" si="81"/>
        <v>3.0297251105020366E-4</v>
      </c>
      <c r="GM12" s="163">
        <f t="shared" si="82"/>
        <v>2.7842747426214099E-4</v>
      </c>
      <c r="GN12" s="163">
        <f t="shared" si="83"/>
        <v>2.5589469769265403E-4</v>
      </c>
      <c r="GO12" s="163">
        <f t="shared" si="84"/>
        <v>2.3520959631287482E-4</v>
      </c>
      <c r="GP12" s="163">
        <f t="shared" si="85"/>
        <v>2.162206981863487E-4</v>
      </c>
      <c r="GQ12" s="163">
        <f t="shared" si="86"/>
        <v>1.9878867483416105E-4</v>
      </c>
      <c r="GR12" s="163">
        <f t="shared" si="87"/>
        <v>1.827854296917289E-4</v>
      </c>
      <c r="GS12" s="163">
        <f t="shared" si="88"/>
        <v>1.6809324365772333E-4</v>
      </c>
      <c r="GT12" s="163">
        <f t="shared" si="89"/>
        <v>1.5460397620937726E-4</v>
      </c>
      <c r="GU12" s="163">
        <f t="shared" si="90"/>
        <v>1.422183201678256E-4</v>
      </c>
      <c r="GV12" s="163">
        <f t="shared" si="91"/>
        <v>1.3084510791774899E-4</v>
      </c>
      <c r="GW12" s="163">
        <f t="shared" si="92"/>
        <v>1.2040066669686747E-4</v>
      </c>
      <c r="GX12" s="163">
        <f t="shared" si="93"/>
        <v>1.1080822045524187E-4</v>
      </c>
      <c r="GY12" s="163">
        <f t="shared" si="94"/>
        <v>1.0199733572744742E-4</v>
      </c>
      <c r="GZ12" s="163">
        <f t="shared" si="95"/>
        <v>9.3903408950234609E-5</v>
      </c>
      <c r="HA12" s="163">
        <f t="shared" si="96"/>
        <v>8.6467192684194023E-5</v>
      </c>
      <c r="HB12" s="163">
        <f t="shared" si="97"/>
        <v>7.9634358251776067E-5</v>
      </c>
      <c r="HC12" s="163">
        <f t="shared" si="98"/>
        <v>7.3355092378900771E-5</v>
      </c>
      <c r="HD12" s="163">
        <f t="shared" si="99"/>
        <v>6.7583725517620353E-5</v>
      </c>
      <c r="HE12" s="163">
        <f t="shared" si="100"/>
        <v>6.2278389628264361E-5</v>
      </c>
      <c r="HF12" s="163">
        <f t="shared" si="101"/>
        <v>5.7400703307461165E-5</v>
      </c>
      <c r="HG12" s="163">
        <f t="shared" si="102"/>
        <v>5.2915482260360943E-5</v>
      </c>
      <c r="HH12" s="163">
        <f t="shared" si="103"/>
        <v>4.8790473228946256E-5</v>
      </c>
      <c r="HI12" s="163">
        <f t="shared" si="104"/>
        <v>4.4996109601550398E-5</v>
      </c>
      <c r="HJ12" s="163">
        <f t="shared" si="105"/>
        <v>4.1505287040238946E-5</v>
      </c>
      <c r="HK12" s="163">
        <f t="shared" si="106"/>
        <v>3.8293157571361619E-5</v>
      </c>
      <c r="HL12" s="163">
        <f t="shared" si="107"/>
        <v>3.5336940689608628E-5</v>
      </c>
      <c r="HM12" s="163">
        <f t="shared" si="108"/>
        <v>3.2615750126619666E-5</v>
      </c>
      <c r="HN12" s="163">
        <f t="shared" si="109"/>
        <v>3.0110435031325187E-5</v>
      </c>
      <c r="HO12" s="163">
        <f t="shared" si="110"/>
        <v>2.7803434400360831E-5</v>
      </c>
      <c r="HP12" s="163">
        <f t="shared" si="111"/>
        <v>2.5678643683096442E-5</v>
      </c>
      <c r="HQ12" s="163">
        <f t="shared" si="112"/>
        <v>2.3721292566920775E-5</v>
      </c>
    </row>
    <row r="13" spans="1:226" x14ac:dyDescent="0.25">
      <c r="A13" s="4">
        <v>10</v>
      </c>
      <c r="B13" s="368">
        <f>IFERROR(_xlfn.LOGNORM.INV(0.001,LN($G13),LN(VLOOKUP($H13,VLookups!$A$4:$C$13,3,FALSE))),"")</f>
        <v>23.400322091824293</v>
      </c>
      <c r="C13" s="89">
        <v>100</v>
      </c>
      <c r="D13" s="368">
        <f>IFERROR(_xlfn.LOGNORM.INV(0.999,LN($G13),LN(VLOOKUP($H13,VLookups!$A$4:$C$13,3,FALSE))),"")</f>
        <v>427.34454512033631</v>
      </c>
      <c r="E13" s="34">
        <f t="shared" si="4"/>
        <v>1</v>
      </c>
      <c r="F13" s="34">
        <f t="shared" si="5"/>
        <v>0.23400322091824266</v>
      </c>
      <c r="G13" s="70">
        <f>IF(AND(C13&gt;0,NOT(ISBLANK(H13))),IF(VLOOKUP($C$3,VLookups!$A$17:$B$18,2,FALSE),C13*VLOOKUP(H13,VLookups!$A$4:$B$13,2,FALSE),C13),"")</f>
        <v>100</v>
      </c>
      <c r="H13" s="21" t="s">
        <v>11</v>
      </c>
      <c r="I13" s="56"/>
      <c r="J13" s="266"/>
      <c r="K13" s="369">
        <f>IF(AND(B13&gt;0,C13&gt;0,D13&gt;0),IF(ISBLANK(J13),IF(ISBLANK(H13),"",VLOOKUP(H13,VLookups!$A$4:$C$13,3,FALSE)),J13),"")</f>
        <v>1.6</v>
      </c>
      <c r="L13" s="369">
        <f t="shared" si="6"/>
        <v>67.324037171418667</v>
      </c>
      <c r="M13" s="72">
        <f t="shared" si="7"/>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8"/>
        <v>4.0394422302851201</v>
      </c>
      <c r="X13" s="162">
        <f t="shared" si="9"/>
        <v>23.400322091824293</v>
      </c>
      <c r="Y13" s="48">
        <f t="shared" ref="Y13:CJ13" si="127">IF(ISNONTEXT($W13),X13+$W13,"")</f>
        <v>27.439764322109411</v>
      </c>
      <c r="Z13" s="48">
        <f t="shared" si="127"/>
        <v>31.47920655239453</v>
      </c>
      <c r="AA13" s="48">
        <f t="shared" si="127"/>
        <v>35.518648782679648</v>
      </c>
      <c r="AB13" s="48">
        <f t="shared" si="127"/>
        <v>39.558091012964766</v>
      </c>
      <c r="AC13" s="48">
        <f t="shared" si="127"/>
        <v>43.597533243249885</v>
      </c>
      <c r="AD13" s="48">
        <f t="shared" si="127"/>
        <v>47.636975473535003</v>
      </c>
      <c r="AE13" s="48">
        <f t="shared" si="127"/>
        <v>51.676417703820121</v>
      </c>
      <c r="AF13" s="48">
        <f t="shared" si="127"/>
        <v>55.715859934105239</v>
      </c>
      <c r="AG13" s="48">
        <f t="shared" si="127"/>
        <v>59.755302164390358</v>
      </c>
      <c r="AH13" s="48">
        <f t="shared" si="127"/>
        <v>63.794744394675476</v>
      </c>
      <c r="AI13" s="48">
        <f t="shared" si="127"/>
        <v>67.834186624960594</v>
      </c>
      <c r="AJ13" s="48">
        <f t="shared" si="127"/>
        <v>71.873628855245713</v>
      </c>
      <c r="AK13" s="48">
        <f t="shared" si="127"/>
        <v>75.913071085530831</v>
      </c>
      <c r="AL13" s="48">
        <f t="shared" si="127"/>
        <v>79.952513315815949</v>
      </c>
      <c r="AM13" s="48">
        <f t="shared" si="127"/>
        <v>83.991955546101067</v>
      </c>
      <c r="AN13" s="48">
        <f t="shared" si="127"/>
        <v>88.031397776386186</v>
      </c>
      <c r="AO13" s="48">
        <f t="shared" si="127"/>
        <v>92.070840006671304</v>
      </c>
      <c r="AP13" s="48">
        <f t="shared" si="127"/>
        <v>96.110282236956422</v>
      </c>
      <c r="AQ13" s="48">
        <f t="shared" si="127"/>
        <v>100.14972446724154</v>
      </c>
      <c r="AR13" s="48">
        <f t="shared" si="127"/>
        <v>104.18916669752666</v>
      </c>
      <c r="AS13" s="48">
        <f t="shared" si="127"/>
        <v>108.22860892781178</v>
      </c>
      <c r="AT13" s="48">
        <f t="shared" si="127"/>
        <v>112.2680511580969</v>
      </c>
      <c r="AU13" s="48">
        <f t="shared" si="127"/>
        <v>116.30749338838201</v>
      </c>
      <c r="AV13" s="48">
        <f t="shared" si="127"/>
        <v>120.34693561866713</v>
      </c>
      <c r="AW13" s="48">
        <f t="shared" si="127"/>
        <v>124.38637784895225</v>
      </c>
      <c r="AX13" s="48">
        <f t="shared" si="127"/>
        <v>128.42582007923738</v>
      </c>
      <c r="AY13" s="48">
        <f t="shared" si="127"/>
        <v>132.4652623095225</v>
      </c>
      <c r="AZ13" s="48">
        <f t="shared" si="127"/>
        <v>136.50470453980762</v>
      </c>
      <c r="BA13" s="48">
        <f t="shared" si="127"/>
        <v>140.54414677009274</v>
      </c>
      <c r="BB13" s="48">
        <f t="shared" si="127"/>
        <v>144.58358900037786</v>
      </c>
      <c r="BC13" s="48">
        <f t="shared" si="127"/>
        <v>148.62303123066297</v>
      </c>
      <c r="BD13" s="48">
        <f t="shared" si="127"/>
        <v>152.66247346094809</v>
      </c>
      <c r="BE13" s="48">
        <f t="shared" si="127"/>
        <v>156.70191569123321</v>
      </c>
      <c r="BF13" s="48">
        <f t="shared" si="127"/>
        <v>160.74135792151833</v>
      </c>
      <c r="BG13" s="48">
        <f t="shared" si="127"/>
        <v>164.78080015180345</v>
      </c>
      <c r="BH13" s="48">
        <f t="shared" si="127"/>
        <v>168.82024238208857</v>
      </c>
      <c r="BI13" s="48">
        <f t="shared" si="127"/>
        <v>172.85968461237368</v>
      </c>
      <c r="BJ13" s="48">
        <f t="shared" si="127"/>
        <v>176.8991268426588</v>
      </c>
      <c r="BK13" s="48">
        <f t="shared" si="127"/>
        <v>180.93856907294392</v>
      </c>
      <c r="BL13" s="48">
        <f t="shared" si="127"/>
        <v>184.97801130322904</v>
      </c>
      <c r="BM13" s="48">
        <f t="shared" si="127"/>
        <v>189.01745353351416</v>
      </c>
      <c r="BN13" s="48">
        <f t="shared" si="127"/>
        <v>193.05689576379928</v>
      </c>
      <c r="BO13" s="48">
        <f t="shared" si="127"/>
        <v>197.09633799408439</v>
      </c>
      <c r="BP13" s="48">
        <f t="shared" si="127"/>
        <v>201.13578022436951</v>
      </c>
      <c r="BQ13" s="48">
        <f t="shared" si="127"/>
        <v>205.17522245465463</v>
      </c>
      <c r="BR13" s="48">
        <f t="shared" si="127"/>
        <v>209.21466468493975</v>
      </c>
      <c r="BS13" s="48">
        <f t="shared" si="127"/>
        <v>213.25410691522487</v>
      </c>
      <c r="BT13" s="48">
        <f t="shared" si="127"/>
        <v>217.29354914550999</v>
      </c>
      <c r="BU13" s="48">
        <f t="shared" si="127"/>
        <v>221.3329913757951</v>
      </c>
      <c r="BV13" s="48">
        <f t="shared" si="127"/>
        <v>225.37243360608022</v>
      </c>
      <c r="BW13" s="48">
        <f t="shared" si="127"/>
        <v>229.41187583636534</v>
      </c>
      <c r="BX13" s="48">
        <f t="shared" si="127"/>
        <v>233.45131806665046</v>
      </c>
      <c r="BY13" s="48">
        <f t="shared" si="127"/>
        <v>237.49076029693558</v>
      </c>
      <c r="BZ13" s="48">
        <f t="shared" si="127"/>
        <v>241.53020252722069</v>
      </c>
      <c r="CA13" s="48">
        <f t="shared" si="127"/>
        <v>245.56964475750581</v>
      </c>
      <c r="CB13" s="48">
        <f t="shared" si="127"/>
        <v>249.60908698779093</v>
      </c>
      <c r="CC13" s="48">
        <f t="shared" si="127"/>
        <v>253.64852921807605</v>
      </c>
      <c r="CD13" s="48">
        <f t="shared" si="127"/>
        <v>257.68797144836117</v>
      </c>
      <c r="CE13" s="48">
        <f t="shared" si="127"/>
        <v>261.72741367864631</v>
      </c>
      <c r="CF13" s="48">
        <f t="shared" si="127"/>
        <v>265.76685590893146</v>
      </c>
      <c r="CG13" s="48">
        <f t="shared" si="127"/>
        <v>269.80629813921661</v>
      </c>
      <c r="CH13" s="48">
        <f t="shared" si="127"/>
        <v>273.84574036950175</v>
      </c>
      <c r="CI13" s="48">
        <f t="shared" si="127"/>
        <v>277.8851825997869</v>
      </c>
      <c r="CJ13" s="48">
        <f t="shared" si="127"/>
        <v>281.92462483007205</v>
      </c>
      <c r="CK13" s="48">
        <f t="shared" ref="CK13:DT13" si="128">IF(ISNONTEXT($W13),CJ13+$W13,"")</f>
        <v>285.96406706035719</v>
      </c>
      <c r="CL13" s="48">
        <f t="shared" si="128"/>
        <v>290.00350929064234</v>
      </c>
      <c r="CM13" s="48">
        <f t="shared" si="128"/>
        <v>294.04295152092749</v>
      </c>
      <c r="CN13" s="48">
        <f t="shared" si="128"/>
        <v>298.08239375121263</v>
      </c>
      <c r="CO13" s="48">
        <f t="shared" si="128"/>
        <v>302.12183598149778</v>
      </c>
      <c r="CP13" s="48">
        <f t="shared" si="128"/>
        <v>306.16127821178293</v>
      </c>
      <c r="CQ13" s="48">
        <f t="shared" si="128"/>
        <v>310.20072044206808</v>
      </c>
      <c r="CR13" s="48">
        <f t="shared" si="128"/>
        <v>314.24016267235322</v>
      </c>
      <c r="CS13" s="48">
        <f t="shared" si="128"/>
        <v>318.27960490263837</v>
      </c>
      <c r="CT13" s="48">
        <f t="shared" si="128"/>
        <v>322.31904713292352</v>
      </c>
      <c r="CU13" s="48">
        <f t="shared" si="128"/>
        <v>326.35848936320866</v>
      </c>
      <c r="CV13" s="48">
        <f t="shared" si="128"/>
        <v>330.39793159349381</v>
      </c>
      <c r="CW13" s="48">
        <f t="shared" si="128"/>
        <v>334.43737382377896</v>
      </c>
      <c r="CX13" s="48">
        <f t="shared" si="128"/>
        <v>338.4768160540641</v>
      </c>
      <c r="CY13" s="48">
        <f t="shared" si="128"/>
        <v>342.51625828434925</v>
      </c>
      <c r="CZ13" s="48">
        <f t="shared" si="128"/>
        <v>346.5557005146344</v>
      </c>
      <c r="DA13" s="48">
        <f t="shared" si="128"/>
        <v>350.59514274491954</v>
      </c>
      <c r="DB13" s="48">
        <f t="shared" si="128"/>
        <v>354.63458497520469</v>
      </c>
      <c r="DC13" s="48">
        <f t="shared" si="128"/>
        <v>358.67402720548984</v>
      </c>
      <c r="DD13" s="48">
        <f t="shared" si="128"/>
        <v>362.71346943577498</v>
      </c>
      <c r="DE13" s="48">
        <f t="shared" si="128"/>
        <v>366.75291166606013</v>
      </c>
      <c r="DF13" s="48">
        <f t="shared" si="128"/>
        <v>370.79235389634528</v>
      </c>
      <c r="DG13" s="48">
        <f t="shared" si="128"/>
        <v>374.83179612663042</v>
      </c>
      <c r="DH13" s="48">
        <f t="shared" si="128"/>
        <v>378.87123835691557</v>
      </c>
      <c r="DI13" s="48">
        <f t="shared" si="128"/>
        <v>382.91068058720072</v>
      </c>
      <c r="DJ13" s="48">
        <f t="shared" si="128"/>
        <v>386.95012281748586</v>
      </c>
      <c r="DK13" s="48">
        <f t="shared" si="128"/>
        <v>390.98956504777101</v>
      </c>
      <c r="DL13" s="48">
        <f t="shared" si="128"/>
        <v>395.02900727805616</v>
      </c>
      <c r="DM13" s="48">
        <f t="shared" si="128"/>
        <v>399.0684495083413</v>
      </c>
      <c r="DN13" s="48">
        <f t="shared" si="128"/>
        <v>403.10789173862645</v>
      </c>
      <c r="DO13" s="48">
        <f t="shared" si="128"/>
        <v>407.1473339689116</v>
      </c>
      <c r="DP13" s="48">
        <f t="shared" si="128"/>
        <v>411.18677619919674</v>
      </c>
      <c r="DQ13" s="48">
        <f t="shared" si="128"/>
        <v>415.22621842948189</v>
      </c>
      <c r="DR13" s="48">
        <f t="shared" si="128"/>
        <v>419.26566065976704</v>
      </c>
      <c r="DS13" s="48">
        <f t="shared" si="128"/>
        <v>423.30510289005218</v>
      </c>
      <c r="DT13" s="48">
        <f t="shared" si="128"/>
        <v>427.34454512033733</v>
      </c>
      <c r="DU13" s="163">
        <f t="shared" si="12"/>
        <v>3.0614818436003793E-4</v>
      </c>
      <c r="DV13" s="163">
        <f t="shared" si="13"/>
        <v>7.0235578096518921E-4</v>
      </c>
      <c r="DW13" s="163">
        <f t="shared" si="14"/>
        <v>1.3107762567278281E-3</v>
      </c>
      <c r="DX13" s="163">
        <f t="shared" si="15"/>
        <v>2.1140421576126278E-3</v>
      </c>
      <c r="DY13" s="163">
        <f t="shared" si="16"/>
        <v>3.0628607500517604E-3</v>
      </c>
      <c r="DZ13" s="163">
        <f t="shared" si="17"/>
        <v>4.0915133309283262E-3</v>
      </c>
      <c r="EA13" s="163">
        <f t="shared" si="18"/>
        <v>5.1321884846332027E-3</v>
      </c>
      <c r="EB13" s="163">
        <f t="shared" si="19"/>
        <v>6.1249761432611485E-3</v>
      </c>
      <c r="EC13" s="163">
        <f t="shared" si="20"/>
        <v>7.0231664147313837E-3</v>
      </c>
      <c r="ED13" s="163">
        <f t="shared" si="21"/>
        <v>7.7948190187289521E-3</v>
      </c>
      <c r="EE13" s="163">
        <f t="shared" si="22"/>
        <v>8.4218955748551049E-3</v>
      </c>
      <c r="EF13" s="163">
        <f t="shared" si="23"/>
        <v>8.89808961460253E-3</v>
      </c>
      <c r="EG13" s="163">
        <f t="shared" si="24"/>
        <v>9.2261760565624969E-3</v>
      </c>
      <c r="EH13" s="163">
        <f t="shared" si="25"/>
        <v>9.415395865191814E-3</v>
      </c>
      <c r="EI13" s="163">
        <f t="shared" si="26"/>
        <v>9.479152849923924E-3</v>
      </c>
      <c r="EJ13" s="163">
        <f t="shared" si="27"/>
        <v>9.4331364602853515E-3</v>
      </c>
      <c r="EK13" s="163">
        <f t="shared" si="28"/>
        <v>9.293884631584249E-3</v>
      </c>
      <c r="EL13" s="163">
        <f t="shared" si="29"/>
        <v>9.0777468508774373E-3</v>
      </c>
      <c r="EM13" s="163">
        <f t="shared" si="30"/>
        <v>8.8001839246732144E-3</v>
      </c>
      <c r="EN13" s="163">
        <f t="shared" si="31"/>
        <v>8.4753354273700912E-3</v>
      </c>
      <c r="EO13" s="163">
        <f t="shared" si="32"/>
        <v>8.1157901853176357E-3</v>
      </c>
      <c r="EP13" s="163">
        <f t="shared" si="33"/>
        <v>7.7325040796773657E-3</v>
      </c>
      <c r="EQ13" s="163">
        <f t="shared" si="34"/>
        <v>7.3348197559216753E-3</v>
      </c>
      <c r="ER13" s="163">
        <f t="shared" si="35"/>
        <v>6.9305527724354355E-3</v>
      </c>
      <c r="ES13" s="163">
        <f t="shared" si="36"/>
        <v>6.5261174758842588E-3</v>
      </c>
      <c r="ET13" s="163">
        <f t="shared" si="37"/>
        <v>6.1266731650843134E-3</v>
      </c>
      <c r="EU13" s="163">
        <f t="shared" si="38"/>
        <v>5.7362769022786574E-3</v>
      </c>
      <c r="EV13" s="163">
        <f t="shared" si="39"/>
        <v>5.35803380067576E-3</v>
      </c>
      <c r="EW13" s="163">
        <f t="shared" si="40"/>
        <v>4.9942389660406145E-3</v>
      </c>
      <c r="EX13" s="163">
        <f t="shared" si="41"/>
        <v>4.6465077115167225E-3</v>
      </c>
      <c r="EY13" s="163">
        <f t="shared" si="42"/>
        <v>4.3158923946359663E-3</v>
      </c>
      <c r="EZ13" s="163">
        <f t="shared" si="43"/>
        <v>4.0029854117010488E-3</v>
      </c>
      <c r="FA13" s="163">
        <f t="shared" si="44"/>
        <v>3.7080086652840115E-3</v>
      </c>
      <c r="FB13" s="163">
        <f t="shared" si="45"/>
        <v>3.4308903050177856E-3</v>
      </c>
      <c r="FC13" s="163">
        <f t="shared" si="46"/>
        <v>3.17132981503059E-3</v>
      </c>
      <c r="FD13" s="163">
        <f t="shared" si="47"/>
        <v>2.9288526476542913E-3</v>
      </c>
      <c r="FE13" s="163">
        <f t="shared" si="48"/>
        <v>2.702855630334637E-3</v>
      </c>
      <c r="FF13" s="163">
        <f t="shared" si="49"/>
        <v>2.4926443359893288E-3</v>
      </c>
      <c r="FG13" s="163">
        <f t="shared" si="50"/>
        <v>2.297463531507369E-3</v>
      </c>
      <c r="FH13" s="163">
        <f t="shared" si="51"/>
        <v>2.1165217222919612E-3</v>
      </c>
      <c r="FI13" s="163">
        <f t="shared" si="52"/>
        <v>1.9490107048088703E-3</v>
      </c>
      <c r="FJ13" s="163">
        <f t="shared" si="53"/>
        <v>1.7941209320369684E-3</v>
      </c>
      <c r="FK13" s="163">
        <f t="shared" si="54"/>
        <v>1.6510533936353699E-3</v>
      </c>
      <c r="FL13" s="163">
        <f t="shared" si="55"/>
        <v>1.5190286165759812E-3</v>
      </c>
      <c r="FM13" s="163">
        <f t="shared" si="56"/>
        <v>1.3972933045423932E-3</v>
      </c>
      <c r="FN13" s="163">
        <f t="shared" si="57"/>
        <v>1.2851250561929106E-3</v>
      </c>
      <c r="FO13" s="163">
        <f t="shared" si="58"/>
        <v>1.1818355334161977E-3</v>
      </c>
      <c r="FP13" s="163">
        <f t="shared" si="59"/>
        <v>1.0867723905636215E-3</v>
      </c>
      <c r="FQ13" s="163">
        <f t="shared" si="60"/>
        <v>9.9932022368048293E-4</v>
      </c>
      <c r="FR13" s="163">
        <f t="shared" si="61"/>
        <v>9.1890075422072109E-4</v>
      </c>
      <c r="FS13" s="163">
        <f t="shared" si="62"/>
        <v>8.4497242381661726E-4</v>
      </c>
      <c r="FT13" s="163">
        <f t="shared" si="63"/>
        <v>7.7702954459814581E-4</v>
      </c>
      <c r="FU13" s="163">
        <f t="shared" si="64"/>
        <v>7.1460112256626403E-4</v>
      </c>
      <c r="FV13" s="163">
        <f t="shared" si="65"/>
        <v>6.5724944893002222E-4</v>
      </c>
      <c r="FW13" s="163">
        <f t="shared" si="66"/>
        <v>6.0456853549438927E-4</v>
      </c>
      <c r="FX13" s="163">
        <f t="shared" si="67"/>
        <v>5.5618245457717767E-4</v>
      </c>
      <c r="FY13" s="163">
        <f t="shared" si="68"/>
        <v>5.1174363105094148E-4</v>
      </c>
      <c r="FZ13" s="163">
        <f t="shared" si="69"/>
        <v>4.709311235225301E-4</v>
      </c>
      <c r="GA13" s="163">
        <f t="shared" si="70"/>
        <v>4.3344892301101757E-4</v>
      </c>
      <c r="GB13" s="163">
        <f t="shared" si="71"/>
        <v>3.9902429044828288E-4</v>
      </c>
      <c r="GC13" s="163">
        <f t="shared" si="72"/>
        <v>3.6740614863560092E-4</v>
      </c>
      <c r="GD13" s="163">
        <f t="shared" si="73"/>
        <v>3.3836353971574529E-4</v>
      </c>
      <c r="GE13" s="163">
        <f t="shared" si="74"/>
        <v>3.1168415556972085E-4</v>
      </c>
      <c r="GF13" s="163">
        <f t="shared" si="75"/>
        <v>2.8717294565754433E-4</v>
      </c>
      <c r="GG13" s="163">
        <f t="shared" si="76"/>
        <v>2.6465080455720142E-4</v>
      </c>
      <c r="GH13" s="163">
        <f t="shared" si="77"/>
        <v>2.4395333970054191E-4</v>
      </c>
      <c r="GI13" s="163">
        <f t="shared" si="78"/>
        <v>2.2492971846490057E-4</v>
      </c>
      <c r="GJ13" s="163">
        <f t="shared" si="79"/>
        <v>2.0744159277519286E-4</v>
      </c>
      <c r="GK13" s="163">
        <f t="shared" si="80"/>
        <v>1.913620986382464E-4</v>
      </c>
      <c r="GL13" s="163">
        <f t="shared" si="81"/>
        <v>1.7657492751492861E-4</v>
      </c>
      <c r="GM13" s="163">
        <f t="shared" si="82"/>
        <v>1.6297346609202426E-4</v>
      </c>
      <c r="GN13" s="163">
        <f t="shared" si="83"/>
        <v>1.5046000080833524E-4</v>
      </c>
      <c r="GO13" s="163">
        <f t="shared" si="84"/>
        <v>1.3894498338837369E-4</v>
      </c>
      <c r="GP13" s="163">
        <f t="shared" si="85"/>
        <v>1.2834635361806817E-4</v>
      </c>
      <c r="GQ13" s="163">
        <f t="shared" si="86"/>
        <v>1.1858891564051313E-4</v>
      </c>
      <c r="GR13" s="163">
        <f t="shared" si="87"/>
        <v>1.0960376413999398E-4</v>
      </c>
      <c r="GS13" s="163">
        <f t="shared" si="88"/>
        <v>1.0132775690666316E-4</v>
      </c>
      <c r="GT13" s="163">
        <f t="shared" si="89"/>
        <v>9.3703030422131632E-5</v>
      </c>
      <c r="GU13" s="163">
        <f t="shared" si="90"/>
        <v>8.6676555269726502E-5</v>
      </c>
      <c r="GV13" s="163">
        <f t="shared" si="91"/>
        <v>8.0199728346032963E-5</v>
      </c>
      <c r="GW13" s="163">
        <f t="shared" si="92"/>
        <v>7.4227999027493821E-5</v>
      </c>
      <c r="GX13" s="163">
        <f t="shared" si="93"/>
        <v>6.8720526623572772E-5</v>
      </c>
      <c r="GY13" s="163">
        <f t="shared" si="94"/>
        <v>6.363986662336986E-5</v>
      </c>
      <c r="GZ13" s="163">
        <f t="shared" si="95"/>
        <v>5.8951683413447766E-5</v>
      </c>
      <c r="HA13" s="163">
        <f t="shared" si="96"/>
        <v>5.462448730946185E-5</v>
      </c>
      <c r="HB13" s="163">
        <f t="shared" si="97"/>
        <v>5.0629393901902218E-5</v>
      </c>
      <c r="HC13" s="163">
        <f t="shared" si="98"/>
        <v>4.6939903866114949E-5</v>
      </c>
      <c r="HD13" s="163">
        <f t="shared" si="99"/>
        <v>4.3531701528417701E-5</v>
      </c>
      <c r="HE13" s="163">
        <f t="shared" si="100"/>
        <v>4.0382470613338779E-5</v>
      </c>
      <c r="HF13" s="163">
        <f t="shared" si="101"/>
        <v>3.7471725721794678E-5</v>
      </c>
      <c r="HG13" s="163">
        <f t="shared" si="102"/>
        <v>3.478065820652712E-5</v>
      </c>
      <c r="HH13" s="163">
        <f t="shared" si="103"/>
        <v>3.2291995219545215E-5</v>
      </c>
      <c r="HI13" s="163">
        <f t="shared" si="104"/>
        <v>2.9989870806970922E-5</v>
      </c>
      <c r="HJ13" s="163">
        <f t="shared" si="105"/>
        <v>2.7859708019925903E-5</v>
      </c>
      <c r="HK13" s="163">
        <f t="shared" si="106"/>
        <v>2.5888111096266481E-5</v>
      </c>
      <c r="HL13" s="163">
        <f t="shared" si="107"/>
        <v>2.4062766847512994E-5</v>
      </c>
      <c r="HM13" s="163">
        <f t="shared" si="108"/>
        <v>2.2372354458580524E-5</v>
      </c>
      <c r="HN13" s="163">
        <f t="shared" si="109"/>
        <v>2.080646297534959E-5</v>
      </c>
      <c r="HO13" s="163">
        <f t="shared" si="110"/>
        <v>1.9355515817066489E-5</v>
      </c>
      <c r="HP13" s="163">
        <f t="shared" si="111"/>
        <v>1.8010701707460081E-5</v>
      </c>
      <c r="HQ13" s="163">
        <f t="shared" si="112"/>
        <v>1.6763911470625309E-5</v>
      </c>
    </row>
    <row r="14" spans="1:226" hidden="1" x14ac:dyDescent="0.25">
      <c r="A14" s="4">
        <v>11</v>
      </c>
      <c r="B14" s="368" t="str">
        <f>IFERROR(_xlfn.LOGNORM.INV(0.001,LN($G14),LN(VLOOKUP($H14,VLookups!$A$4:$C$13,3,FALSE))),"")</f>
        <v/>
      </c>
      <c r="C14" s="89"/>
      <c r="D14" s="368" t="str">
        <f>IFERROR(_xlfn.LOGNORM.INV(0.999,LN($G14),LN(VLOOKUP($H14,VLookups!$A$4:$C$13,3,FALSE))),"")</f>
        <v/>
      </c>
      <c r="E14" s="34" t="str">
        <f t="shared" si="4"/>
        <v/>
      </c>
      <c r="F14" s="34" t="str">
        <f t="shared" si="5"/>
        <v/>
      </c>
      <c r="G14" s="70" t="str">
        <f>IF(AND(C14&gt;0,NOT(ISBLANK(H14))),IF(VLOOKUP($C$3,VLookups!$A$17:$B$18,2,FALSE),C14*VLOOKUP(H14,VLookups!$A$4:$B$13,2,FALSE),C14),"")</f>
        <v/>
      </c>
      <c r="H14" s="21"/>
      <c r="I14" s="56"/>
      <c r="J14" s="266"/>
      <c r="K14" s="369" t="str">
        <f>IF(AND(B14&gt;0,C14&gt;0,D14&gt;0),IF(ISBLANK(J14),IF(ISBLANK(H14),"",VLOOKUP(H14,VLookups!$A$4:$C$13,3,FALSE)),J14),"")</f>
        <v/>
      </c>
      <c r="L14" s="369" t="str">
        <f t="shared" si="6"/>
        <v/>
      </c>
      <c r="M14" s="72" t="str">
        <f t="shared" si="7"/>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8"/>
        <v/>
      </c>
      <c r="X14" s="162" t="str">
        <f t="shared" si="9"/>
        <v/>
      </c>
      <c r="Y14" s="48" t="str">
        <f t="shared" ref="Y14:CJ14" si="129">IF(ISNONTEXT($W14),X14+$W14,"")</f>
        <v/>
      </c>
      <c r="Z14" s="48" t="str">
        <f t="shared" si="129"/>
        <v/>
      </c>
      <c r="AA14" s="48" t="str">
        <f t="shared" si="129"/>
        <v/>
      </c>
      <c r="AB14" s="48" t="str">
        <f t="shared" si="129"/>
        <v/>
      </c>
      <c r="AC14" s="48" t="str">
        <f t="shared" si="129"/>
        <v/>
      </c>
      <c r="AD14" s="48" t="str">
        <f t="shared" si="129"/>
        <v/>
      </c>
      <c r="AE14" s="48" t="str">
        <f t="shared" si="129"/>
        <v/>
      </c>
      <c r="AF14" s="48" t="str">
        <f t="shared" si="129"/>
        <v/>
      </c>
      <c r="AG14" s="48" t="str">
        <f t="shared" si="129"/>
        <v/>
      </c>
      <c r="AH14" s="48" t="str">
        <f t="shared" si="129"/>
        <v/>
      </c>
      <c r="AI14" s="48" t="str">
        <f t="shared" si="129"/>
        <v/>
      </c>
      <c r="AJ14" s="48" t="str">
        <f t="shared" si="129"/>
        <v/>
      </c>
      <c r="AK14" s="48" t="str">
        <f t="shared" si="129"/>
        <v/>
      </c>
      <c r="AL14" s="48" t="str">
        <f t="shared" si="129"/>
        <v/>
      </c>
      <c r="AM14" s="48" t="str">
        <f t="shared" si="129"/>
        <v/>
      </c>
      <c r="AN14" s="48" t="str">
        <f t="shared" si="129"/>
        <v/>
      </c>
      <c r="AO14" s="48" t="str">
        <f t="shared" si="129"/>
        <v/>
      </c>
      <c r="AP14" s="48" t="str">
        <f t="shared" si="129"/>
        <v/>
      </c>
      <c r="AQ14" s="48" t="str">
        <f t="shared" si="129"/>
        <v/>
      </c>
      <c r="AR14" s="48" t="str">
        <f t="shared" si="129"/>
        <v/>
      </c>
      <c r="AS14" s="48" t="str">
        <f t="shared" si="129"/>
        <v/>
      </c>
      <c r="AT14" s="48" t="str">
        <f t="shared" si="129"/>
        <v/>
      </c>
      <c r="AU14" s="48" t="str">
        <f t="shared" si="129"/>
        <v/>
      </c>
      <c r="AV14" s="48" t="str">
        <f t="shared" si="129"/>
        <v/>
      </c>
      <c r="AW14" s="48" t="str">
        <f t="shared" si="129"/>
        <v/>
      </c>
      <c r="AX14" s="48" t="str">
        <f t="shared" si="129"/>
        <v/>
      </c>
      <c r="AY14" s="48" t="str">
        <f t="shared" si="129"/>
        <v/>
      </c>
      <c r="AZ14" s="48" t="str">
        <f t="shared" si="129"/>
        <v/>
      </c>
      <c r="BA14" s="48" t="str">
        <f t="shared" si="129"/>
        <v/>
      </c>
      <c r="BB14" s="48" t="str">
        <f t="shared" si="129"/>
        <v/>
      </c>
      <c r="BC14" s="48" t="str">
        <f t="shared" si="129"/>
        <v/>
      </c>
      <c r="BD14" s="48" t="str">
        <f t="shared" si="129"/>
        <v/>
      </c>
      <c r="BE14" s="48" t="str">
        <f t="shared" si="129"/>
        <v/>
      </c>
      <c r="BF14" s="48" t="str">
        <f t="shared" si="129"/>
        <v/>
      </c>
      <c r="BG14" s="48" t="str">
        <f t="shared" si="129"/>
        <v/>
      </c>
      <c r="BH14" s="48" t="str">
        <f t="shared" si="129"/>
        <v/>
      </c>
      <c r="BI14" s="48" t="str">
        <f t="shared" si="129"/>
        <v/>
      </c>
      <c r="BJ14" s="48" t="str">
        <f t="shared" si="129"/>
        <v/>
      </c>
      <c r="BK14" s="48" t="str">
        <f t="shared" si="129"/>
        <v/>
      </c>
      <c r="BL14" s="48" t="str">
        <f t="shared" si="129"/>
        <v/>
      </c>
      <c r="BM14" s="48" t="str">
        <f t="shared" si="129"/>
        <v/>
      </c>
      <c r="BN14" s="48" t="str">
        <f t="shared" si="129"/>
        <v/>
      </c>
      <c r="BO14" s="48" t="str">
        <f t="shared" si="129"/>
        <v/>
      </c>
      <c r="BP14" s="48" t="str">
        <f t="shared" si="129"/>
        <v/>
      </c>
      <c r="BQ14" s="48" t="str">
        <f t="shared" si="129"/>
        <v/>
      </c>
      <c r="BR14" s="48" t="str">
        <f t="shared" si="129"/>
        <v/>
      </c>
      <c r="BS14" s="48" t="str">
        <f t="shared" si="129"/>
        <v/>
      </c>
      <c r="BT14" s="48" t="str">
        <f t="shared" si="129"/>
        <v/>
      </c>
      <c r="BU14" s="48" t="str">
        <f t="shared" si="129"/>
        <v/>
      </c>
      <c r="BV14" s="48" t="str">
        <f t="shared" si="129"/>
        <v/>
      </c>
      <c r="BW14" s="48" t="str">
        <f t="shared" si="129"/>
        <v/>
      </c>
      <c r="BX14" s="48" t="str">
        <f t="shared" si="129"/>
        <v/>
      </c>
      <c r="BY14" s="48" t="str">
        <f t="shared" si="129"/>
        <v/>
      </c>
      <c r="BZ14" s="48" t="str">
        <f t="shared" si="129"/>
        <v/>
      </c>
      <c r="CA14" s="48" t="str">
        <f t="shared" si="129"/>
        <v/>
      </c>
      <c r="CB14" s="48" t="str">
        <f t="shared" si="129"/>
        <v/>
      </c>
      <c r="CC14" s="48" t="str">
        <f t="shared" si="129"/>
        <v/>
      </c>
      <c r="CD14" s="48" t="str">
        <f t="shared" si="129"/>
        <v/>
      </c>
      <c r="CE14" s="48" t="str">
        <f t="shared" si="129"/>
        <v/>
      </c>
      <c r="CF14" s="48" t="str">
        <f t="shared" si="129"/>
        <v/>
      </c>
      <c r="CG14" s="48" t="str">
        <f t="shared" si="129"/>
        <v/>
      </c>
      <c r="CH14" s="48" t="str">
        <f t="shared" si="129"/>
        <v/>
      </c>
      <c r="CI14" s="48" t="str">
        <f t="shared" si="129"/>
        <v/>
      </c>
      <c r="CJ14" s="48" t="str">
        <f t="shared" si="129"/>
        <v/>
      </c>
      <c r="CK14" s="48" t="str">
        <f t="shared" ref="CK14:DT14" si="130">IF(ISNONTEXT($W14),CJ14+$W14,"")</f>
        <v/>
      </c>
      <c r="CL14" s="48" t="str">
        <f t="shared" si="130"/>
        <v/>
      </c>
      <c r="CM14" s="48" t="str">
        <f t="shared" si="130"/>
        <v/>
      </c>
      <c r="CN14" s="48" t="str">
        <f t="shared" si="130"/>
        <v/>
      </c>
      <c r="CO14" s="48" t="str">
        <f t="shared" si="130"/>
        <v/>
      </c>
      <c r="CP14" s="48" t="str">
        <f t="shared" si="130"/>
        <v/>
      </c>
      <c r="CQ14" s="48" t="str">
        <f t="shared" si="130"/>
        <v/>
      </c>
      <c r="CR14" s="48" t="str">
        <f t="shared" si="130"/>
        <v/>
      </c>
      <c r="CS14" s="48" t="str">
        <f t="shared" si="130"/>
        <v/>
      </c>
      <c r="CT14" s="48" t="str">
        <f t="shared" si="130"/>
        <v/>
      </c>
      <c r="CU14" s="48" t="str">
        <f t="shared" si="130"/>
        <v/>
      </c>
      <c r="CV14" s="48" t="str">
        <f t="shared" si="130"/>
        <v/>
      </c>
      <c r="CW14" s="48" t="str">
        <f t="shared" si="130"/>
        <v/>
      </c>
      <c r="CX14" s="48" t="str">
        <f t="shared" si="130"/>
        <v/>
      </c>
      <c r="CY14" s="48" t="str">
        <f t="shared" si="130"/>
        <v/>
      </c>
      <c r="CZ14" s="48" t="str">
        <f t="shared" si="130"/>
        <v/>
      </c>
      <c r="DA14" s="48" t="str">
        <f t="shared" si="130"/>
        <v/>
      </c>
      <c r="DB14" s="48" t="str">
        <f t="shared" si="130"/>
        <v/>
      </c>
      <c r="DC14" s="48" t="str">
        <f t="shared" si="130"/>
        <v/>
      </c>
      <c r="DD14" s="48" t="str">
        <f t="shared" si="130"/>
        <v/>
      </c>
      <c r="DE14" s="48" t="str">
        <f t="shared" si="130"/>
        <v/>
      </c>
      <c r="DF14" s="48" t="str">
        <f t="shared" si="130"/>
        <v/>
      </c>
      <c r="DG14" s="48" t="str">
        <f t="shared" si="130"/>
        <v/>
      </c>
      <c r="DH14" s="48" t="str">
        <f t="shared" si="130"/>
        <v/>
      </c>
      <c r="DI14" s="48" t="str">
        <f t="shared" si="130"/>
        <v/>
      </c>
      <c r="DJ14" s="48" t="str">
        <f t="shared" si="130"/>
        <v/>
      </c>
      <c r="DK14" s="48" t="str">
        <f t="shared" si="130"/>
        <v/>
      </c>
      <c r="DL14" s="48" t="str">
        <f t="shared" si="130"/>
        <v/>
      </c>
      <c r="DM14" s="48" t="str">
        <f t="shared" si="130"/>
        <v/>
      </c>
      <c r="DN14" s="48" t="str">
        <f t="shared" si="130"/>
        <v/>
      </c>
      <c r="DO14" s="48" t="str">
        <f t="shared" si="130"/>
        <v/>
      </c>
      <c r="DP14" s="48" t="str">
        <f t="shared" si="130"/>
        <v/>
      </c>
      <c r="DQ14" s="48" t="str">
        <f t="shared" si="130"/>
        <v/>
      </c>
      <c r="DR14" s="48" t="str">
        <f t="shared" si="130"/>
        <v/>
      </c>
      <c r="DS14" s="48" t="str">
        <f t="shared" si="130"/>
        <v/>
      </c>
      <c r="DT14" s="48" t="str">
        <f t="shared" si="130"/>
        <v/>
      </c>
      <c r="DU14" s="163" t="e">
        <f t="shared" si="12"/>
        <v>#N/A</v>
      </c>
      <c r="DV14" s="163" t="e">
        <f t="shared" si="13"/>
        <v>#N/A</v>
      </c>
      <c r="DW14" s="163" t="e">
        <f t="shared" si="14"/>
        <v>#N/A</v>
      </c>
      <c r="DX14" s="163" t="e">
        <f t="shared" si="15"/>
        <v>#N/A</v>
      </c>
      <c r="DY14" s="163" t="e">
        <f t="shared" si="16"/>
        <v>#N/A</v>
      </c>
      <c r="DZ14" s="163" t="e">
        <f t="shared" si="17"/>
        <v>#N/A</v>
      </c>
      <c r="EA14" s="163" t="e">
        <f t="shared" si="18"/>
        <v>#N/A</v>
      </c>
      <c r="EB14" s="163" t="e">
        <f t="shared" si="19"/>
        <v>#N/A</v>
      </c>
      <c r="EC14" s="163" t="e">
        <f t="shared" si="20"/>
        <v>#N/A</v>
      </c>
      <c r="ED14" s="163" t="e">
        <f t="shared" si="21"/>
        <v>#N/A</v>
      </c>
      <c r="EE14" s="163" t="e">
        <f t="shared" si="22"/>
        <v>#N/A</v>
      </c>
      <c r="EF14" s="163" t="e">
        <f t="shared" si="23"/>
        <v>#N/A</v>
      </c>
      <c r="EG14" s="163" t="e">
        <f t="shared" si="24"/>
        <v>#N/A</v>
      </c>
      <c r="EH14" s="163" t="e">
        <f t="shared" si="25"/>
        <v>#N/A</v>
      </c>
      <c r="EI14" s="163" t="e">
        <f t="shared" si="26"/>
        <v>#N/A</v>
      </c>
      <c r="EJ14" s="163" t="e">
        <f t="shared" si="27"/>
        <v>#N/A</v>
      </c>
      <c r="EK14" s="163" t="e">
        <f t="shared" si="28"/>
        <v>#N/A</v>
      </c>
      <c r="EL14" s="163" t="e">
        <f t="shared" si="29"/>
        <v>#N/A</v>
      </c>
      <c r="EM14" s="163" t="e">
        <f t="shared" si="30"/>
        <v>#N/A</v>
      </c>
      <c r="EN14" s="163" t="e">
        <f t="shared" si="31"/>
        <v>#N/A</v>
      </c>
      <c r="EO14" s="163" t="e">
        <f t="shared" si="32"/>
        <v>#N/A</v>
      </c>
      <c r="EP14" s="163" t="e">
        <f t="shared" si="33"/>
        <v>#N/A</v>
      </c>
      <c r="EQ14" s="163" t="e">
        <f t="shared" si="34"/>
        <v>#N/A</v>
      </c>
      <c r="ER14" s="163" t="e">
        <f t="shared" si="35"/>
        <v>#N/A</v>
      </c>
      <c r="ES14" s="163" t="e">
        <f t="shared" si="36"/>
        <v>#N/A</v>
      </c>
      <c r="ET14" s="163" t="e">
        <f t="shared" si="37"/>
        <v>#N/A</v>
      </c>
      <c r="EU14" s="163" t="e">
        <f t="shared" si="38"/>
        <v>#N/A</v>
      </c>
      <c r="EV14" s="163" t="e">
        <f t="shared" si="39"/>
        <v>#N/A</v>
      </c>
      <c r="EW14" s="163" t="e">
        <f t="shared" si="40"/>
        <v>#N/A</v>
      </c>
      <c r="EX14" s="163" t="e">
        <f t="shared" si="41"/>
        <v>#N/A</v>
      </c>
      <c r="EY14" s="163" t="e">
        <f t="shared" si="42"/>
        <v>#N/A</v>
      </c>
      <c r="EZ14" s="163" t="e">
        <f t="shared" si="43"/>
        <v>#N/A</v>
      </c>
      <c r="FA14" s="163" t="e">
        <f t="shared" si="44"/>
        <v>#N/A</v>
      </c>
      <c r="FB14" s="163" t="e">
        <f t="shared" si="45"/>
        <v>#N/A</v>
      </c>
      <c r="FC14" s="163" t="e">
        <f t="shared" si="46"/>
        <v>#N/A</v>
      </c>
      <c r="FD14" s="163" t="e">
        <f t="shared" si="47"/>
        <v>#N/A</v>
      </c>
      <c r="FE14" s="163" t="e">
        <f t="shared" si="48"/>
        <v>#N/A</v>
      </c>
      <c r="FF14" s="163" t="e">
        <f t="shared" si="49"/>
        <v>#N/A</v>
      </c>
      <c r="FG14" s="163" t="e">
        <f t="shared" si="50"/>
        <v>#N/A</v>
      </c>
      <c r="FH14" s="163" t="e">
        <f t="shared" si="51"/>
        <v>#N/A</v>
      </c>
      <c r="FI14" s="163" t="e">
        <f t="shared" si="52"/>
        <v>#N/A</v>
      </c>
      <c r="FJ14" s="163" t="e">
        <f t="shared" si="53"/>
        <v>#N/A</v>
      </c>
      <c r="FK14" s="163" t="e">
        <f t="shared" si="54"/>
        <v>#N/A</v>
      </c>
      <c r="FL14" s="163" t="e">
        <f t="shared" si="55"/>
        <v>#N/A</v>
      </c>
      <c r="FM14" s="163" t="e">
        <f t="shared" si="56"/>
        <v>#N/A</v>
      </c>
      <c r="FN14" s="163" t="e">
        <f t="shared" si="57"/>
        <v>#N/A</v>
      </c>
      <c r="FO14" s="163" t="e">
        <f t="shared" si="58"/>
        <v>#N/A</v>
      </c>
      <c r="FP14" s="163" t="e">
        <f t="shared" si="59"/>
        <v>#N/A</v>
      </c>
      <c r="FQ14" s="163" t="e">
        <f t="shared" si="60"/>
        <v>#N/A</v>
      </c>
      <c r="FR14" s="163" t="e">
        <f t="shared" si="61"/>
        <v>#N/A</v>
      </c>
      <c r="FS14" s="163" t="e">
        <f t="shared" si="62"/>
        <v>#N/A</v>
      </c>
      <c r="FT14" s="163" t="e">
        <f t="shared" si="63"/>
        <v>#N/A</v>
      </c>
      <c r="FU14" s="163" t="e">
        <f t="shared" si="64"/>
        <v>#N/A</v>
      </c>
      <c r="FV14" s="163" t="e">
        <f t="shared" si="65"/>
        <v>#N/A</v>
      </c>
      <c r="FW14" s="163" t="e">
        <f t="shared" si="66"/>
        <v>#N/A</v>
      </c>
      <c r="FX14" s="163" t="e">
        <f t="shared" si="67"/>
        <v>#N/A</v>
      </c>
      <c r="FY14" s="163" t="e">
        <f t="shared" si="68"/>
        <v>#N/A</v>
      </c>
      <c r="FZ14" s="163" t="e">
        <f t="shared" si="69"/>
        <v>#N/A</v>
      </c>
      <c r="GA14" s="163" t="e">
        <f t="shared" si="70"/>
        <v>#N/A</v>
      </c>
      <c r="GB14" s="163" t="e">
        <f t="shared" si="71"/>
        <v>#N/A</v>
      </c>
      <c r="GC14" s="163" t="e">
        <f t="shared" si="72"/>
        <v>#N/A</v>
      </c>
      <c r="GD14" s="163" t="e">
        <f t="shared" si="73"/>
        <v>#N/A</v>
      </c>
      <c r="GE14" s="163" t="e">
        <f t="shared" si="74"/>
        <v>#N/A</v>
      </c>
      <c r="GF14" s="163" t="e">
        <f t="shared" si="75"/>
        <v>#N/A</v>
      </c>
      <c r="GG14" s="163" t="e">
        <f t="shared" si="76"/>
        <v>#N/A</v>
      </c>
      <c r="GH14" s="163" t="e">
        <f t="shared" si="77"/>
        <v>#N/A</v>
      </c>
      <c r="GI14" s="163" t="e">
        <f t="shared" si="78"/>
        <v>#N/A</v>
      </c>
      <c r="GJ14" s="163" t="e">
        <f t="shared" si="79"/>
        <v>#N/A</v>
      </c>
      <c r="GK14" s="163" t="e">
        <f t="shared" si="80"/>
        <v>#N/A</v>
      </c>
      <c r="GL14" s="163" t="e">
        <f t="shared" si="81"/>
        <v>#N/A</v>
      </c>
      <c r="GM14" s="163" t="e">
        <f t="shared" si="82"/>
        <v>#N/A</v>
      </c>
      <c r="GN14" s="163" t="e">
        <f t="shared" si="83"/>
        <v>#N/A</v>
      </c>
      <c r="GO14" s="163" t="e">
        <f t="shared" si="84"/>
        <v>#N/A</v>
      </c>
      <c r="GP14" s="163" t="e">
        <f t="shared" si="85"/>
        <v>#N/A</v>
      </c>
      <c r="GQ14" s="163" t="e">
        <f t="shared" si="86"/>
        <v>#N/A</v>
      </c>
      <c r="GR14" s="163" t="e">
        <f t="shared" si="87"/>
        <v>#N/A</v>
      </c>
      <c r="GS14" s="163" t="e">
        <f t="shared" si="88"/>
        <v>#N/A</v>
      </c>
      <c r="GT14" s="163" t="e">
        <f t="shared" si="89"/>
        <v>#N/A</v>
      </c>
      <c r="GU14" s="163" t="e">
        <f t="shared" si="90"/>
        <v>#N/A</v>
      </c>
      <c r="GV14" s="163" t="e">
        <f t="shared" si="91"/>
        <v>#N/A</v>
      </c>
      <c r="GW14" s="163" t="e">
        <f t="shared" si="92"/>
        <v>#N/A</v>
      </c>
      <c r="GX14" s="163" t="e">
        <f t="shared" si="93"/>
        <v>#N/A</v>
      </c>
      <c r="GY14" s="163" t="e">
        <f t="shared" si="94"/>
        <v>#N/A</v>
      </c>
      <c r="GZ14" s="163" t="e">
        <f t="shared" si="95"/>
        <v>#N/A</v>
      </c>
      <c r="HA14" s="163" t="e">
        <f t="shared" si="96"/>
        <v>#N/A</v>
      </c>
      <c r="HB14" s="163" t="e">
        <f t="shared" si="97"/>
        <v>#N/A</v>
      </c>
      <c r="HC14" s="163" t="e">
        <f t="shared" si="98"/>
        <v>#N/A</v>
      </c>
      <c r="HD14" s="163" t="e">
        <f t="shared" si="99"/>
        <v>#N/A</v>
      </c>
      <c r="HE14" s="163" t="e">
        <f t="shared" si="100"/>
        <v>#N/A</v>
      </c>
      <c r="HF14" s="163" t="e">
        <f t="shared" si="101"/>
        <v>#N/A</v>
      </c>
      <c r="HG14" s="163" t="e">
        <f t="shared" si="102"/>
        <v>#N/A</v>
      </c>
      <c r="HH14" s="163" t="e">
        <f t="shared" si="103"/>
        <v>#N/A</v>
      </c>
      <c r="HI14" s="163" t="e">
        <f t="shared" si="104"/>
        <v>#N/A</v>
      </c>
      <c r="HJ14" s="163" t="e">
        <f t="shared" si="105"/>
        <v>#N/A</v>
      </c>
      <c r="HK14" s="163" t="e">
        <f t="shared" si="106"/>
        <v>#N/A</v>
      </c>
      <c r="HL14" s="163" t="e">
        <f t="shared" si="107"/>
        <v>#N/A</v>
      </c>
      <c r="HM14" s="163" t="e">
        <f t="shared" si="108"/>
        <v>#N/A</v>
      </c>
      <c r="HN14" s="163" t="e">
        <f t="shared" si="109"/>
        <v>#N/A</v>
      </c>
      <c r="HO14" s="163" t="e">
        <f t="shared" si="110"/>
        <v>#N/A</v>
      </c>
      <c r="HP14" s="163" t="e">
        <f t="shared" si="111"/>
        <v>#N/A</v>
      </c>
      <c r="HQ14" s="163" t="e">
        <f t="shared" si="112"/>
        <v>#N/A</v>
      </c>
    </row>
    <row r="15" spans="1:226" hidden="1" x14ac:dyDescent="0.25">
      <c r="A15" s="4">
        <v>12</v>
      </c>
      <c r="B15" s="368" t="str">
        <f>IFERROR(_xlfn.LOGNORM.INV(0.001,LN($G15),LN(VLOOKUP($H15,VLookups!$A$4:$C$13,3,FALSE))),"")</f>
        <v/>
      </c>
      <c r="C15" s="89"/>
      <c r="D15" s="368" t="str">
        <f>IFERROR(_xlfn.LOGNORM.INV(0.999,LN($G15),LN(VLOOKUP($H15,VLookups!$A$4:$C$13,3,FALSE))),"")</f>
        <v/>
      </c>
      <c r="E15" s="34" t="str">
        <f t="shared" si="4"/>
        <v/>
      </c>
      <c r="F15" s="34" t="str">
        <f t="shared" si="5"/>
        <v/>
      </c>
      <c r="G15" s="70" t="str">
        <f>IF(AND(C15&gt;0,NOT(ISBLANK(H15))),IF(VLOOKUP($C$3,VLookups!$A$17:$B$18,2,FALSE),C15*VLOOKUP(H15,VLookups!$A$4:$B$13,2,FALSE),C15),"")</f>
        <v/>
      </c>
      <c r="H15" s="21"/>
      <c r="I15" s="56"/>
      <c r="J15" s="266"/>
      <c r="K15" s="369" t="str">
        <f>IF(AND(B15&gt;0,C15&gt;0,D15&gt;0),IF(ISBLANK(J15),IF(ISBLANK(H15),"",VLOOKUP(H15,VLookups!$A$4:$C$13,3,FALSE)),J15),"")</f>
        <v/>
      </c>
      <c r="L15" s="369" t="str">
        <f t="shared" si="6"/>
        <v/>
      </c>
      <c r="M15" s="72" t="str">
        <f t="shared" si="7"/>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8"/>
        <v/>
      </c>
      <c r="X15" s="162" t="str">
        <f t="shared" si="9"/>
        <v/>
      </c>
      <c r="Y15" s="48" t="str">
        <f t="shared" ref="Y15:CJ15" si="131">IF(ISNONTEXT($W15),X15+$W15,"")</f>
        <v/>
      </c>
      <c r="Z15" s="48" t="str">
        <f t="shared" si="131"/>
        <v/>
      </c>
      <c r="AA15" s="48" t="str">
        <f t="shared" si="131"/>
        <v/>
      </c>
      <c r="AB15" s="48" t="str">
        <f t="shared" si="131"/>
        <v/>
      </c>
      <c r="AC15" s="48" t="str">
        <f t="shared" si="131"/>
        <v/>
      </c>
      <c r="AD15" s="48" t="str">
        <f t="shared" si="131"/>
        <v/>
      </c>
      <c r="AE15" s="48" t="str">
        <f t="shared" si="131"/>
        <v/>
      </c>
      <c r="AF15" s="48" t="str">
        <f t="shared" si="131"/>
        <v/>
      </c>
      <c r="AG15" s="48" t="str">
        <f t="shared" si="131"/>
        <v/>
      </c>
      <c r="AH15" s="48" t="str">
        <f t="shared" si="131"/>
        <v/>
      </c>
      <c r="AI15" s="48" t="str">
        <f t="shared" si="131"/>
        <v/>
      </c>
      <c r="AJ15" s="48" t="str">
        <f t="shared" si="131"/>
        <v/>
      </c>
      <c r="AK15" s="48" t="str">
        <f t="shared" si="131"/>
        <v/>
      </c>
      <c r="AL15" s="48" t="str">
        <f t="shared" si="131"/>
        <v/>
      </c>
      <c r="AM15" s="48" t="str">
        <f t="shared" si="131"/>
        <v/>
      </c>
      <c r="AN15" s="48" t="str">
        <f t="shared" si="131"/>
        <v/>
      </c>
      <c r="AO15" s="48" t="str">
        <f t="shared" si="131"/>
        <v/>
      </c>
      <c r="AP15" s="48" t="str">
        <f t="shared" si="131"/>
        <v/>
      </c>
      <c r="AQ15" s="48" t="str">
        <f t="shared" si="131"/>
        <v/>
      </c>
      <c r="AR15" s="48" t="str">
        <f t="shared" si="131"/>
        <v/>
      </c>
      <c r="AS15" s="48" t="str">
        <f t="shared" si="131"/>
        <v/>
      </c>
      <c r="AT15" s="48" t="str">
        <f t="shared" si="131"/>
        <v/>
      </c>
      <c r="AU15" s="48" t="str">
        <f t="shared" si="131"/>
        <v/>
      </c>
      <c r="AV15" s="48" t="str">
        <f t="shared" si="131"/>
        <v/>
      </c>
      <c r="AW15" s="48" t="str">
        <f t="shared" si="131"/>
        <v/>
      </c>
      <c r="AX15" s="48" t="str">
        <f t="shared" si="131"/>
        <v/>
      </c>
      <c r="AY15" s="48" t="str">
        <f t="shared" si="131"/>
        <v/>
      </c>
      <c r="AZ15" s="48" t="str">
        <f t="shared" si="131"/>
        <v/>
      </c>
      <c r="BA15" s="48" t="str">
        <f t="shared" si="131"/>
        <v/>
      </c>
      <c r="BB15" s="48" t="str">
        <f t="shared" si="131"/>
        <v/>
      </c>
      <c r="BC15" s="48" t="str">
        <f t="shared" si="131"/>
        <v/>
      </c>
      <c r="BD15" s="48" t="str">
        <f t="shared" si="131"/>
        <v/>
      </c>
      <c r="BE15" s="48" t="str">
        <f t="shared" si="131"/>
        <v/>
      </c>
      <c r="BF15" s="48" t="str">
        <f t="shared" si="131"/>
        <v/>
      </c>
      <c r="BG15" s="48" t="str">
        <f t="shared" si="131"/>
        <v/>
      </c>
      <c r="BH15" s="48" t="str">
        <f t="shared" si="131"/>
        <v/>
      </c>
      <c r="BI15" s="48" t="str">
        <f t="shared" si="131"/>
        <v/>
      </c>
      <c r="BJ15" s="48" t="str">
        <f t="shared" si="131"/>
        <v/>
      </c>
      <c r="BK15" s="48" t="str">
        <f t="shared" si="131"/>
        <v/>
      </c>
      <c r="BL15" s="48" t="str">
        <f t="shared" si="131"/>
        <v/>
      </c>
      <c r="BM15" s="48" t="str">
        <f t="shared" si="131"/>
        <v/>
      </c>
      <c r="BN15" s="48" t="str">
        <f t="shared" si="131"/>
        <v/>
      </c>
      <c r="BO15" s="48" t="str">
        <f t="shared" si="131"/>
        <v/>
      </c>
      <c r="BP15" s="48" t="str">
        <f t="shared" si="131"/>
        <v/>
      </c>
      <c r="BQ15" s="48" t="str">
        <f t="shared" si="131"/>
        <v/>
      </c>
      <c r="BR15" s="48" t="str">
        <f t="shared" si="131"/>
        <v/>
      </c>
      <c r="BS15" s="48" t="str">
        <f t="shared" si="131"/>
        <v/>
      </c>
      <c r="BT15" s="48" t="str">
        <f t="shared" si="131"/>
        <v/>
      </c>
      <c r="BU15" s="48" t="str">
        <f t="shared" si="131"/>
        <v/>
      </c>
      <c r="BV15" s="48" t="str">
        <f t="shared" si="131"/>
        <v/>
      </c>
      <c r="BW15" s="48" t="str">
        <f t="shared" si="131"/>
        <v/>
      </c>
      <c r="BX15" s="48" t="str">
        <f t="shared" si="131"/>
        <v/>
      </c>
      <c r="BY15" s="48" t="str">
        <f t="shared" si="131"/>
        <v/>
      </c>
      <c r="BZ15" s="48" t="str">
        <f t="shared" si="131"/>
        <v/>
      </c>
      <c r="CA15" s="48" t="str">
        <f t="shared" si="131"/>
        <v/>
      </c>
      <c r="CB15" s="48" t="str">
        <f t="shared" si="131"/>
        <v/>
      </c>
      <c r="CC15" s="48" t="str">
        <f t="shared" si="131"/>
        <v/>
      </c>
      <c r="CD15" s="48" t="str">
        <f t="shared" si="131"/>
        <v/>
      </c>
      <c r="CE15" s="48" t="str">
        <f t="shared" si="131"/>
        <v/>
      </c>
      <c r="CF15" s="48" t="str">
        <f t="shared" si="131"/>
        <v/>
      </c>
      <c r="CG15" s="48" t="str">
        <f t="shared" si="131"/>
        <v/>
      </c>
      <c r="CH15" s="48" t="str">
        <f t="shared" si="131"/>
        <v/>
      </c>
      <c r="CI15" s="48" t="str">
        <f t="shared" si="131"/>
        <v/>
      </c>
      <c r="CJ15" s="48" t="str">
        <f t="shared" si="131"/>
        <v/>
      </c>
      <c r="CK15" s="48" t="str">
        <f t="shared" ref="CK15:DT15" si="132">IF(ISNONTEXT($W15),CJ15+$W15,"")</f>
        <v/>
      </c>
      <c r="CL15" s="48" t="str">
        <f t="shared" si="132"/>
        <v/>
      </c>
      <c r="CM15" s="48" t="str">
        <f t="shared" si="132"/>
        <v/>
      </c>
      <c r="CN15" s="48" t="str">
        <f t="shared" si="132"/>
        <v/>
      </c>
      <c r="CO15" s="48" t="str">
        <f t="shared" si="132"/>
        <v/>
      </c>
      <c r="CP15" s="48" t="str">
        <f t="shared" si="132"/>
        <v/>
      </c>
      <c r="CQ15" s="48" t="str">
        <f t="shared" si="132"/>
        <v/>
      </c>
      <c r="CR15" s="48" t="str">
        <f t="shared" si="132"/>
        <v/>
      </c>
      <c r="CS15" s="48" t="str">
        <f t="shared" si="132"/>
        <v/>
      </c>
      <c r="CT15" s="48" t="str">
        <f t="shared" si="132"/>
        <v/>
      </c>
      <c r="CU15" s="48" t="str">
        <f t="shared" si="132"/>
        <v/>
      </c>
      <c r="CV15" s="48" t="str">
        <f t="shared" si="132"/>
        <v/>
      </c>
      <c r="CW15" s="48" t="str">
        <f t="shared" si="132"/>
        <v/>
      </c>
      <c r="CX15" s="48" t="str">
        <f t="shared" si="132"/>
        <v/>
      </c>
      <c r="CY15" s="48" t="str">
        <f t="shared" si="132"/>
        <v/>
      </c>
      <c r="CZ15" s="48" t="str">
        <f t="shared" si="132"/>
        <v/>
      </c>
      <c r="DA15" s="48" t="str">
        <f t="shared" si="132"/>
        <v/>
      </c>
      <c r="DB15" s="48" t="str">
        <f t="shared" si="132"/>
        <v/>
      </c>
      <c r="DC15" s="48" t="str">
        <f t="shared" si="132"/>
        <v/>
      </c>
      <c r="DD15" s="48" t="str">
        <f t="shared" si="132"/>
        <v/>
      </c>
      <c r="DE15" s="48" t="str">
        <f t="shared" si="132"/>
        <v/>
      </c>
      <c r="DF15" s="48" t="str">
        <f t="shared" si="132"/>
        <v/>
      </c>
      <c r="DG15" s="48" t="str">
        <f t="shared" si="132"/>
        <v/>
      </c>
      <c r="DH15" s="48" t="str">
        <f t="shared" si="132"/>
        <v/>
      </c>
      <c r="DI15" s="48" t="str">
        <f t="shared" si="132"/>
        <v/>
      </c>
      <c r="DJ15" s="48" t="str">
        <f t="shared" si="132"/>
        <v/>
      </c>
      <c r="DK15" s="48" t="str">
        <f t="shared" si="132"/>
        <v/>
      </c>
      <c r="DL15" s="48" t="str">
        <f t="shared" si="132"/>
        <v/>
      </c>
      <c r="DM15" s="48" t="str">
        <f t="shared" si="132"/>
        <v/>
      </c>
      <c r="DN15" s="48" t="str">
        <f t="shared" si="132"/>
        <v/>
      </c>
      <c r="DO15" s="48" t="str">
        <f t="shared" si="132"/>
        <v/>
      </c>
      <c r="DP15" s="48" t="str">
        <f t="shared" si="132"/>
        <v/>
      </c>
      <c r="DQ15" s="48" t="str">
        <f t="shared" si="132"/>
        <v/>
      </c>
      <c r="DR15" s="48" t="str">
        <f t="shared" si="132"/>
        <v/>
      </c>
      <c r="DS15" s="48" t="str">
        <f t="shared" si="132"/>
        <v/>
      </c>
      <c r="DT15" s="48" t="str">
        <f t="shared" si="132"/>
        <v/>
      </c>
      <c r="DU15" s="163" t="e">
        <f t="shared" si="12"/>
        <v>#N/A</v>
      </c>
      <c r="DV15" s="163" t="e">
        <f t="shared" si="13"/>
        <v>#N/A</v>
      </c>
      <c r="DW15" s="163" t="e">
        <f t="shared" si="14"/>
        <v>#N/A</v>
      </c>
      <c r="DX15" s="163" t="e">
        <f t="shared" si="15"/>
        <v>#N/A</v>
      </c>
      <c r="DY15" s="163" t="e">
        <f t="shared" si="16"/>
        <v>#N/A</v>
      </c>
      <c r="DZ15" s="163" t="e">
        <f t="shared" si="17"/>
        <v>#N/A</v>
      </c>
      <c r="EA15" s="163" t="e">
        <f t="shared" si="18"/>
        <v>#N/A</v>
      </c>
      <c r="EB15" s="163" t="e">
        <f t="shared" si="19"/>
        <v>#N/A</v>
      </c>
      <c r="EC15" s="163" t="e">
        <f t="shared" si="20"/>
        <v>#N/A</v>
      </c>
      <c r="ED15" s="163" t="e">
        <f t="shared" si="21"/>
        <v>#N/A</v>
      </c>
      <c r="EE15" s="163" t="e">
        <f t="shared" si="22"/>
        <v>#N/A</v>
      </c>
      <c r="EF15" s="163" t="e">
        <f t="shared" si="23"/>
        <v>#N/A</v>
      </c>
      <c r="EG15" s="163" t="e">
        <f t="shared" si="24"/>
        <v>#N/A</v>
      </c>
      <c r="EH15" s="163" t="e">
        <f t="shared" si="25"/>
        <v>#N/A</v>
      </c>
      <c r="EI15" s="163" t="e">
        <f t="shared" si="26"/>
        <v>#N/A</v>
      </c>
      <c r="EJ15" s="163" t="e">
        <f t="shared" si="27"/>
        <v>#N/A</v>
      </c>
      <c r="EK15" s="163" t="e">
        <f t="shared" si="28"/>
        <v>#N/A</v>
      </c>
      <c r="EL15" s="163" t="e">
        <f t="shared" si="29"/>
        <v>#N/A</v>
      </c>
      <c r="EM15" s="163" t="e">
        <f t="shared" si="30"/>
        <v>#N/A</v>
      </c>
      <c r="EN15" s="163" t="e">
        <f t="shared" si="31"/>
        <v>#N/A</v>
      </c>
      <c r="EO15" s="163" t="e">
        <f t="shared" si="32"/>
        <v>#N/A</v>
      </c>
      <c r="EP15" s="163" t="e">
        <f t="shared" si="33"/>
        <v>#N/A</v>
      </c>
      <c r="EQ15" s="163" t="e">
        <f t="shared" si="34"/>
        <v>#N/A</v>
      </c>
      <c r="ER15" s="163" t="e">
        <f t="shared" si="35"/>
        <v>#N/A</v>
      </c>
      <c r="ES15" s="163" t="e">
        <f t="shared" si="36"/>
        <v>#N/A</v>
      </c>
      <c r="ET15" s="163" t="e">
        <f t="shared" si="37"/>
        <v>#N/A</v>
      </c>
      <c r="EU15" s="163" t="e">
        <f t="shared" si="38"/>
        <v>#N/A</v>
      </c>
      <c r="EV15" s="163" t="e">
        <f t="shared" si="39"/>
        <v>#N/A</v>
      </c>
      <c r="EW15" s="163" t="e">
        <f t="shared" si="40"/>
        <v>#N/A</v>
      </c>
      <c r="EX15" s="163" t="e">
        <f t="shared" si="41"/>
        <v>#N/A</v>
      </c>
      <c r="EY15" s="163" t="e">
        <f t="shared" si="42"/>
        <v>#N/A</v>
      </c>
      <c r="EZ15" s="163" t="e">
        <f t="shared" si="43"/>
        <v>#N/A</v>
      </c>
      <c r="FA15" s="163" t="e">
        <f t="shared" si="44"/>
        <v>#N/A</v>
      </c>
      <c r="FB15" s="163" t="e">
        <f t="shared" si="45"/>
        <v>#N/A</v>
      </c>
      <c r="FC15" s="163" t="e">
        <f t="shared" si="46"/>
        <v>#N/A</v>
      </c>
      <c r="FD15" s="163" t="e">
        <f t="shared" si="47"/>
        <v>#N/A</v>
      </c>
      <c r="FE15" s="163" t="e">
        <f t="shared" si="48"/>
        <v>#N/A</v>
      </c>
      <c r="FF15" s="163" t="e">
        <f t="shared" si="49"/>
        <v>#N/A</v>
      </c>
      <c r="FG15" s="163" t="e">
        <f t="shared" si="50"/>
        <v>#N/A</v>
      </c>
      <c r="FH15" s="163" t="e">
        <f t="shared" si="51"/>
        <v>#N/A</v>
      </c>
      <c r="FI15" s="163" t="e">
        <f t="shared" si="52"/>
        <v>#N/A</v>
      </c>
      <c r="FJ15" s="163" t="e">
        <f t="shared" si="53"/>
        <v>#N/A</v>
      </c>
      <c r="FK15" s="163" t="e">
        <f t="shared" si="54"/>
        <v>#N/A</v>
      </c>
      <c r="FL15" s="163" t="e">
        <f t="shared" si="55"/>
        <v>#N/A</v>
      </c>
      <c r="FM15" s="163" t="e">
        <f t="shared" si="56"/>
        <v>#N/A</v>
      </c>
      <c r="FN15" s="163" t="e">
        <f t="shared" si="57"/>
        <v>#N/A</v>
      </c>
      <c r="FO15" s="163" t="e">
        <f t="shared" si="58"/>
        <v>#N/A</v>
      </c>
      <c r="FP15" s="163" t="e">
        <f t="shared" si="59"/>
        <v>#N/A</v>
      </c>
      <c r="FQ15" s="163" t="e">
        <f t="shared" si="60"/>
        <v>#N/A</v>
      </c>
      <c r="FR15" s="163" t="e">
        <f t="shared" si="61"/>
        <v>#N/A</v>
      </c>
      <c r="FS15" s="163" t="e">
        <f t="shared" si="62"/>
        <v>#N/A</v>
      </c>
      <c r="FT15" s="163" t="e">
        <f t="shared" si="63"/>
        <v>#N/A</v>
      </c>
      <c r="FU15" s="163" t="e">
        <f t="shared" si="64"/>
        <v>#N/A</v>
      </c>
      <c r="FV15" s="163" t="e">
        <f t="shared" si="65"/>
        <v>#N/A</v>
      </c>
      <c r="FW15" s="163" t="e">
        <f t="shared" si="66"/>
        <v>#N/A</v>
      </c>
      <c r="FX15" s="163" t="e">
        <f t="shared" si="67"/>
        <v>#N/A</v>
      </c>
      <c r="FY15" s="163" t="e">
        <f t="shared" si="68"/>
        <v>#N/A</v>
      </c>
      <c r="FZ15" s="163" t="e">
        <f t="shared" si="69"/>
        <v>#N/A</v>
      </c>
      <c r="GA15" s="163" t="e">
        <f t="shared" si="70"/>
        <v>#N/A</v>
      </c>
      <c r="GB15" s="163" t="e">
        <f t="shared" si="71"/>
        <v>#N/A</v>
      </c>
      <c r="GC15" s="163" t="e">
        <f t="shared" si="72"/>
        <v>#N/A</v>
      </c>
      <c r="GD15" s="163" t="e">
        <f t="shared" si="73"/>
        <v>#N/A</v>
      </c>
      <c r="GE15" s="163" t="e">
        <f t="shared" si="74"/>
        <v>#N/A</v>
      </c>
      <c r="GF15" s="163" t="e">
        <f t="shared" si="75"/>
        <v>#N/A</v>
      </c>
      <c r="GG15" s="163" t="e">
        <f t="shared" si="76"/>
        <v>#N/A</v>
      </c>
      <c r="GH15" s="163" t="e">
        <f t="shared" si="77"/>
        <v>#N/A</v>
      </c>
      <c r="GI15" s="163" t="e">
        <f t="shared" si="78"/>
        <v>#N/A</v>
      </c>
      <c r="GJ15" s="163" t="e">
        <f t="shared" si="79"/>
        <v>#N/A</v>
      </c>
      <c r="GK15" s="163" t="e">
        <f t="shared" si="80"/>
        <v>#N/A</v>
      </c>
      <c r="GL15" s="163" t="e">
        <f t="shared" si="81"/>
        <v>#N/A</v>
      </c>
      <c r="GM15" s="163" t="e">
        <f t="shared" si="82"/>
        <v>#N/A</v>
      </c>
      <c r="GN15" s="163" t="e">
        <f t="shared" si="83"/>
        <v>#N/A</v>
      </c>
      <c r="GO15" s="163" t="e">
        <f t="shared" si="84"/>
        <v>#N/A</v>
      </c>
      <c r="GP15" s="163" t="e">
        <f t="shared" si="85"/>
        <v>#N/A</v>
      </c>
      <c r="GQ15" s="163" t="e">
        <f t="shared" si="86"/>
        <v>#N/A</v>
      </c>
      <c r="GR15" s="163" t="e">
        <f t="shared" si="87"/>
        <v>#N/A</v>
      </c>
      <c r="GS15" s="163" t="e">
        <f t="shared" si="88"/>
        <v>#N/A</v>
      </c>
      <c r="GT15" s="163" t="e">
        <f t="shared" si="89"/>
        <v>#N/A</v>
      </c>
      <c r="GU15" s="163" t="e">
        <f t="shared" si="90"/>
        <v>#N/A</v>
      </c>
      <c r="GV15" s="163" t="e">
        <f t="shared" si="91"/>
        <v>#N/A</v>
      </c>
      <c r="GW15" s="163" t="e">
        <f t="shared" si="92"/>
        <v>#N/A</v>
      </c>
      <c r="GX15" s="163" t="e">
        <f t="shared" si="93"/>
        <v>#N/A</v>
      </c>
      <c r="GY15" s="163" t="e">
        <f t="shared" si="94"/>
        <v>#N/A</v>
      </c>
      <c r="GZ15" s="163" t="e">
        <f t="shared" si="95"/>
        <v>#N/A</v>
      </c>
      <c r="HA15" s="163" t="e">
        <f t="shared" si="96"/>
        <v>#N/A</v>
      </c>
      <c r="HB15" s="163" t="e">
        <f t="shared" si="97"/>
        <v>#N/A</v>
      </c>
      <c r="HC15" s="163" t="e">
        <f t="shared" si="98"/>
        <v>#N/A</v>
      </c>
      <c r="HD15" s="163" t="e">
        <f t="shared" si="99"/>
        <v>#N/A</v>
      </c>
      <c r="HE15" s="163" t="e">
        <f t="shared" si="100"/>
        <v>#N/A</v>
      </c>
      <c r="HF15" s="163" t="e">
        <f t="shared" si="101"/>
        <v>#N/A</v>
      </c>
      <c r="HG15" s="163" t="e">
        <f t="shared" si="102"/>
        <v>#N/A</v>
      </c>
      <c r="HH15" s="163" t="e">
        <f t="shared" si="103"/>
        <v>#N/A</v>
      </c>
      <c r="HI15" s="163" t="e">
        <f t="shared" si="104"/>
        <v>#N/A</v>
      </c>
      <c r="HJ15" s="163" t="e">
        <f t="shared" si="105"/>
        <v>#N/A</v>
      </c>
      <c r="HK15" s="163" t="e">
        <f t="shared" si="106"/>
        <v>#N/A</v>
      </c>
      <c r="HL15" s="163" t="e">
        <f t="shared" si="107"/>
        <v>#N/A</v>
      </c>
      <c r="HM15" s="163" t="e">
        <f t="shared" si="108"/>
        <v>#N/A</v>
      </c>
      <c r="HN15" s="163" t="e">
        <f t="shared" si="109"/>
        <v>#N/A</v>
      </c>
      <c r="HO15" s="163" t="e">
        <f t="shared" si="110"/>
        <v>#N/A</v>
      </c>
      <c r="HP15" s="163" t="e">
        <f t="shared" si="111"/>
        <v>#N/A</v>
      </c>
      <c r="HQ15" s="163" t="e">
        <f t="shared" si="112"/>
        <v>#N/A</v>
      </c>
    </row>
    <row r="16" spans="1:226" hidden="1" x14ac:dyDescent="0.25">
      <c r="A16" s="4">
        <v>13</v>
      </c>
      <c r="B16" s="368" t="str">
        <f>IFERROR(_xlfn.LOGNORM.INV(0.001,LN($G16),LN(VLOOKUP($H16,VLookups!$A$4:$C$13,3,FALSE))),"")</f>
        <v/>
      </c>
      <c r="C16" s="89"/>
      <c r="D16" s="368" t="str">
        <f>IFERROR(_xlfn.LOGNORM.INV(0.999,LN($G16),LN(VLOOKUP($H16,VLookups!$A$4:$C$13,3,FALSE))),"")</f>
        <v/>
      </c>
      <c r="E16" s="34" t="str">
        <f t="shared" si="4"/>
        <v/>
      </c>
      <c r="F16" s="34" t="str">
        <f t="shared" si="5"/>
        <v/>
      </c>
      <c r="G16" s="70" t="str">
        <f>IF(AND(C16&gt;0,NOT(ISBLANK(H16))),IF(VLOOKUP($C$3,VLookups!$A$17:$B$18,2,FALSE),C16*VLOOKUP(H16,VLookups!$A$4:$B$13,2,FALSE),C16),"")</f>
        <v/>
      </c>
      <c r="H16" s="21"/>
      <c r="I16" s="56"/>
      <c r="J16" s="266"/>
      <c r="K16" s="369" t="str">
        <f>IF(AND(B16&gt;0,C16&gt;0,D16&gt;0),IF(ISBLANK(J16),IF(ISBLANK(H16),"",VLOOKUP(H16,VLookups!$A$4:$C$13,3,FALSE)),J16),"")</f>
        <v/>
      </c>
      <c r="L16" s="369" t="str">
        <f t="shared" si="6"/>
        <v/>
      </c>
      <c r="M16" s="72" t="str">
        <f t="shared" si="7"/>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8"/>
        <v/>
      </c>
      <c r="X16" s="162" t="str">
        <f t="shared" si="9"/>
        <v/>
      </c>
      <c r="Y16" s="48" t="str">
        <f t="shared" ref="Y16:CJ16" si="133">IF(ISNONTEXT($W16),X16+$W16,"")</f>
        <v/>
      </c>
      <c r="Z16" s="48" t="str">
        <f t="shared" si="133"/>
        <v/>
      </c>
      <c r="AA16" s="48" t="str">
        <f t="shared" si="133"/>
        <v/>
      </c>
      <c r="AB16" s="48" t="str">
        <f t="shared" si="133"/>
        <v/>
      </c>
      <c r="AC16" s="48" t="str">
        <f t="shared" si="133"/>
        <v/>
      </c>
      <c r="AD16" s="48" t="str">
        <f t="shared" si="133"/>
        <v/>
      </c>
      <c r="AE16" s="48" t="str">
        <f t="shared" si="133"/>
        <v/>
      </c>
      <c r="AF16" s="48" t="str">
        <f t="shared" si="133"/>
        <v/>
      </c>
      <c r="AG16" s="48" t="str">
        <f t="shared" si="133"/>
        <v/>
      </c>
      <c r="AH16" s="48" t="str">
        <f t="shared" si="133"/>
        <v/>
      </c>
      <c r="AI16" s="48" t="str">
        <f t="shared" si="133"/>
        <v/>
      </c>
      <c r="AJ16" s="48" t="str">
        <f t="shared" si="133"/>
        <v/>
      </c>
      <c r="AK16" s="48" t="str">
        <f t="shared" si="133"/>
        <v/>
      </c>
      <c r="AL16" s="48" t="str">
        <f t="shared" si="133"/>
        <v/>
      </c>
      <c r="AM16" s="48" t="str">
        <f t="shared" si="133"/>
        <v/>
      </c>
      <c r="AN16" s="48" t="str">
        <f t="shared" si="133"/>
        <v/>
      </c>
      <c r="AO16" s="48" t="str">
        <f t="shared" si="133"/>
        <v/>
      </c>
      <c r="AP16" s="48" t="str">
        <f t="shared" si="133"/>
        <v/>
      </c>
      <c r="AQ16" s="48" t="str">
        <f t="shared" si="133"/>
        <v/>
      </c>
      <c r="AR16" s="48" t="str">
        <f t="shared" si="133"/>
        <v/>
      </c>
      <c r="AS16" s="48" t="str">
        <f t="shared" si="133"/>
        <v/>
      </c>
      <c r="AT16" s="48" t="str">
        <f t="shared" si="133"/>
        <v/>
      </c>
      <c r="AU16" s="48" t="str">
        <f t="shared" si="133"/>
        <v/>
      </c>
      <c r="AV16" s="48" t="str">
        <f t="shared" si="133"/>
        <v/>
      </c>
      <c r="AW16" s="48" t="str">
        <f t="shared" si="133"/>
        <v/>
      </c>
      <c r="AX16" s="48" t="str">
        <f t="shared" si="133"/>
        <v/>
      </c>
      <c r="AY16" s="48" t="str">
        <f t="shared" si="133"/>
        <v/>
      </c>
      <c r="AZ16" s="48" t="str">
        <f t="shared" si="133"/>
        <v/>
      </c>
      <c r="BA16" s="48" t="str">
        <f t="shared" si="133"/>
        <v/>
      </c>
      <c r="BB16" s="48" t="str">
        <f t="shared" si="133"/>
        <v/>
      </c>
      <c r="BC16" s="48" t="str">
        <f t="shared" si="133"/>
        <v/>
      </c>
      <c r="BD16" s="48" t="str">
        <f t="shared" si="133"/>
        <v/>
      </c>
      <c r="BE16" s="48" t="str">
        <f t="shared" si="133"/>
        <v/>
      </c>
      <c r="BF16" s="48" t="str">
        <f t="shared" si="133"/>
        <v/>
      </c>
      <c r="BG16" s="48" t="str">
        <f t="shared" si="133"/>
        <v/>
      </c>
      <c r="BH16" s="48" t="str">
        <f t="shared" si="133"/>
        <v/>
      </c>
      <c r="BI16" s="48" t="str">
        <f t="shared" si="133"/>
        <v/>
      </c>
      <c r="BJ16" s="48" t="str">
        <f t="shared" si="133"/>
        <v/>
      </c>
      <c r="BK16" s="48" t="str">
        <f t="shared" si="133"/>
        <v/>
      </c>
      <c r="BL16" s="48" t="str">
        <f t="shared" si="133"/>
        <v/>
      </c>
      <c r="BM16" s="48" t="str">
        <f t="shared" si="133"/>
        <v/>
      </c>
      <c r="BN16" s="48" t="str">
        <f t="shared" si="133"/>
        <v/>
      </c>
      <c r="BO16" s="48" t="str">
        <f t="shared" si="133"/>
        <v/>
      </c>
      <c r="BP16" s="48" t="str">
        <f t="shared" si="133"/>
        <v/>
      </c>
      <c r="BQ16" s="48" t="str">
        <f t="shared" si="133"/>
        <v/>
      </c>
      <c r="BR16" s="48" t="str">
        <f t="shared" si="133"/>
        <v/>
      </c>
      <c r="BS16" s="48" t="str">
        <f t="shared" si="133"/>
        <v/>
      </c>
      <c r="BT16" s="48" t="str">
        <f t="shared" si="133"/>
        <v/>
      </c>
      <c r="BU16" s="48" t="str">
        <f t="shared" si="133"/>
        <v/>
      </c>
      <c r="BV16" s="48" t="str">
        <f t="shared" si="133"/>
        <v/>
      </c>
      <c r="BW16" s="48" t="str">
        <f t="shared" si="133"/>
        <v/>
      </c>
      <c r="BX16" s="48" t="str">
        <f t="shared" si="133"/>
        <v/>
      </c>
      <c r="BY16" s="48" t="str">
        <f t="shared" si="133"/>
        <v/>
      </c>
      <c r="BZ16" s="48" t="str">
        <f t="shared" si="133"/>
        <v/>
      </c>
      <c r="CA16" s="48" t="str">
        <f t="shared" si="133"/>
        <v/>
      </c>
      <c r="CB16" s="48" t="str">
        <f t="shared" si="133"/>
        <v/>
      </c>
      <c r="CC16" s="48" t="str">
        <f t="shared" si="133"/>
        <v/>
      </c>
      <c r="CD16" s="48" t="str">
        <f t="shared" si="133"/>
        <v/>
      </c>
      <c r="CE16" s="48" t="str">
        <f t="shared" si="133"/>
        <v/>
      </c>
      <c r="CF16" s="48" t="str">
        <f t="shared" si="133"/>
        <v/>
      </c>
      <c r="CG16" s="48" t="str">
        <f t="shared" si="133"/>
        <v/>
      </c>
      <c r="CH16" s="48" t="str">
        <f t="shared" si="133"/>
        <v/>
      </c>
      <c r="CI16" s="48" t="str">
        <f t="shared" si="133"/>
        <v/>
      </c>
      <c r="CJ16" s="48" t="str">
        <f t="shared" si="133"/>
        <v/>
      </c>
      <c r="CK16" s="48" t="str">
        <f t="shared" ref="CK16:DT16" si="134">IF(ISNONTEXT($W16),CJ16+$W16,"")</f>
        <v/>
      </c>
      <c r="CL16" s="48" t="str">
        <f t="shared" si="134"/>
        <v/>
      </c>
      <c r="CM16" s="48" t="str">
        <f t="shared" si="134"/>
        <v/>
      </c>
      <c r="CN16" s="48" t="str">
        <f t="shared" si="134"/>
        <v/>
      </c>
      <c r="CO16" s="48" t="str">
        <f t="shared" si="134"/>
        <v/>
      </c>
      <c r="CP16" s="48" t="str">
        <f t="shared" si="134"/>
        <v/>
      </c>
      <c r="CQ16" s="48" t="str">
        <f t="shared" si="134"/>
        <v/>
      </c>
      <c r="CR16" s="48" t="str">
        <f t="shared" si="134"/>
        <v/>
      </c>
      <c r="CS16" s="48" t="str">
        <f t="shared" si="134"/>
        <v/>
      </c>
      <c r="CT16" s="48" t="str">
        <f t="shared" si="134"/>
        <v/>
      </c>
      <c r="CU16" s="48" t="str">
        <f t="shared" si="134"/>
        <v/>
      </c>
      <c r="CV16" s="48" t="str">
        <f t="shared" si="134"/>
        <v/>
      </c>
      <c r="CW16" s="48" t="str">
        <f t="shared" si="134"/>
        <v/>
      </c>
      <c r="CX16" s="48" t="str">
        <f t="shared" si="134"/>
        <v/>
      </c>
      <c r="CY16" s="48" t="str">
        <f t="shared" si="134"/>
        <v/>
      </c>
      <c r="CZ16" s="48" t="str">
        <f t="shared" si="134"/>
        <v/>
      </c>
      <c r="DA16" s="48" t="str">
        <f t="shared" si="134"/>
        <v/>
      </c>
      <c r="DB16" s="48" t="str">
        <f t="shared" si="134"/>
        <v/>
      </c>
      <c r="DC16" s="48" t="str">
        <f t="shared" si="134"/>
        <v/>
      </c>
      <c r="DD16" s="48" t="str">
        <f t="shared" si="134"/>
        <v/>
      </c>
      <c r="DE16" s="48" t="str">
        <f t="shared" si="134"/>
        <v/>
      </c>
      <c r="DF16" s="48" t="str">
        <f t="shared" si="134"/>
        <v/>
      </c>
      <c r="DG16" s="48" t="str">
        <f t="shared" si="134"/>
        <v/>
      </c>
      <c r="DH16" s="48" t="str">
        <f t="shared" si="134"/>
        <v/>
      </c>
      <c r="DI16" s="48" t="str">
        <f t="shared" si="134"/>
        <v/>
      </c>
      <c r="DJ16" s="48" t="str">
        <f t="shared" si="134"/>
        <v/>
      </c>
      <c r="DK16" s="48" t="str">
        <f t="shared" si="134"/>
        <v/>
      </c>
      <c r="DL16" s="48" t="str">
        <f t="shared" si="134"/>
        <v/>
      </c>
      <c r="DM16" s="48" t="str">
        <f t="shared" si="134"/>
        <v/>
      </c>
      <c r="DN16" s="48" t="str">
        <f t="shared" si="134"/>
        <v/>
      </c>
      <c r="DO16" s="48" t="str">
        <f t="shared" si="134"/>
        <v/>
      </c>
      <c r="DP16" s="48" t="str">
        <f t="shared" si="134"/>
        <v/>
      </c>
      <c r="DQ16" s="48" t="str">
        <f t="shared" si="134"/>
        <v/>
      </c>
      <c r="DR16" s="48" t="str">
        <f t="shared" si="134"/>
        <v/>
      </c>
      <c r="DS16" s="48" t="str">
        <f t="shared" si="134"/>
        <v/>
      </c>
      <c r="DT16" s="48" t="str">
        <f t="shared" si="134"/>
        <v/>
      </c>
      <c r="DU16" s="163" t="e">
        <f t="shared" si="12"/>
        <v>#N/A</v>
      </c>
      <c r="DV16" s="163" t="e">
        <f t="shared" si="13"/>
        <v>#N/A</v>
      </c>
      <c r="DW16" s="163" t="e">
        <f t="shared" si="14"/>
        <v>#N/A</v>
      </c>
      <c r="DX16" s="163" t="e">
        <f t="shared" si="15"/>
        <v>#N/A</v>
      </c>
      <c r="DY16" s="163" t="e">
        <f t="shared" si="16"/>
        <v>#N/A</v>
      </c>
      <c r="DZ16" s="163" t="e">
        <f t="shared" si="17"/>
        <v>#N/A</v>
      </c>
      <c r="EA16" s="163" t="e">
        <f t="shared" si="18"/>
        <v>#N/A</v>
      </c>
      <c r="EB16" s="163" t="e">
        <f t="shared" si="19"/>
        <v>#N/A</v>
      </c>
      <c r="EC16" s="163" t="e">
        <f t="shared" si="20"/>
        <v>#N/A</v>
      </c>
      <c r="ED16" s="163" t="e">
        <f t="shared" si="21"/>
        <v>#N/A</v>
      </c>
      <c r="EE16" s="163" t="e">
        <f t="shared" si="22"/>
        <v>#N/A</v>
      </c>
      <c r="EF16" s="163" t="e">
        <f t="shared" si="23"/>
        <v>#N/A</v>
      </c>
      <c r="EG16" s="163" t="e">
        <f t="shared" si="24"/>
        <v>#N/A</v>
      </c>
      <c r="EH16" s="163" t="e">
        <f t="shared" si="25"/>
        <v>#N/A</v>
      </c>
      <c r="EI16" s="163" t="e">
        <f t="shared" si="26"/>
        <v>#N/A</v>
      </c>
      <c r="EJ16" s="163" t="e">
        <f t="shared" si="27"/>
        <v>#N/A</v>
      </c>
      <c r="EK16" s="163" t="e">
        <f t="shared" si="28"/>
        <v>#N/A</v>
      </c>
      <c r="EL16" s="163" t="e">
        <f t="shared" si="29"/>
        <v>#N/A</v>
      </c>
      <c r="EM16" s="163" t="e">
        <f t="shared" si="30"/>
        <v>#N/A</v>
      </c>
      <c r="EN16" s="163" t="e">
        <f t="shared" si="31"/>
        <v>#N/A</v>
      </c>
      <c r="EO16" s="163" t="e">
        <f t="shared" si="32"/>
        <v>#N/A</v>
      </c>
      <c r="EP16" s="163" t="e">
        <f t="shared" si="33"/>
        <v>#N/A</v>
      </c>
      <c r="EQ16" s="163" t="e">
        <f t="shared" si="34"/>
        <v>#N/A</v>
      </c>
      <c r="ER16" s="163" t="e">
        <f t="shared" si="35"/>
        <v>#N/A</v>
      </c>
      <c r="ES16" s="163" t="e">
        <f t="shared" si="36"/>
        <v>#N/A</v>
      </c>
      <c r="ET16" s="163" t="e">
        <f t="shared" si="37"/>
        <v>#N/A</v>
      </c>
      <c r="EU16" s="163" t="e">
        <f t="shared" si="38"/>
        <v>#N/A</v>
      </c>
      <c r="EV16" s="163" t="e">
        <f t="shared" si="39"/>
        <v>#N/A</v>
      </c>
      <c r="EW16" s="163" t="e">
        <f t="shared" si="40"/>
        <v>#N/A</v>
      </c>
      <c r="EX16" s="163" t="e">
        <f t="shared" si="41"/>
        <v>#N/A</v>
      </c>
      <c r="EY16" s="163" t="e">
        <f t="shared" si="42"/>
        <v>#N/A</v>
      </c>
      <c r="EZ16" s="163" t="e">
        <f t="shared" si="43"/>
        <v>#N/A</v>
      </c>
      <c r="FA16" s="163" t="e">
        <f t="shared" si="44"/>
        <v>#N/A</v>
      </c>
      <c r="FB16" s="163" t="e">
        <f t="shared" si="45"/>
        <v>#N/A</v>
      </c>
      <c r="FC16" s="163" t="e">
        <f t="shared" si="46"/>
        <v>#N/A</v>
      </c>
      <c r="FD16" s="163" t="e">
        <f t="shared" si="47"/>
        <v>#N/A</v>
      </c>
      <c r="FE16" s="163" t="e">
        <f t="shared" si="48"/>
        <v>#N/A</v>
      </c>
      <c r="FF16" s="163" t="e">
        <f t="shared" si="49"/>
        <v>#N/A</v>
      </c>
      <c r="FG16" s="163" t="e">
        <f t="shared" si="50"/>
        <v>#N/A</v>
      </c>
      <c r="FH16" s="163" t="e">
        <f t="shared" si="51"/>
        <v>#N/A</v>
      </c>
      <c r="FI16" s="163" t="e">
        <f t="shared" si="52"/>
        <v>#N/A</v>
      </c>
      <c r="FJ16" s="163" t="e">
        <f t="shared" si="53"/>
        <v>#N/A</v>
      </c>
      <c r="FK16" s="163" t="e">
        <f t="shared" si="54"/>
        <v>#N/A</v>
      </c>
      <c r="FL16" s="163" t="e">
        <f t="shared" si="55"/>
        <v>#N/A</v>
      </c>
      <c r="FM16" s="163" t="e">
        <f t="shared" si="56"/>
        <v>#N/A</v>
      </c>
      <c r="FN16" s="163" t="e">
        <f t="shared" si="57"/>
        <v>#N/A</v>
      </c>
      <c r="FO16" s="163" t="e">
        <f t="shared" si="58"/>
        <v>#N/A</v>
      </c>
      <c r="FP16" s="163" t="e">
        <f t="shared" si="59"/>
        <v>#N/A</v>
      </c>
      <c r="FQ16" s="163" t="e">
        <f t="shared" si="60"/>
        <v>#N/A</v>
      </c>
      <c r="FR16" s="163" t="e">
        <f t="shared" si="61"/>
        <v>#N/A</v>
      </c>
      <c r="FS16" s="163" t="e">
        <f t="shared" si="62"/>
        <v>#N/A</v>
      </c>
      <c r="FT16" s="163" t="e">
        <f t="shared" si="63"/>
        <v>#N/A</v>
      </c>
      <c r="FU16" s="163" t="e">
        <f t="shared" si="64"/>
        <v>#N/A</v>
      </c>
      <c r="FV16" s="163" t="e">
        <f t="shared" si="65"/>
        <v>#N/A</v>
      </c>
      <c r="FW16" s="163" t="e">
        <f t="shared" si="66"/>
        <v>#N/A</v>
      </c>
      <c r="FX16" s="163" t="e">
        <f t="shared" si="67"/>
        <v>#N/A</v>
      </c>
      <c r="FY16" s="163" t="e">
        <f t="shared" si="68"/>
        <v>#N/A</v>
      </c>
      <c r="FZ16" s="163" t="e">
        <f t="shared" si="69"/>
        <v>#N/A</v>
      </c>
      <c r="GA16" s="163" t="e">
        <f t="shared" si="70"/>
        <v>#N/A</v>
      </c>
      <c r="GB16" s="163" t="e">
        <f t="shared" si="71"/>
        <v>#N/A</v>
      </c>
      <c r="GC16" s="163" t="e">
        <f t="shared" si="72"/>
        <v>#N/A</v>
      </c>
      <c r="GD16" s="163" t="e">
        <f t="shared" si="73"/>
        <v>#N/A</v>
      </c>
      <c r="GE16" s="163" t="e">
        <f t="shared" si="74"/>
        <v>#N/A</v>
      </c>
      <c r="GF16" s="163" t="e">
        <f t="shared" si="75"/>
        <v>#N/A</v>
      </c>
      <c r="GG16" s="163" t="e">
        <f t="shared" si="76"/>
        <v>#N/A</v>
      </c>
      <c r="GH16" s="163" t="e">
        <f t="shared" si="77"/>
        <v>#N/A</v>
      </c>
      <c r="GI16" s="163" t="e">
        <f t="shared" si="78"/>
        <v>#N/A</v>
      </c>
      <c r="GJ16" s="163" t="e">
        <f t="shared" si="79"/>
        <v>#N/A</v>
      </c>
      <c r="GK16" s="163" t="e">
        <f t="shared" si="80"/>
        <v>#N/A</v>
      </c>
      <c r="GL16" s="163" t="e">
        <f t="shared" si="81"/>
        <v>#N/A</v>
      </c>
      <c r="GM16" s="163" t="e">
        <f t="shared" si="82"/>
        <v>#N/A</v>
      </c>
      <c r="GN16" s="163" t="e">
        <f t="shared" si="83"/>
        <v>#N/A</v>
      </c>
      <c r="GO16" s="163" t="e">
        <f t="shared" si="84"/>
        <v>#N/A</v>
      </c>
      <c r="GP16" s="163" t="e">
        <f t="shared" si="85"/>
        <v>#N/A</v>
      </c>
      <c r="GQ16" s="163" t="e">
        <f t="shared" si="86"/>
        <v>#N/A</v>
      </c>
      <c r="GR16" s="163" t="e">
        <f t="shared" si="87"/>
        <v>#N/A</v>
      </c>
      <c r="GS16" s="163" t="e">
        <f t="shared" si="88"/>
        <v>#N/A</v>
      </c>
      <c r="GT16" s="163" t="e">
        <f t="shared" si="89"/>
        <v>#N/A</v>
      </c>
      <c r="GU16" s="163" t="e">
        <f t="shared" si="90"/>
        <v>#N/A</v>
      </c>
      <c r="GV16" s="163" t="e">
        <f t="shared" si="91"/>
        <v>#N/A</v>
      </c>
      <c r="GW16" s="163" t="e">
        <f t="shared" si="92"/>
        <v>#N/A</v>
      </c>
      <c r="GX16" s="163" t="e">
        <f t="shared" si="93"/>
        <v>#N/A</v>
      </c>
      <c r="GY16" s="163" t="e">
        <f t="shared" si="94"/>
        <v>#N/A</v>
      </c>
      <c r="GZ16" s="163" t="e">
        <f t="shared" si="95"/>
        <v>#N/A</v>
      </c>
      <c r="HA16" s="163" t="e">
        <f t="shared" si="96"/>
        <v>#N/A</v>
      </c>
      <c r="HB16" s="163" t="e">
        <f t="shared" si="97"/>
        <v>#N/A</v>
      </c>
      <c r="HC16" s="163" t="e">
        <f t="shared" si="98"/>
        <v>#N/A</v>
      </c>
      <c r="HD16" s="163" t="e">
        <f t="shared" si="99"/>
        <v>#N/A</v>
      </c>
      <c r="HE16" s="163" t="e">
        <f t="shared" si="100"/>
        <v>#N/A</v>
      </c>
      <c r="HF16" s="163" t="e">
        <f t="shared" si="101"/>
        <v>#N/A</v>
      </c>
      <c r="HG16" s="163" t="e">
        <f t="shared" si="102"/>
        <v>#N/A</v>
      </c>
      <c r="HH16" s="163" t="e">
        <f t="shared" si="103"/>
        <v>#N/A</v>
      </c>
      <c r="HI16" s="163" t="e">
        <f t="shared" si="104"/>
        <v>#N/A</v>
      </c>
      <c r="HJ16" s="163" t="e">
        <f t="shared" si="105"/>
        <v>#N/A</v>
      </c>
      <c r="HK16" s="163" t="e">
        <f t="shared" si="106"/>
        <v>#N/A</v>
      </c>
      <c r="HL16" s="163" t="e">
        <f t="shared" si="107"/>
        <v>#N/A</v>
      </c>
      <c r="HM16" s="163" t="e">
        <f t="shared" si="108"/>
        <v>#N/A</v>
      </c>
      <c r="HN16" s="163" t="e">
        <f t="shared" si="109"/>
        <v>#N/A</v>
      </c>
      <c r="HO16" s="163" t="e">
        <f t="shared" si="110"/>
        <v>#N/A</v>
      </c>
      <c r="HP16" s="163" t="e">
        <f t="shared" si="111"/>
        <v>#N/A</v>
      </c>
      <c r="HQ16" s="163" t="e">
        <f t="shared" si="112"/>
        <v>#N/A</v>
      </c>
    </row>
    <row r="17" spans="1:225" hidden="1" x14ac:dyDescent="0.25">
      <c r="A17" s="4">
        <v>14</v>
      </c>
      <c r="B17" s="368" t="str">
        <f>IFERROR(_xlfn.LOGNORM.INV(0.001,LN($G17),LN(VLOOKUP($H17,VLookups!$A$4:$C$13,3,FALSE))),"")</f>
        <v/>
      </c>
      <c r="C17" s="89"/>
      <c r="D17" s="368" t="str">
        <f>IFERROR(_xlfn.LOGNORM.INV(0.999,LN($G17),LN(VLOOKUP($H17,VLookups!$A$4:$C$13,3,FALSE))),"")</f>
        <v/>
      </c>
      <c r="E17" s="34" t="str">
        <f t="shared" si="4"/>
        <v/>
      </c>
      <c r="F17" s="34" t="str">
        <f t="shared" si="5"/>
        <v/>
      </c>
      <c r="G17" s="70" t="str">
        <f>IF(AND(C17&gt;0,NOT(ISBLANK(H17))),IF(VLOOKUP($C$3,VLookups!$A$17:$B$18,2,FALSE),C17*VLOOKUP(H17,VLookups!$A$4:$B$13,2,FALSE),C17),"")</f>
        <v/>
      </c>
      <c r="H17" s="21"/>
      <c r="I17" s="56"/>
      <c r="J17" s="266"/>
      <c r="K17" s="369" t="str">
        <f>IF(AND(B17&gt;0,C17&gt;0,D17&gt;0),IF(ISBLANK(J17),IF(ISBLANK(H17),"",VLOOKUP(H17,VLookups!$A$4:$C$13,3,FALSE)),J17),"")</f>
        <v/>
      </c>
      <c r="L17" s="369" t="str">
        <f t="shared" si="6"/>
        <v/>
      </c>
      <c r="M17" s="72" t="str">
        <f t="shared" si="7"/>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8"/>
        <v/>
      </c>
      <c r="X17" s="162" t="str">
        <f t="shared" si="9"/>
        <v/>
      </c>
      <c r="Y17" s="48" t="str">
        <f t="shared" ref="Y17:CJ17" si="135">IF(ISNONTEXT($W17),X17+$W17,"")</f>
        <v/>
      </c>
      <c r="Z17" s="48" t="str">
        <f t="shared" si="135"/>
        <v/>
      </c>
      <c r="AA17" s="48" t="str">
        <f t="shared" si="135"/>
        <v/>
      </c>
      <c r="AB17" s="48" t="str">
        <f t="shared" si="135"/>
        <v/>
      </c>
      <c r="AC17" s="48" t="str">
        <f t="shared" si="135"/>
        <v/>
      </c>
      <c r="AD17" s="48" t="str">
        <f t="shared" si="135"/>
        <v/>
      </c>
      <c r="AE17" s="48" t="str">
        <f t="shared" si="135"/>
        <v/>
      </c>
      <c r="AF17" s="48" t="str">
        <f t="shared" si="135"/>
        <v/>
      </c>
      <c r="AG17" s="48" t="str">
        <f t="shared" si="135"/>
        <v/>
      </c>
      <c r="AH17" s="48" t="str">
        <f t="shared" si="135"/>
        <v/>
      </c>
      <c r="AI17" s="48" t="str">
        <f t="shared" si="135"/>
        <v/>
      </c>
      <c r="AJ17" s="48" t="str">
        <f t="shared" si="135"/>
        <v/>
      </c>
      <c r="AK17" s="48" t="str">
        <f t="shared" si="135"/>
        <v/>
      </c>
      <c r="AL17" s="48" t="str">
        <f t="shared" si="135"/>
        <v/>
      </c>
      <c r="AM17" s="48" t="str">
        <f t="shared" si="135"/>
        <v/>
      </c>
      <c r="AN17" s="48" t="str">
        <f t="shared" si="135"/>
        <v/>
      </c>
      <c r="AO17" s="48" t="str">
        <f t="shared" si="135"/>
        <v/>
      </c>
      <c r="AP17" s="48" t="str">
        <f t="shared" si="135"/>
        <v/>
      </c>
      <c r="AQ17" s="48" t="str">
        <f t="shared" si="135"/>
        <v/>
      </c>
      <c r="AR17" s="48" t="str">
        <f t="shared" si="135"/>
        <v/>
      </c>
      <c r="AS17" s="48" t="str">
        <f t="shared" si="135"/>
        <v/>
      </c>
      <c r="AT17" s="48" t="str">
        <f t="shared" si="135"/>
        <v/>
      </c>
      <c r="AU17" s="48" t="str">
        <f t="shared" si="135"/>
        <v/>
      </c>
      <c r="AV17" s="48" t="str">
        <f t="shared" si="135"/>
        <v/>
      </c>
      <c r="AW17" s="48" t="str">
        <f t="shared" si="135"/>
        <v/>
      </c>
      <c r="AX17" s="48" t="str">
        <f t="shared" si="135"/>
        <v/>
      </c>
      <c r="AY17" s="48" t="str">
        <f t="shared" si="135"/>
        <v/>
      </c>
      <c r="AZ17" s="48" t="str">
        <f t="shared" si="135"/>
        <v/>
      </c>
      <c r="BA17" s="48" t="str">
        <f t="shared" si="135"/>
        <v/>
      </c>
      <c r="BB17" s="48" t="str">
        <f t="shared" si="135"/>
        <v/>
      </c>
      <c r="BC17" s="48" t="str">
        <f t="shared" si="135"/>
        <v/>
      </c>
      <c r="BD17" s="48" t="str">
        <f t="shared" si="135"/>
        <v/>
      </c>
      <c r="BE17" s="48" t="str">
        <f t="shared" si="135"/>
        <v/>
      </c>
      <c r="BF17" s="48" t="str">
        <f t="shared" si="135"/>
        <v/>
      </c>
      <c r="BG17" s="48" t="str">
        <f t="shared" si="135"/>
        <v/>
      </c>
      <c r="BH17" s="48" t="str">
        <f t="shared" si="135"/>
        <v/>
      </c>
      <c r="BI17" s="48" t="str">
        <f t="shared" si="135"/>
        <v/>
      </c>
      <c r="BJ17" s="48" t="str">
        <f t="shared" si="135"/>
        <v/>
      </c>
      <c r="BK17" s="48" t="str">
        <f t="shared" si="135"/>
        <v/>
      </c>
      <c r="BL17" s="48" t="str">
        <f t="shared" si="135"/>
        <v/>
      </c>
      <c r="BM17" s="48" t="str">
        <f t="shared" si="135"/>
        <v/>
      </c>
      <c r="BN17" s="48" t="str">
        <f t="shared" si="135"/>
        <v/>
      </c>
      <c r="BO17" s="48" t="str">
        <f t="shared" si="135"/>
        <v/>
      </c>
      <c r="BP17" s="48" t="str">
        <f t="shared" si="135"/>
        <v/>
      </c>
      <c r="BQ17" s="48" t="str">
        <f t="shared" si="135"/>
        <v/>
      </c>
      <c r="BR17" s="48" t="str">
        <f t="shared" si="135"/>
        <v/>
      </c>
      <c r="BS17" s="48" t="str">
        <f t="shared" si="135"/>
        <v/>
      </c>
      <c r="BT17" s="48" t="str">
        <f t="shared" si="135"/>
        <v/>
      </c>
      <c r="BU17" s="48" t="str">
        <f t="shared" si="135"/>
        <v/>
      </c>
      <c r="BV17" s="48" t="str">
        <f t="shared" si="135"/>
        <v/>
      </c>
      <c r="BW17" s="48" t="str">
        <f t="shared" si="135"/>
        <v/>
      </c>
      <c r="BX17" s="48" t="str">
        <f t="shared" si="135"/>
        <v/>
      </c>
      <c r="BY17" s="48" t="str">
        <f t="shared" si="135"/>
        <v/>
      </c>
      <c r="BZ17" s="48" t="str">
        <f t="shared" si="135"/>
        <v/>
      </c>
      <c r="CA17" s="48" t="str">
        <f t="shared" si="135"/>
        <v/>
      </c>
      <c r="CB17" s="48" t="str">
        <f t="shared" si="135"/>
        <v/>
      </c>
      <c r="CC17" s="48" t="str">
        <f t="shared" si="135"/>
        <v/>
      </c>
      <c r="CD17" s="48" t="str">
        <f t="shared" si="135"/>
        <v/>
      </c>
      <c r="CE17" s="48" t="str">
        <f t="shared" si="135"/>
        <v/>
      </c>
      <c r="CF17" s="48" t="str">
        <f t="shared" si="135"/>
        <v/>
      </c>
      <c r="CG17" s="48" t="str">
        <f t="shared" si="135"/>
        <v/>
      </c>
      <c r="CH17" s="48" t="str">
        <f t="shared" si="135"/>
        <v/>
      </c>
      <c r="CI17" s="48" t="str">
        <f t="shared" si="135"/>
        <v/>
      </c>
      <c r="CJ17" s="48" t="str">
        <f t="shared" si="135"/>
        <v/>
      </c>
      <c r="CK17" s="48" t="str">
        <f t="shared" ref="CK17:DT17" si="136">IF(ISNONTEXT($W17),CJ17+$W17,"")</f>
        <v/>
      </c>
      <c r="CL17" s="48" t="str">
        <f t="shared" si="136"/>
        <v/>
      </c>
      <c r="CM17" s="48" t="str">
        <f t="shared" si="136"/>
        <v/>
      </c>
      <c r="CN17" s="48" t="str">
        <f t="shared" si="136"/>
        <v/>
      </c>
      <c r="CO17" s="48" t="str">
        <f t="shared" si="136"/>
        <v/>
      </c>
      <c r="CP17" s="48" t="str">
        <f t="shared" si="136"/>
        <v/>
      </c>
      <c r="CQ17" s="48" t="str">
        <f t="shared" si="136"/>
        <v/>
      </c>
      <c r="CR17" s="48" t="str">
        <f t="shared" si="136"/>
        <v/>
      </c>
      <c r="CS17" s="48" t="str">
        <f t="shared" si="136"/>
        <v/>
      </c>
      <c r="CT17" s="48" t="str">
        <f t="shared" si="136"/>
        <v/>
      </c>
      <c r="CU17" s="48" t="str">
        <f t="shared" si="136"/>
        <v/>
      </c>
      <c r="CV17" s="48" t="str">
        <f t="shared" si="136"/>
        <v/>
      </c>
      <c r="CW17" s="48" t="str">
        <f t="shared" si="136"/>
        <v/>
      </c>
      <c r="CX17" s="48" t="str">
        <f t="shared" si="136"/>
        <v/>
      </c>
      <c r="CY17" s="48" t="str">
        <f t="shared" si="136"/>
        <v/>
      </c>
      <c r="CZ17" s="48" t="str">
        <f t="shared" si="136"/>
        <v/>
      </c>
      <c r="DA17" s="48" t="str">
        <f t="shared" si="136"/>
        <v/>
      </c>
      <c r="DB17" s="48" t="str">
        <f t="shared" si="136"/>
        <v/>
      </c>
      <c r="DC17" s="48" t="str">
        <f t="shared" si="136"/>
        <v/>
      </c>
      <c r="DD17" s="48" t="str">
        <f t="shared" si="136"/>
        <v/>
      </c>
      <c r="DE17" s="48" t="str">
        <f t="shared" si="136"/>
        <v/>
      </c>
      <c r="DF17" s="48" t="str">
        <f t="shared" si="136"/>
        <v/>
      </c>
      <c r="DG17" s="48" t="str">
        <f t="shared" si="136"/>
        <v/>
      </c>
      <c r="DH17" s="48" t="str">
        <f t="shared" si="136"/>
        <v/>
      </c>
      <c r="DI17" s="48" t="str">
        <f t="shared" si="136"/>
        <v/>
      </c>
      <c r="DJ17" s="48" t="str">
        <f t="shared" si="136"/>
        <v/>
      </c>
      <c r="DK17" s="48" t="str">
        <f t="shared" si="136"/>
        <v/>
      </c>
      <c r="DL17" s="48" t="str">
        <f t="shared" si="136"/>
        <v/>
      </c>
      <c r="DM17" s="48" t="str">
        <f t="shared" si="136"/>
        <v/>
      </c>
      <c r="DN17" s="48" t="str">
        <f t="shared" si="136"/>
        <v/>
      </c>
      <c r="DO17" s="48" t="str">
        <f t="shared" si="136"/>
        <v/>
      </c>
      <c r="DP17" s="48" t="str">
        <f t="shared" si="136"/>
        <v/>
      </c>
      <c r="DQ17" s="48" t="str">
        <f t="shared" si="136"/>
        <v/>
      </c>
      <c r="DR17" s="48" t="str">
        <f t="shared" si="136"/>
        <v/>
      </c>
      <c r="DS17" s="48" t="str">
        <f t="shared" si="136"/>
        <v/>
      </c>
      <c r="DT17" s="48" t="str">
        <f t="shared" si="136"/>
        <v/>
      </c>
      <c r="DU17" s="163" t="e">
        <f t="shared" si="12"/>
        <v>#N/A</v>
      </c>
      <c r="DV17" s="163" t="e">
        <f t="shared" si="13"/>
        <v>#N/A</v>
      </c>
      <c r="DW17" s="163" t="e">
        <f t="shared" si="14"/>
        <v>#N/A</v>
      </c>
      <c r="DX17" s="163" t="e">
        <f t="shared" si="15"/>
        <v>#N/A</v>
      </c>
      <c r="DY17" s="163" t="e">
        <f t="shared" si="16"/>
        <v>#N/A</v>
      </c>
      <c r="DZ17" s="163" t="e">
        <f t="shared" si="17"/>
        <v>#N/A</v>
      </c>
      <c r="EA17" s="163" t="e">
        <f t="shared" si="18"/>
        <v>#N/A</v>
      </c>
      <c r="EB17" s="163" t="e">
        <f t="shared" si="19"/>
        <v>#N/A</v>
      </c>
      <c r="EC17" s="163" t="e">
        <f t="shared" si="20"/>
        <v>#N/A</v>
      </c>
      <c r="ED17" s="163" t="e">
        <f t="shared" si="21"/>
        <v>#N/A</v>
      </c>
      <c r="EE17" s="163" t="e">
        <f t="shared" si="22"/>
        <v>#N/A</v>
      </c>
      <c r="EF17" s="163" t="e">
        <f t="shared" si="23"/>
        <v>#N/A</v>
      </c>
      <c r="EG17" s="163" t="e">
        <f t="shared" si="24"/>
        <v>#N/A</v>
      </c>
      <c r="EH17" s="163" t="e">
        <f t="shared" si="25"/>
        <v>#N/A</v>
      </c>
      <c r="EI17" s="163" t="e">
        <f t="shared" si="26"/>
        <v>#N/A</v>
      </c>
      <c r="EJ17" s="163" t="e">
        <f t="shared" si="27"/>
        <v>#N/A</v>
      </c>
      <c r="EK17" s="163" t="e">
        <f t="shared" si="28"/>
        <v>#N/A</v>
      </c>
      <c r="EL17" s="163" t="e">
        <f t="shared" si="29"/>
        <v>#N/A</v>
      </c>
      <c r="EM17" s="163" t="e">
        <f t="shared" si="30"/>
        <v>#N/A</v>
      </c>
      <c r="EN17" s="163" t="e">
        <f t="shared" si="31"/>
        <v>#N/A</v>
      </c>
      <c r="EO17" s="163" t="e">
        <f t="shared" si="32"/>
        <v>#N/A</v>
      </c>
      <c r="EP17" s="163" t="e">
        <f t="shared" si="33"/>
        <v>#N/A</v>
      </c>
      <c r="EQ17" s="163" t="e">
        <f t="shared" si="34"/>
        <v>#N/A</v>
      </c>
      <c r="ER17" s="163" t="e">
        <f t="shared" si="35"/>
        <v>#N/A</v>
      </c>
      <c r="ES17" s="163" t="e">
        <f t="shared" si="36"/>
        <v>#N/A</v>
      </c>
      <c r="ET17" s="163" t="e">
        <f t="shared" si="37"/>
        <v>#N/A</v>
      </c>
      <c r="EU17" s="163" t="e">
        <f t="shared" si="38"/>
        <v>#N/A</v>
      </c>
      <c r="EV17" s="163" t="e">
        <f t="shared" si="39"/>
        <v>#N/A</v>
      </c>
      <c r="EW17" s="163" t="e">
        <f t="shared" si="40"/>
        <v>#N/A</v>
      </c>
      <c r="EX17" s="163" t="e">
        <f t="shared" si="41"/>
        <v>#N/A</v>
      </c>
      <c r="EY17" s="163" t="e">
        <f t="shared" si="42"/>
        <v>#N/A</v>
      </c>
      <c r="EZ17" s="163" t="e">
        <f t="shared" si="43"/>
        <v>#N/A</v>
      </c>
      <c r="FA17" s="163" t="e">
        <f t="shared" si="44"/>
        <v>#N/A</v>
      </c>
      <c r="FB17" s="163" t="e">
        <f t="shared" si="45"/>
        <v>#N/A</v>
      </c>
      <c r="FC17" s="163" t="e">
        <f t="shared" si="46"/>
        <v>#N/A</v>
      </c>
      <c r="FD17" s="163" t="e">
        <f t="shared" si="47"/>
        <v>#N/A</v>
      </c>
      <c r="FE17" s="163" t="e">
        <f t="shared" si="48"/>
        <v>#N/A</v>
      </c>
      <c r="FF17" s="163" t="e">
        <f t="shared" si="49"/>
        <v>#N/A</v>
      </c>
      <c r="FG17" s="163" t="e">
        <f t="shared" si="50"/>
        <v>#N/A</v>
      </c>
      <c r="FH17" s="163" t="e">
        <f t="shared" si="51"/>
        <v>#N/A</v>
      </c>
      <c r="FI17" s="163" t="e">
        <f t="shared" si="52"/>
        <v>#N/A</v>
      </c>
      <c r="FJ17" s="163" t="e">
        <f t="shared" si="53"/>
        <v>#N/A</v>
      </c>
      <c r="FK17" s="163" t="e">
        <f t="shared" si="54"/>
        <v>#N/A</v>
      </c>
      <c r="FL17" s="163" t="e">
        <f t="shared" si="55"/>
        <v>#N/A</v>
      </c>
      <c r="FM17" s="163" t="e">
        <f t="shared" si="56"/>
        <v>#N/A</v>
      </c>
      <c r="FN17" s="163" t="e">
        <f t="shared" si="57"/>
        <v>#N/A</v>
      </c>
      <c r="FO17" s="163" t="e">
        <f t="shared" si="58"/>
        <v>#N/A</v>
      </c>
      <c r="FP17" s="163" t="e">
        <f t="shared" si="59"/>
        <v>#N/A</v>
      </c>
      <c r="FQ17" s="163" t="e">
        <f t="shared" si="60"/>
        <v>#N/A</v>
      </c>
      <c r="FR17" s="163" t="e">
        <f t="shared" si="61"/>
        <v>#N/A</v>
      </c>
      <c r="FS17" s="163" t="e">
        <f t="shared" si="62"/>
        <v>#N/A</v>
      </c>
      <c r="FT17" s="163" t="e">
        <f t="shared" si="63"/>
        <v>#N/A</v>
      </c>
      <c r="FU17" s="163" t="e">
        <f t="shared" si="64"/>
        <v>#N/A</v>
      </c>
      <c r="FV17" s="163" t="e">
        <f t="shared" si="65"/>
        <v>#N/A</v>
      </c>
      <c r="FW17" s="163" t="e">
        <f t="shared" si="66"/>
        <v>#N/A</v>
      </c>
      <c r="FX17" s="163" t="e">
        <f t="shared" si="67"/>
        <v>#N/A</v>
      </c>
      <c r="FY17" s="163" t="e">
        <f t="shared" si="68"/>
        <v>#N/A</v>
      </c>
      <c r="FZ17" s="163" t="e">
        <f t="shared" si="69"/>
        <v>#N/A</v>
      </c>
      <c r="GA17" s="163" t="e">
        <f t="shared" si="70"/>
        <v>#N/A</v>
      </c>
      <c r="GB17" s="163" t="e">
        <f t="shared" si="71"/>
        <v>#N/A</v>
      </c>
      <c r="GC17" s="163" t="e">
        <f t="shared" si="72"/>
        <v>#N/A</v>
      </c>
      <c r="GD17" s="163" t="e">
        <f t="shared" si="73"/>
        <v>#N/A</v>
      </c>
      <c r="GE17" s="163" t="e">
        <f t="shared" si="74"/>
        <v>#N/A</v>
      </c>
      <c r="GF17" s="163" t="e">
        <f t="shared" si="75"/>
        <v>#N/A</v>
      </c>
      <c r="GG17" s="163" t="e">
        <f t="shared" si="76"/>
        <v>#N/A</v>
      </c>
      <c r="GH17" s="163" t="e">
        <f t="shared" si="77"/>
        <v>#N/A</v>
      </c>
      <c r="GI17" s="163" t="e">
        <f t="shared" si="78"/>
        <v>#N/A</v>
      </c>
      <c r="GJ17" s="163" t="e">
        <f t="shared" si="79"/>
        <v>#N/A</v>
      </c>
      <c r="GK17" s="163" t="e">
        <f t="shared" si="80"/>
        <v>#N/A</v>
      </c>
      <c r="GL17" s="163" t="e">
        <f t="shared" si="81"/>
        <v>#N/A</v>
      </c>
      <c r="GM17" s="163" t="e">
        <f t="shared" si="82"/>
        <v>#N/A</v>
      </c>
      <c r="GN17" s="163" t="e">
        <f t="shared" si="83"/>
        <v>#N/A</v>
      </c>
      <c r="GO17" s="163" t="e">
        <f t="shared" si="84"/>
        <v>#N/A</v>
      </c>
      <c r="GP17" s="163" t="e">
        <f t="shared" si="85"/>
        <v>#N/A</v>
      </c>
      <c r="GQ17" s="163" t="e">
        <f t="shared" si="86"/>
        <v>#N/A</v>
      </c>
      <c r="GR17" s="163" t="e">
        <f t="shared" si="87"/>
        <v>#N/A</v>
      </c>
      <c r="GS17" s="163" t="e">
        <f t="shared" si="88"/>
        <v>#N/A</v>
      </c>
      <c r="GT17" s="163" t="e">
        <f t="shared" si="89"/>
        <v>#N/A</v>
      </c>
      <c r="GU17" s="163" t="e">
        <f t="shared" si="90"/>
        <v>#N/A</v>
      </c>
      <c r="GV17" s="163" t="e">
        <f t="shared" si="91"/>
        <v>#N/A</v>
      </c>
      <c r="GW17" s="163" t="e">
        <f t="shared" si="92"/>
        <v>#N/A</v>
      </c>
      <c r="GX17" s="163" t="e">
        <f t="shared" si="93"/>
        <v>#N/A</v>
      </c>
      <c r="GY17" s="163" t="e">
        <f t="shared" si="94"/>
        <v>#N/A</v>
      </c>
      <c r="GZ17" s="163" t="e">
        <f t="shared" si="95"/>
        <v>#N/A</v>
      </c>
      <c r="HA17" s="163" t="e">
        <f t="shared" si="96"/>
        <v>#N/A</v>
      </c>
      <c r="HB17" s="163" t="e">
        <f t="shared" si="97"/>
        <v>#N/A</v>
      </c>
      <c r="HC17" s="163" t="e">
        <f t="shared" si="98"/>
        <v>#N/A</v>
      </c>
      <c r="HD17" s="163" t="e">
        <f t="shared" si="99"/>
        <v>#N/A</v>
      </c>
      <c r="HE17" s="163" t="e">
        <f t="shared" si="100"/>
        <v>#N/A</v>
      </c>
      <c r="HF17" s="163" t="e">
        <f t="shared" si="101"/>
        <v>#N/A</v>
      </c>
      <c r="HG17" s="163" t="e">
        <f t="shared" si="102"/>
        <v>#N/A</v>
      </c>
      <c r="HH17" s="163" t="e">
        <f t="shared" si="103"/>
        <v>#N/A</v>
      </c>
      <c r="HI17" s="163" t="e">
        <f t="shared" si="104"/>
        <v>#N/A</v>
      </c>
      <c r="HJ17" s="163" t="e">
        <f t="shared" si="105"/>
        <v>#N/A</v>
      </c>
      <c r="HK17" s="163" t="e">
        <f t="shared" si="106"/>
        <v>#N/A</v>
      </c>
      <c r="HL17" s="163" t="e">
        <f t="shared" si="107"/>
        <v>#N/A</v>
      </c>
      <c r="HM17" s="163" t="e">
        <f t="shared" si="108"/>
        <v>#N/A</v>
      </c>
      <c r="HN17" s="163" t="e">
        <f t="shared" si="109"/>
        <v>#N/A</v>
      </c>
      <c r="HO17" s="163" t="e">
        <f t="shared" si="110"/>
        <v>#N/A</v>
      </c>
      <c r="HP17" s="163" t="e">
        <f t="shared" si="111"/>
        <v>#N/A</v>
      </c>
      <c r="HQ17" s="163" t="e">
        <f t="shared" si="112"/>
        <v>#N/A</v>
      </c>
    </row>
    <row r="18" spans="1:225" hidden="1" x14ac:dyDescent="0.25">
      <c r="A18" s="4">
        <v>15</v>
      </c>
      <c r="B18" s="368" t="str">
        <f>IFERROR(_xlfn.LOGNORM.INV(0.001,LN($G18),LN(VLOOKUP($H18,VLookups!$A$4:$C$13,3,FALSE))),"")</f>
        <v/>
      </c>
      <c r="C18" s="89"/>
      <c r="D18" s="368" t="str">
        <f>IFERROR(_xlfn.LOGNORM.INV(0.999,LN($G18),LN(VLOOKUP($H18,VLookups!$A$4:$C$13,3,FALSE))),"")</f>
        <v/>
      </c>
      <c r="E18" s="34" t="str">
        <f t="shared" si="4"/>
        <v/>
      </c>
      <c r="F18" s="34" t="str">
        <f t="shared" si="5"/>
        <v/>
      </c>
      <c r="G18" s="70" t="str">
        <f>IF(AND(C18&gt;0,NOT(ISBLANK(H18))),IF(VLOOKUP($C$3,VLookups!$A$17:$B$18,2,FALSE),C18*VLOOKUP(H18,VLookups!$A$4:$B$13,2,FALSE),C18),"")</f>
        <v/>
      </c>
      <c r="H18" s="21"/>
      <c r="I18" s="56"/>
      <c r="J18" s="266"/>
      <c r="K18" s="369" t="str">
        <f>IF(AND(B18&gt;0,C18&gt;0,D18&gt;0),IF(ISBLANK(J18),IF(ISBLANK(H18),"",VLOOKUP(H18,VLookups!$A$4:$C$13,3,FALSE)),J18),"")</f>
        <v/>
      </c>
      <c r="L18" s="369" t="str">
        <f t="shared" si="6"/>
        <v/>
      </c>
      <c r="M18" s="72" t="str">
        <f t="shared" si="7"/>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8"/>
        <v/>
      </c>
      <c r="X18" s="162" t="str">
        <f t="shared" si="9"/>
        <v/>
      </c>
      <c r="Y18" s="48" t="str">
        <f t="shared" ref="Y18:CJ18" si="137">IF(ISNONTEXT($W18),X18+$W18,"")</f>
        <v/>
      </c>
      <c r="Z18" s="48" t="str">
        <f t="shared" si="137"/>
        <v/>
      </c>
      <c r="AA18" s="48" t="str">
        <f t="shared" si="137"/>
        <v/>
      </c>
      <c r="AB18" s="48" t="str">
        <f t="shared" si="137"/>
        <v/>
      </c>
      <c r="AC18" s="48" t="str">
        <f t="shared" si="137"/>
        <v/>
      </c>
      <c r="AD18" s="48" t="str">
        <f t="shared" si="137"/>
        <v/>
      </c>
      <c r="AE18" s="48" t="str">
        <f t="shared" si="137"/>
        <v/>
      </c>
      <c r="AF18" s="48" t="str">
        <f t="shared" si="137"/>
        <v/>
      </c>
      <c r="AG18" s="48" t="str">
        <f t="shared" si="137"/>
        <v/>
      </c>
      <c r="AH18" s="48" t="str">
        <f t="shared" si="137"/>
        <v/>
      </c>
      <c r="AI18" s="48" t="str">
        <f t="shared" si="137"/>
        <v/>
      </c>
      <c r="AJ18" s="48" t="str">
        <f t="shared" si="137"/>
        <v/>
      </c>
      <c r="AK18" s="48" t="str">
        <f t="shared" si="137"/>
        <v/>
      </c>
      <c r="AL18" s="48" t="str">
        <f t="shared" si="137"/>
        <v/>
      </c>
      <c r="AM18" s="48" t="str">
        <f t="shared" si="137"/>
        <v/>
      </c>
      <c r="AN18" s="48" t="str">
        <f t="shared" si="137"/>
        <v/>
      </c>
      <c r="AO18" s="48" t="str">
        <f t="shared" si="137"/>
        <v/>
      </c>
      <c r="AP18" s="48" t="str">
        <f t="shared" si="137"/>
        <v/>
      </c>
      <c r="AQ18" s="48" t="str">
        <f t="shared" si="137"/>
        <v/>
      </c>
      <c r="AR18" s="48" t="str">
        <f t="shared" si="137"/>
        <v/>
      </c>
      <c r="AS18" s="48" t="str">
        <f t="shared" si="137"/>
        <v/>
      </c>
      <c r="AT18" s="48" t="str">
        <f t="shared" si="137"/>
        <v/>
      </c>
      <c r="AU18" s="48" t="str">
        <f t="shared" si="137"/>
        <v/>
      </c>
      <c r="AV18" s="48" t="str">
        <f t="shared" si="137"/>
        <v/>
      </c>
      <c r="AW18" s="48" t="str">
        <f t="shared" si="137"/>
        <v/>
      </c>
      <c r="AX18" s="48" t="str">
        <f t="shared" si="137"/>
        <v/>
      </c>
      <c r="AY18" s="48" t="str">
        <f t="shared" si="137"/>
        <v/>
      </c>
      <c r="AZ18" s="48" t="str">
        <f t="shared" si="137"/>
        <v/>
      </c>
      <c r="BA18" s="48" t="str">
        <f t="shared" si="137"/>
        <v/>
      </c>
      <c r="BB18" s="48" t="str">
        <f t="shared" si="137"/>
        <v/>
      </c>
      <c r="BC18" s="48" t="str">
        <f t="shared" si="137"/>
        <v/>
      </c>
      <c r="BD18" s="48" t="str">
        <f t="shared" si="137"/>
        <v/>
      </c>
      <c r="BE18" s="48" t="str">
        <f t="shared" si="137"/>
        <v/>
      </c>
      <c r="BF18" s="48" t="str">
        <f t="shared" si="137"/>
        <v/>
      </c>
      <c r="BG18" s="48" t="str">
        <f t="shared" si="137"/>
        <v/>
      </c>
      <c r="BH18" s="48" t="str">
        <f t="shared" si="137"/>
        <v/>
      </c>
      <c r="BI18" s="48" t="str">
        <f t="shared" si="137"/>
        <v/>
      </c>
      <c r="BJ18" s="48" t="str">
        <f t="shared" si="137"/>
        <v/>
      </c>
      <c r="BK18" s="48" t="str">
        <f t="shared" si="137"/>
        <v/>
      </c>
      <c r="BL18" s="48" t="str">
        <f t="shared" si="137"/>
        <v/>
      </c>
      <c r="BM18" s="48" t="str">
        <f t="shared" si="137"/>
        <v/>
      </c>
      <c r="BN18" s="48" t="str">
        <f t="shared" si="137"/>
        <v/>
      </c>
      <c r="BO18" s="48" t="str">
        <f t="shared" si="137"/>
        <v/>
      </c>
      <c r="BP18" s="48" t="str">
        <f t="shared" si="137"/>
        <v/>
      </c>
      <c r="BQ18" s="48" t="str">
        <f t="shared" si="137"/>
        <v/>
      </c>
      <c r="BR18" s="48" t="str">
        <f t="shared" si="137"/>
        <v/>
      </c>
      <c r="BS18" s="48" t="str">
        <f t="shared" si="137"/>
        <v/>
      </c>
      <c r="BT18" s="48" t="str">
        <f t="shared" si="137"/>
        <v/>
      </c>
      <c r="BU18" s="48" t="str">
        <f t="shared" si="137"/>
        <v/>
      </c>
      <c r="BV18" s="48" t="str">
        <f t="shared" si="137"/>
        <v/>
      </c>
      <c r="BW18" s="48" t="str">
        <f t="shared" si="137"/>
        <v/>
      </c>
      <c r="BX18" s="48" t="str">
        <f t="shared" si="137"/>
        <v/>
      </c>
      <c r="BY18" s="48" t="str">
        <f t="shared" si="137"/>
        <v/>
      </c>
      <c r="BZ18" s="48" t="str">
        <f t="shared" si="137"/>
        <v/>
      </c>
      <c r="CA18" s="48" t="str">
        <f t="shared" si="137"/>
        <v/>
      </c>
      <c r="CB18" s="48" t="str">
        <f t="shared" si="137"/>
        <v/>
      </c>
      <c r="CC18" s="48" t="str">
        <f t="shared" si="137"/>
        <v/>
      </c>
      <c r="CD18" s="48" t="str">
        <f t="shared" si="137"/>
        <v/>
      </c>
      <c r="CE18" s="48" t="str">
        <f t="shared" si="137"/>
        <v/>
      </c>
      <c r="CF18" s="48" t="str">
        <f t="shared" si="137"/>
        <v/>
      </c>
      <c r="CG18" s="48" t="str">
        <f t="shared" si="137"/>
        <v/>
      </c>
      <c r="CH18" s="48" t="str">
        <f t="shared" si="137"/>
        <v/>
      </c>
      <c r="CI18" s="48" t="str">
        <f t="shared" si="137"/>
        <v/>
      </c>
      <c r="CJ18" s="48" t="str">
        <f t="shared" si="137"/>
        <v/>
      </c>
      <c r="CK18" s="48" t="str">
        <f t="shared" ref="CK18:DT18" si="138">IF(ISNONTEXT($W18),CJ18+$W18,"")</f>
        <v/>
      </c>
      <c r="CL18" s="48" t="str">
        <f t="shared" si="138"/>
        <v/>
      </c>
      <c r="CM18" s="48" t="str">
        <f t="shared" si="138"/>
        <v/>
      </c>
      <c r="CN18" s="48" t="str">
        <f t="shared" si="138"/>
        <v/>
      </c>
      <c r="CO18" s="48" t="str">
        <f t="shared" si="138"/>
        <v/>
      </c>
      <c r="CP18" s="48" t="str">
        <f t="shared" si="138"/>
        <v/>
      </c>
      <c r="CQ18" s="48" t="str">
        <f t="shared" si="138"/>
        <v/>
      </c>
      <c r="CR18" s="48" t="str">
        <f t="shared" si="138"/>
        <v/>
      </c>
      <c r="CS18" s="48" t="str">
        <f t="shared" si="138"/>
        <v/>
      </c>
      <c r="CT18" s="48" t="str">
        <f t="shared" si="138"/>
        <v/>
      </c>
      <c r="CU18" s="48" t="str">
        <f t="shared" si="138"/>
        <v/>
      </c>
      <c r="CV18" s="48" t="str">
        <f t="shared" si="138"/>
        <v/>
      </c>
      <c r="CW18" s="48" t="str">
        <f t="shared" si="138"/>
        <v/>
      </c>
      <c r="CX18" s="48" t="str">
        <f t="shared" si="138"/>
        <v/>
      </c>
      <c r="CY18" s="48" t="str">
        <f t="shared" si="138"/>
        <v/>
      </c>
      <c r="CZ18" s="48" t="str">
        <f t="shared" si="138"/>
        <v/>
      </c>
      <c r="DA18" s="48" t="str">
        <f t="shared" si="138"/>
        <v/>
      </c>
      <c r="DB18" s="48" t="str">
        <f t="shared" si="138"/>
        <v/>
      </c>
      <c r="DC18" s="48" t="str">
        <f t="shared" si="138"/>
        <v/>
      </c>
      <c r="DD18" s="48" t="str">
        <f t="shared" si="138"/>
        <v/>
      </c>
      <c r="DE18" s="48" t="str">
        <f t="shared" si="138"/>
        <v/>
      </c>
      <c r="DF18" s="48" t="str">
        <f t="shared" si="138"/>
        <v/>
      </c>
      <c r="DG18" s="48" t="str">
        <f t="shared" si="138"/>
        <v/>
      </c>
      <c r="DH18" s="48" t="str">
        <f t="shared" si="138"/>
        <v/>
      </c>
      <c r="DI18" s="48" t="str">
        <f t="shared" si="138"/>
        <v/>
      </c>
      <c r="DJ18" s="48" t="str">
        <f t="shared" si="138"/>
        <v/>
      </c>
      <c r="DK18" s="48" t="str">
        <f t="shared" si="138"/>
        <v/>
      </c>
      <c r="DL18" s="48" t="str">
        <f t="shared" si="138"/>
        <v/>
      </c>
      <c r="DM18" s="48" t="str">
        <f t="shared" si="138"/>
        <v/>
      </c>
      <c r="DN18" s="48" t="str">
        <f t="shared" si="138"/>
        <v/>
      </c>
      <c r="DO18" s="48" t="str">
        <f t="shared" si="138"/>
        <v/>
      </c>
      <c r="DP18" s="48" t="str">
        <f t="shared" si="138"/>
        <v/>
      </c>
      <c r="DQ18" s="48" t="str">
        <f t="shared" si="138"/>
        <v/>
      </c>
      <c r="DR18" s="48" t="str">
        <f t="shared" si="138"/>
        <v/>
      </c>
      <c r="DS18" s="48" t="str">
        <f t="shared" si="138"/>
        <v/>
      </c>
      <c r="DT18" s="48" t="str">
        <f t="shared" si="138"/>
        <v/>
      </c>
      <c r="DU18" s="163" t="e">
        <f t="shared" si="12"/>
        <v>#N/A</v>
      </c>
      <c r="DV18" s="163" t="e">
        <f t="shared" si="13"/>
        <v>#N/A</v>
      </c>
      <c r="DW18" s="163" t="e">
        <f t="shared" si="14"/>
        <v>#N/A</v>
      </c>
      <c r="DX18" s="163" t="e">
        <f t="shared" si="15"/>
        <v>#N/A</v>
      </c>
      <c r="DY18" s="163" t="e">
        <f t="shared" si="16"/>
        <v>#N/A</v>
      </c>
      <c r="DZ18" s="163" t="e">
        <f t="shared" si="17"/>
        <v>#N/A</v>
      </c>
      <c r="EA18" s="163" t="e">
        <f t="shared" si="18"/>
        <v>#N/A</v>
      </c>
      <c r="EB18" s="163" t="e">
        <f t="shared" si="19"/>
        <v>#N/A</v>
      </c>
      <c r="EC18" s="163" t="e">
        <f t="shared" si="20"/>
        <v>#N/A</v>
      </c>
      <c r="ED18" s="163" t="e">
        <f t="shared" si="21"/>
        <v>#N/A</v>
      </c>
      <c r="EE18" s="163" t="e">
        <f t="shared" si="22"/>
        <v>#N/A</v>
      </c>
      <c r="EF18" s="163" t="e">
        <f t="shared" si="23"/>
        <v>#N/A</v>
      </c>
      <c r="EG18" s="163" t="e">
        <f t="shared" si="24"/>
        <v>#N/A</v>
      </c>
      <c r="EH18" s="163" t="e">
        <f t="shared" si="25"/>
        <v>#N/A</v>
      </c>
      <c r="EI18" s="163" t="e">
        <f t="shared" si="26"/>
        <v>#N/A</v>
      </c>
      <c r="EJ18" s="163" t="e">
        <f t="shared" si="27"/>
        <v>#N/A</v>
      </c>
      <c r="EK18" s="163" t="e">
        <f t="shared" si="28"/>
        <v>#N/A</v>
      </c>
      <c r="EL18" s="163" t="e">
        <f t="shared" si="29"/>
        <v>#N/A</v>
      </c>
      <c r="EM18" s="163" t="e">
        <f t="shared" si="30"/>
        <v>#N/A</v>
      </c>
      <c r="EN18" s="163" t="e">
        <f t="shared" si="31"/>
        <v>#N/A</v>
      </c>
      <c r="EO18" s="163" t="e">
        <f t="shared" si="32"/>
        <v>#N/A</v>
      </c>
      <c r="EP18" s="163" t="e">
        <f t="shared" si="33"/>
        <v>#N/A</v>
      </c>
      <c r="EQ18" s="163" t="e">
        <f t="shared" si="34"/>
        <v>#N/A</v>
      </c>
      <c r="ER18" s="163" t="e">
        <f t="shared" si="35"/>
        <v>#N/A</v>
      </c>
      <c r="ES18" s="163" t="e">
        <f t="shared" si="36"/>
        <v>#N/A</v>
      </c>
      <c r="ET18" s="163" t="e">
        <f t="shared" si="37"/>
        <v>#N/A</v>
      </c>
      <c r="EU18" s="163" t="e">
        <f t="shared" si="38"/>
        <v>#N/A</v>
      </c>
      <c r="EV18" s="163" t="e">
        <f t="shared" si="39"/>
        <v>#N/A</v>
      </c>
      <c r="EW18" s="163" t="e">
        <f t="shared" si="40"/>
        <v>#N/A</v>
      </c>
      <c r="EX18" s="163" t="e">
        <f t="shared" si="41"/>
        <v>#N/A</v>
      </c>
      <c r="EY18" s="163" t="e">
        <f t="shared" si="42"/>
        <v>#N/A</v>
      </c>
      <c r="EZ18" s="163" t="e">
        <f t="shared" si="43"/>
        <v>#N/A</v>
      </c>
      <c r="FA18" s="163" t="e">
        <f t="shared" si="44"/>
        <v>#N/A</v>
      </c>
      <c r="FB18" s="163" t="e">
        <f t="shared" si="45"/>
        <v>#N/A</v>
      </c>
      <c r="FC18" s="163" t="e">
        <f t="shared" si="46"/>
        <v>#N/A</v>
      </c>
      <c r="FD18" s="163" t="e">
        <f t="shared" si="47"/>
        <v>#N/A</v>
      </c>
      <c r="FE18" s="163" t="e">
        <f t="shared" si="48"/>
        <v>#N/A</v>
      </c>
      <c r="FF18" s="163" t="e">
        <f t="shared" si="49"/>
        <v>#N/A</v>
      </c>
      <c r="FG18" s="163" t="e">
        <f t="shared" si="50"/>
        <v>#N/A</v>
      </c>
      <c r="FH18" s="163" t="e">
        <f t="shared" si="51"/>
        <v>#N/A</v>
      </c>
      <c r="FI18" s="163" t="e">
        <f t="shared" si="52"/>
        <v>#N/A</v>
      </c>
      <c r="FJ18" s="163" t="e">
        <f t="shared" si="53"/>
        <v>#N/A</v>
      </c>
      <c r="FK18" s="163" t="e">
        <f t="shared" si="54"/>
        <v>#N/A</v>
      </c>
      <c r="FL18" s="163" t="e">
        <f t="shared" si="55"/>
        <v>#N/A</v>
      </c>
      <c r="FM18" s="163" t="e">
        <f t="shared" si="56"/>
        <v>#N/A</v>
      </c>
      <c r="FN18" s="163" t="e">
        <f t="shared" si="57"/>
        <v>#N/A</v>
      </c>
      <c r="FO18" s="163" t="e">
        <f t="shared" si="58"/>
        <v>#N/A</v>
      </c>
      <c r="FP18" s="163" t="e">
        <f t="shared" si="59"/>
        <v>#N/A</v>
      </c>
      <c r="FQ18" s="163" t="e">
        <f t="shared" si="60"/>
        <v>#N/A</v>
      </c>
      <c r="FR18" s="163" t="e">
        <f t="shared" si="61"/>
        <v>#N/A</v>
      </c>
      <c r="FS18" s="163" t="e">
        <f t="shared" si="62"/>
        <v>#N/A</v>
      </c>
      <c r="FT18" s="163" t="e">
        <f t="shared" si="63"/>
        <v>#N/A</v>
      </c>
      <c r="FU18" s="163" t="e">
        <f t="shared" si="64"/>
        <v>#N/A</v>
      </c>
      <c r="FV18" s="163" t="e">
        <f t="shared" si="65"/>
        <v>#N/A</v>
      </c>
      <c r="FW18" s="163" t="e">
        <f t="shared" si="66"/>
        <v>#N/A</v>
      </c>
      <c r="FX18" s="163" t="e">
        <f t="shared" si="67"/>
        <v>#N/A</v>
      </c>
      <c r="FY18" s="163" t="e">
        <f t="shared" si="68"/>
        <v>#N/A</v>
      </c>
      <c r="FZ18" s="163" t="e">
        <f t="shared" si="69"/>
        <v>#N/A</v>
      </c>
      <c r="GA18" s="163" t="e">
        <f t="shared" si="70"/>
        <v>#N/A</v>
      </c>
      <c r="GB18" s="163" t="e">
        <f t="shared" si="71"/>
        <v>#N/A</v>
      </c>
      <c r="GC18" s="163" t="e">
        <f t="shared" si="72"/>
        <v>#N/A</v>
      </c>
      <c r="GD18" s="163" t="e">
        <f t="shared" si="73"/>
        <v>#N/A</v>
      </c>
      <c r="GE18" s="163" t="e">
        <f t="shared" si="74"/>
        <v>#N/A</v>
      </c>
      <c r="GF18" s="163" t="e">
        <f t="shared" si="75"/>
        <v>#N/A</v>
      </c>
      <c r="GG18" s="163" t="e">
        <f t="shared" si="76"/>
        <v>#N/A</v>
      </c>
      <c r="GH18" s="163" t="e">
        <f t="shared" si="77"/>
        <v>#N/A</v>
      </c>
      <c r="GI18" s="163" t="e">
        <f t="shared" si="78"/>
        <v>#N/A</v>
      </c>
      <c r="GJ18" s="163" t="e">
        <f t="shared" si="79"/>
        <v>#N/A</v>
      </c>
      <c r="GK18" s="163" t="e">
        <f t="shared" si="80"/>
        <v>#N/A</v>
      </c>
      <c r="GL18" s="163" t="e">
        <f t="shared" si="81"/>
        <v>#N/A</v>
      </c>
      <c r="GM18" s="163" t="e">
        <f t="shared" si="82"/>
        <v>#N/A</v>
      </c>
      <c r="GN18" s="163" t="e">
        <f t="shared" si="83"/>
        <v>#N/A</v>
      </c>
      <c r="GO18" s="163" t="e">
        <f t="shared" si="84"/>
        <v>#N/A</v>
      </c>
      <c r="GP18" s="163" t="e">
        <f t="shared" si="85"/>
        <v>#N/A</v>
      </c>
      <c r="GQ18" s="163" t="e">
        <f t="shared" si="86"/>
        <v>#N/A</v>
      </c>
      <c r="GR18" s="163" t="e">
        <f t="shared" si="87"/>
        <v>#N/A</v>
      </c>
      <c r="GS18" s="163" t="e">
        <f t="shared" si="88"/>
        <v>#N/A</v>
      </c>
      <c r="GT18" s="163" t="e">
        <f t="shared" si="89"/>
        <v>#N/A</v>
      </c>
      <c r="GU18" s="163" t="e">
        <f t="shared" si="90"/>
        <v>#N/A</v>
      </c>
      <c r="GV18" s="163" t="e">
        <f t="shared" si="91"/>
        <v>#N/A</v>
      </c>
      <c r="GW18" s="163" t="e">
        <f t="shared" si="92"/>
        <v>#N/A</v>
      </c>
      <c r="GX18" s="163" t="e">
        <f t="shared" si="93"/>
        <v>#N/A</v>
      </c>
      <c r="GY18" s="163" t="e">
        <f t="shared" si="94"/>
        <v>#N/A</v>
      </c>
      <c r="GZ18" s="163" t="e">
        <f t="shared" si="95"/>
        <v>#N/A</v>
      </c>
      <c r="HA18" s="163" t="e">
        <f t="shared" si="96"/>
        <v>#N/A</v>
      </c>
      <c r="HB18" s="163" t="e">
        <f t="shared" si="97"/>
        <v>#N/A</v>
      </c>
      <c r="HC18" s="163" t="e">
        <f t="shared" si="98"/>
        <v>#N/A</v>
      </c>
      <c r="HD18" s="163" t="e">
        <f t="shared" si="99"/>
        <v>#N/A</v>
      </c>
      <c r="HE18" s="163" t="e">
        <f t="shared" si="100"/>
        <v>#N/A</v>
      </c>
      <c r="HF18" s="163" t="e">
        <f t="shared" si="101"/>
        <v>#N/A</v>
      </c>
      <c r="HG18" s="163" t="e">
        <f t="shared" si="102"/>
        <v>#N/A</v>
      </c>
      <c r="HH18" s="163" t="e">
        <f t="shared" si="103"/>
        <v>#N/A</v>
      </c>
      <c r="HI18" s="163" t="e">
        <f t="shared" si="104"/>
        <v>#N/A</v>
      </c>
      <c r="HJ18" s="163" t="e">
        <f t="shared" si="105"/>
        <v>#N/A</v>
      </c>
      <c r="HK18" s="163" t="e">
        <f t="shared" si="106"/>
        <v>#N/A</v>
      </c>
      <c r="HL18" s="163" t="e">
        <f t="shared" si="107"/>
        <v>#N/A</v>
      </c>
      <c r="HM18" s="163" t="e">
        <f t="shared" si="108"/>
        <v>#N/A</v>
      </c>
      <c r="HN18" s="163" t="e">
        <f t="shared" si="109"/>
        <v>#N/A</v>
      </c>
      <c r="HO18" s="163" t="e">
        <f t="shared" si="110"/>
        <v>#N/A</v>
      </c>
      <c r="HP18" s="163" t="e">
        <f t="shared" si="111"/>
        <v>#N/A</v>
      </c>
      <c r="HQ18" s="163" t="e">
        <f t="shared" si="112"/>
        <v>#N/A</v>
      </c>
    </row>
    <row r="19" spans="1:225" hidden="1" x14ac:dyDescent="0.25">
      <c r="A19" s="4">
        <v>16</v>
      </c>
      <c r="B19" s="368" t="str">
        <f>IFERROR(_xlfn.LOGNORM.INV(0.001,LN($G19),LN(VLOOKUP($H19,VLookups!$A$4:$C$13,3,FALSE))),"")</f>
        <v/>
      </c>
      <c r="C19" s="89"/>
      <c r="D19" s="368" t="str">
        <f>IFERROR(_xlfn.LOGNORM.INV(0.999,LN($G19),LN(VLOOKUP($H19,VLookups!$A$4:$C$13,3,FALSE))),"")</f>
        <v/>
      </c>
      <c r="E19" s="34" t="str">
        <f t="shared" si="4"/>
        <v/>
      </c>
      <c r="F19" s="34" t="str">
        <f t="shared" si="5"/>
        <v/>
      </c>
      <c r="G19" s="70" t="str">
        <f>IF(AND(C19&gt;0,NOT(ISBLANK(H19))),IF(VLOOKUP($C$3,VLookups!$A$17:$B$18,2,FALSE),C19*VLOOKUP(H19,VLookups!$A$4:$B$13,2,FALSE),C19),"")</f>
        <v/>
      </c>
      <c r="H19" s="21"/>
      <c r="I19" s="56"/>
      <c r="J19" s="266"/>
      <c r="K19" s="369" t="str">
        <f>IF(AND(B19&gt;0,C19&gt;0,D19&gt;0),IF(ISBLANK(J19),IF(ISBLANK(H19),"",VLOOKUP(H19,VLookups!$A$4:$C$13,3,FALSE)),J19),"")</f>
        <v/>
      </c>
      <c r="L19" s="369" t="str">
        <f t="shared" si="6"/>
        <v/>
      </c>
      <c r="M19" s="72" t="str">
        <f t="shared" si="7"/>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8"/>
        <v/>
      </c>
      <c r="X19" s="162" t="str">
        <f t="shared" si="9"/>
        <v/>
      </c>
      <c r="Y19" s="48" t="str">
        <f t="shared" ref="Y19:CJ19" si="139">IF(ISNONTEXT($W19),X19+$W19,"")</f>
        <v/>
      </c>
      <c r="Z19" s="48" t="str">
        <f t="shared" si="139"/>
        <v/>
      </c>
      <c r="AA19" s="48" t="str">
        <f t="shared" si="139"/>
        <v/>
      </c>
      <c r="AB19" s="48" t="str">
        <f t="shared" si="139"/>
        <v/>
      </c>
      <c r="AC19" s="48" t="str">
        <f t="shared" si="139"/>
        <v/>
      </c>
      <c r="AD19" s="48" t="str">
        <f t="shared" si="139"/>
        <v/>
      </c>
      <c r="AE19" s="48" t="str">
        <f t="shared" si="139"/>
        <v/>
      </c>
      <c r="AF19" s="48" t="str">
        <f t="shared" si="139"/>
        <v/>
      </c>
      <c r="AG19" s="48" t="str">
        <f t="shared" si="139"/>
        <v/>
      </c>
      <c r="AH19" s="48" t="str">
        <f t="shared" si="139"/>
        <v/>
      </c>
      <c r="AI19" s="48" t="str">
        <f t="shared" si="139"/>
        <v/>
      </c>
      <c r="AJ19" s="48" t="str">
        <f t="shared" si="139"/>
        <v/>
      </c>
      <c r="AK19" s="48" t="str">
        <f t="shared" si="139"/>
        <v/>
      </c>
      <c r="AL19" s="48" t="str">
        <f t="shared" si="139"/>
        <v/>
      </c>
      <c r="AM19" s="48" t="str">
        <f t="shared" si="139"/>
        <v/>
      </c>
      <c r="AN19" s="48" t="str">
        <f t="shared" si="139"/>
        <v/>
      </c>
      <c r="AO19" s="48" t="str">
        <f t="shared" si="139"/>
        <v/>
      </c>
      <c r="AP19" s="48" t="str">
        <f t="shared" si="139"/>
        <v/>
      </c>
      <c r="AQ19" s="48" t="str">
        <f t="shared" si="139"/>
        <v/>
      </c>
      <c r="AR19" s="48" t="str">
        <f t="shared" si="139"/>
        <v/>
      </c>
      <c r="AS19" s="48" t="str">
        <f t="shared" si="139"/>
        <v/>
      </c>
      <c r="AT19" s="48" t="str">
        <f t="shared" si="139"/>
        <v/>
      </c>
      <c r="AU19" s="48" t="str">
        <f t="shared" si="139"/>
        <v/>
      </c>
      <c r="AV19" s="48" t="str">
        <f t="shared" si="139"/>
        <v/>
      </c>
      <c r="AW19" s="48" t="str">
        <f t="shared" si="139"/>
        <v/>
      </c>
      <c r="AX19" s="48" t="str">
        <f t="shared" si="139"/>
        <v/>
      </c>
      <c r="AY19" s="48" t="str">
        <f t="shared" si="139"/>
        <v/>
      </c>
      <c r="AZ19" s="48" t="str">
        <f t="shared" si="139"/>
        <v/>
      </c>
      <c r="BA19" s="48" t="str">
        <f t="shared" si="139"/>
        <v/>
      </c>
      <c r="BB19" s="48" t="str">
        <f t="shared" si="139"/>
        <v/>
      </c>
      <c r="BC19" s="48" t="str">
        <f t="shared" si="139"/>
        <v/>
      </c>
      <c r="BD19" s="48" t="str">
        <f t="shared" si="139"/>
        <v/>
      </c>
      <c r="BE19" s="48" t="str">
        <f t="shared" si="139"/>
        <v/>
      </c>
      <c r="BF19" s="48" t="str">
        <f t="shared" si="139"/>
        <v/>
      </c>
      <c r="BG19" s="48" t="str">
        <f t="shared" si="139"/>
        <v/>
      </c>
      <c r="BH19" s="48" t="str">
        <f t="shared" si="139"/>
        <v/>
      </c>
      <c r="BI19" s="48" t="str">
        <f t="shared" si="139"/>
        <v/>
      </c>
      <c r="BJ19" s="48" t="str">
        <f t="shared" si="139"/>
        <v/>
      </c>
      <c r="BK19" s="48" t="str">
        <f t="shared" si="139"/>
        <v/>
      </c>
      <c r="BL19" s="48" t="str">
        <f t="shared" si="139"/>
        <v/>
      </c>
      <c r="BM19" s="48" t="str">
        <f t="shared" si="139"/>
        <v/>
      </c>
      <c r="BN19" s="48" t="str">
        <f t="shared" si="139"/>
        <v/>
      </c>
      <c r="BO19" s="48" t="str">
        <f t="shared" si="139"/>
        <v/>
      </c>
      <c r="BP19" s="48" t="str">
        <f t="shared" si="139"/>
        <v/>
      </c>
      <c r="BQ19" s="48" t="str">
        <f t="shared" si="139"/>
        <v/>
      </c>
      <c r="BR19" s="48" t="str">
        <f t="shared" si="139"/>
        <v/>
      </c>
      <c r="BS19" s="48" t="str">
        <f t="shared" si="139"/>
        <v/>
      </c>
      <c r="BT19" s="48" t="str">
        <f t="shared" si="139"/>
        <v/>
      </c>
      <c r="BU19" s="48" t="str">
        <f t="shared" si="139"/>
        <v/>
      </c>
      <c r="BV19" s="48" t="str">
        <f t="shared" si="139"/>
        <v/>
      </c>
      <c r="BW19" s="48" t="str">
        <f t="shared" si="139"/>
        <v/>
      </c>
      <c r="BX19" s="48" t="str">
        <f t="shared" si="139"/>
        <v/>
      </c>
      <c r="BY19" s="48" t="str">
        <f t="shared" si="139"/>
        <v/>
      </c>
      <c r="BZ19" s="48" t="str">
        <f t="shared" si="139"/>
        <v/>
      </c>
      <c r="CA19" s="48" t="str">
        <f t="shared" si="139"/>
        <v/>
      </c>
      <c r="CB19" s="48" t="str">
        <f t="shared" si="139"/>
        <v/>
      </c>
      <c r="CC19" s="48" t="str">
        <f t="shared" si="139"/>
        <v/>
      </c>
      <c r="CD19" s="48" t="str">
        <f t="shared" si="139"/>
        <v/>
      </c>
      <c r="CE19" s="48" t="str">
        <f t="shared" si="139"/>
        <v/>
      </c>
      <c r="CF19" s="48" t="str">
        <f t="shared" si="139"/>
        <v/>
      </c>
      <c r="CG19" s="48" t="str">
        <f t="shared" si="139"/>
        <v/>
      </c>
      <c r="CH19" s="48" t="str">
        <f t="shared" si="139"/>
        <v/>
      </c>
      <c r="CI19" s="48" t="str">
        <f t="shared" si="139"/>
        <v/>
      </c>
      <c r="CJ19" s="48" t="str">
        <f t="shared" si="139"/>
        <v/>
      </c>
      <c r="CK19" s="48" t="str">
        <f t="shared" ref="CK19:DT19" si="140">IF(ISNONTEXT($W19),CJ19+$W19,"")</f>
        <v/>
      </c>
      <c r="CL19" s="48" t="str">
        <f t="shared" si="140"/>
        <v/>
      </c>
      <c r="CM19" s="48" t="str">
        <f t="shared" si="140"/>
        <v/>
      </c>
      <c r="CN19" s="48" t="str">
        <f t="shared" si="140"/>
        <v/>
      </c>
      <c r="CO19" s="48" t="str">
        <f t="shared" si="140"/>
        <v/>
      </c>
      <c r="CP19" s="48" t="str">
        <f t="shared" si="140"/>
        <v/>
      </c>
      <c r="CQ19" s="48" t="str">
        <f t="shared" si="140"/>
        <v/>
      </c>
      <c r="CR19" s="48" t="str">
        <f t="shared" si="140"/>
        <v/>
      </c>
      <c r="CS19" s="48" t="str">
        <f t="shared" si="140"/>
        <v/>
      </c>
      <c r="CT19" s="48" t="str">
        <f t="shared" si="140"/>
        <v/>
      </c>
      <c r="CU19" s="48" t="str">
        <f t="shared" si="140"/>
        <v/>
      </c>
      <c r="CV19" s="48" t="str">
        <f t="shared" si="140"/>
        <v/>
      </c>
      <c r="CW19" s="48" t="str">
        <f t="shared" si="140"/>
        <v/>
      </c>
      <c r="CX19" s="48" t="str">
        <f t="shared" si="140"/>
        <v/>
      </c>
      <c r="CY19" s="48" t="str">
        <f t="shared" si="140"/>
        <v/>
      </c>
      <c r="CZ19" s="48" t="str">
        <f t="shared" si="140"/>
        <v/>
      </c>
      <c r="DA19" s="48" t="str">
        <f t="shared" si="140"/>
        <v/>
      </c>
      <c r="DB19" s="48" t="str">
        <f t="shared" si="140"/>
        <v/>
      </c>
      <c r="DC19" s="48" t="str">
        <f t="shared" si="140"/>
        <v/>
      </c>
      <c r="DD19" s="48" t="str">
        <f t="shared" si="140"/>
        <v/>
      </c>
      <c r="DE19" s="48" t="str">
        <f t="shared" si="140"/>
        <v/>
      </c>
      <c r="DF19" s="48" t="str">
        <f t="shared" si="140"/>
        <v/>
      </c>
      <c r="DG19" s="48" t="str">
        <f t="shared" si="140"/>
        <v/>
      </c>
      <c r="DH19" s="48" t="str">
        <f t="shared" si="140"/>
        <v/>
      </c>
      <c r="DI19" s="48" t="str">
        <f t="shared" si="140"/>
        <v/>
      </c>
      <c r="DJ19" s="48" t="str">
        <f t="shared" si="140"/>
        <v/>
      </c>
      <c r="DK19" s="48" t="str">
        <f t="shared" si="140"/>
        <v/>
      </c>
      <c r="DL19" s="48" t="str">
        <f t="shared" si="140"/>
        <v/>
      </c>
      <c r="DM19" s="48" t="str">
        <f t="shared" si="140"/>
        <v/>
      </c>
      <c r="DN19" s="48" t="str">
        <f t="shared" si="140"/>
        <v/>
      </c>
      <c r="DO19" s="48" t="str">
        <f t="shared" si="140"/>
        <v/>
      </c>
      <c r="DP19" s="48" t="str">
        <f t="shared" si="140"/>
        <v/>
      </c>
      <c r="DQ19" s="48" t="str">
        <f t="shared" si="140"/>
        <v/>
      </c>
      <c r="DR19" s="48" t="str">
        <f t="shared" si="140"/>
        <v/>
      </c>
      <c r="DS19" s="48" t="str">
        <f t="shared" si="140"/>
        <v/>
      </c>
      <c r="DT19" s="48" t="str">
        <f t="shared" si="140"/>
        <v/>
      </c>
      <c r="DU19" s="163" t="e">
        <f t="shared" si="12"/>
        <v>#N/A</v>
      </c>
      <c r="DV19" s="163" t="e">
        <f t="shared" si="13"/>
        <v>#N/A</v>
      </c>
      <c r="DW19" s="163" t="e">
        <f t="shared" si="14"/>
        <v>#N/A</v>
      </c>
      <c r="DX19" s="163" t="e">
        <f t="shared" si="15"/>
        <v>#N/A</v>
      </c>
      <c r="DY19" s="163" t="e">
        <f t="shared" si="16"/>
        <v>#N/A</v>
      </c>
      <c r="DZ19" s="163" t="e">
        <f t="shared" si="17"/>
        <v>#N/A</v>
      </c>
      <c r="EA19" s="163" t="e">
        <f t="shared" si="18"/>
        <v>#N/A</v>
      </c>
      <c r="EB19" s="163" t="e">
        <f t="shared" si="19"/>
        <v>#N/A</v>
      </c>
      <c r="EC19" s="163" t="e">
        <f t="shared" si="20"/>
        <v>#N/A</v>
      </c>
      <c r="ED19" s="163" t="e">
        <f t="shared" si="21"/>
        <v>#N/A</v>
      </c>
      <c r="EE19" s="163" t="e">
        <f t="shared" si="22"/>
        <v>#N/A</v>
      </c>
      <c r="EF19" s="163" t="e">
        <f t="shared" si="23"/>
        <v>#N/A</v>
      </c>
      <c r="EG19" s="163" t="e">
        <f t="shared" si="24"/>
        <v>#N/A</v>
      </c>
      <c r="EH19" s="163" t="e">
        <f t="shared" si="25"/>
        <v>#N/A</v>
      </c>
      <c r="EI19" s="163" t="e">
        <f t="shared" si="26"/>
        <v>#N/A</v>
      </c>
      <c r="EJ19" s="163" t="e">
        <f t="shared" si="27"/>
        <v>#N/A</v>
      </c>
      <c r="EK19" s="163" t="e">
        <f t="shared" si="28"/>
        <v>#N/A</v>
      </c>
      <c r="EL19" s="163" t="e">
        <f t="shared" si="29"/>
        <v>#N/A</v>
      </c>
      <c r="EM19" s="163" t="e">
        <f t="shared" si="30"/>
        <v>#N/A</v>
      </c>
      <c r="EN19" s="163" t="e">
        <f t="shared" si="31"/>
        <v>#N/A</v>
      </c>
      <c r="EO19" s="163" t="e">
        <f t="shared" si="32"/>
        <v>#N/A</v>
      </c>
      <c r="EP19" s="163" t="e">
        <f t="shared" si="33"/>
        <v>#N/A</v>
      </c>
      <c r="EQ19" s="163" t="e">
        <f t="shared" si="34"/>
        <v>#N/A</v>
      </c>
      <c r="ER19" s="163" t="e">
        <f t="shared" si="35"/>
        <v>#N/A</v>
      </c>
      <c r="ES19" s="163" t="e">
        <f t="shared" si="36"/>
        <v>#N/A</v>
      </c>
      <c r="ET19" s="163" t="e">
        <f t="shared" si="37"/>
        <v>#N/A</v>
      </c>
      <c r="EU19" s="163" t="e">
        <f t="shared" si="38"/>
        <v>#N/A</v>
      </c>
      <c r="EV19" s="163" t="e">
        <f t="shared" si="39"/>
        <v>#N/A</v>
      </c>
      <c r="EW19" s="163" t="e">
        <f t="shared" si="40"/>
        <v>#N/A</v>
      </c>
      <c r="EX19" s="163" t="e">
        <f t="shared" si="41"/>
        <v>#N/A</v>
      </c>
      <c r="EY19" s="163" t="e">
        <f t="shared" si="42"/>
        <v>#N/A</v>
      </c>
      <c r="EZ19" s="163" t="e">
        <f t="shared" si="43"/>
        <v>#N/A</v>
      </c>
      <c r="FA19" s="163" t="e">
        <f t="shared" si="44"/>
        <v>#N/A</v>
      </c>
      <c r="FB19" s="163" t="e">
        <f t="shared" si="45"/>
        <v>#N/A</v>
      </c>
      <c r="FC19" s="163" t="e">
        <f t="shared" si="46"/>
        <v>#N/A</v>
      </c>
      <c r="FD19" s="163" t="e">
        <f t="shared" si="47"/>
        <v>#N/A</v>
      </c>
      <c r="FE19" s="163" t="e">
        <f t="shared" si="48"/>
        <v>#N/A</v>
      </c>
      <c r="FF19" s="163" t="e">
        <f t="shared" si="49"/>
        <v>#N/A</v>
      </c>
      <c r="FG19" s="163" t="e">
        <f t="shared" si="50"/>
        <v>#N/A</v>
      </c>
      <c r="FH19" s="163" t="e">
        <f t="shared" si="51"/>
        <v>#N/A</v>
      </c>
      <c r="FI19" s="163" t="e">
        <f t="shared" si="52"/>
        <v>#N/A</v>
      </c>
      <c r="FJ19" s="163" t="e">
        <f t="shared" si="53"/>
        <v>#N/A</v>
      </c>
      <c r="FK19" s="163" t="e">
        <f t="shared" si="54"/>
        <v>#N/A</v>
      </c>
      <c r="FL19" s="163" t="e">
        <f t="shared" si="55"/>
        <v>#N/A</v>
      </c>
      <c r="FM19" s="163" t="e">
        <f t="shared" si="56"/>
        <v>#N/A</v>
      </c>
      <c r="FN19" s="163" t="e">
        <f t="shared" si="57"/>
        <v>#N/A</v>
      </c>
      <c r="FO19" s="163" t="e">
        <f t="shared" si="58"/>
        <v>#N/A</v>
      </c>
      <c r="FP19" s="163" t="e">
        <f t="shared" si="59"/>
        <v>#N/A</v>
      </c>
      <c r="FQ19" s="163" t="e">
        <f t="shared" si="60"/>
        <v>#N/A</v>
      </c>
      <c r="FR19" s="163" t="e">
        <f t="shared" si="61"/>
        <v>#N/A</v>
      </c>
      <c r="FS19" s="163" t="e">
        <f t="shared" si="62"/>
        <v>#N/A</v>
      </c>
      <c r="FT19" s="163" t="e">
        <f t="shared" si="63"/>
        <v>#N/A</v>
      </c>
      <c r="FU19" s="163" t="e">
        <f t="shared" si="64"/>
        <v>#N/A</v>
      </c>
      <c r="FV19" s="163" t="e">
        <f t="shared" si="65"/>
        <v>#N/A</v>
      </c>
      <c r="FW19" s="163" t="e">
        <f t="shared" si="66"/>
        <v>#N/A</v>
      </c>
      <c r="FX19" s="163" t="e">
        <f t="shared" si="67"/>
        <v>#N/A</v>
      </c>
      <c r="FY19" s="163" t="e">
        <f t="shared" si="68"/>
        <v>#N/A</v>
      </c>
      <c r="FZ19" s="163" t="e">
        <f t="shared" si="69"/>
        <v>#N/A</v>
      </c>
      <c r="GA19" s="163" t="e">
        <f t="shared" si="70"/>
        <v>#N/A</v>
      </c>
      <c r="GB19" s="163" t="e">
        <f t="shared" si="71"/>
        <v>#N/A</v>
      </c>
      <c r="GC19" s="163" t="e">
        <f t="shared" si="72"/>
        <v>#N/A</v>
      </c>
      <c r="GD19" s="163" t="e">
        <f t="shared" si="73"/>
        <v>#N/A</v>
      </c>
      <c r="GE19" s="163" t="e">
        <f t="shared" si="74"/>
        <v>#N/A</v>
      </c>
      <c r="GF19" s="163" t="e">
        <f t="shared" si="75"/>
        <v>#N/A</v>
      </c>
      <c r="GG19" s="163" t="e">
        <f t="shared" si="76"/>
        <v>#N/A</v>
      </c>
      <c r="GH19" s="163" t="e">
        <f t="shared" si="77"/>
        <v>#N/A</v>
      </c>
      <c r="GI19" s="163" t="e">
        <f t="shared" si="78"/>
        <v>#N/A</v>
      </c>
      <c r="GJ19" s="163" t="e">
        <f t="shared" si="79"/>
        <v>#N/A</v>
      </c>
      <c r="GK19" s="163" t="e">
        <f t="shared" si="80"/>
        <v>#N/A</v>
      </c>
      <c r="GL19" s="163" t="e">
        <f t="shared" si="81"/>
        <v>#N/A</v>
      </c>
      <c r="GM19" s="163" t="e">
        <f t="shared" si="82"/>
        <v>#N/A</v>
      </c>
      <c r="GN19" s="163" t="e">
        <f t="shared" si="83"/>
        <v>#N/A</v>
      </c>
      <c r="GO19" s="163" t="e">
        <f t="shared" si="84"/>
        <v>#N/A</v>
      </c>
      <c r="GP19" s="163" t="e">
        <f t="shared" si="85"/>
        <v>#N/A</v>
      </c>
      <c r="GQ19" s="163" t="e">
        <f t="shared" si="86"/>
        <v>#N/A</v>
      </c>
      <c r="GR19" s="163" t="e">
        <f t="shared" si="87"/>
        <v>#N/A</v>
      </c>
      <c r="GS19" s="163" t="e">
        <f t="shared" si="88"/>
        <v>#N/A</v>
      </c>
      <c r="GT19" s="163" t="e">
        <f t="shared" si="89"/>
        <v>#N/A</v>
      </c>
      <c r="GU19" s="163" t="e">
        <f t="shared" si="90"/>
        <v>#N/A</v>
      </c>
      <c r="GV19" s="163" t="e">
        <f t="shared" si="91"/>
        <v>#N/A</v>
      </c>
      <c r="GW19" s="163" t="e">
        <f t="shared" si="92"/>
        <v>#N/A</v>
      </c>
      <c r="GX19" s="163" t="e">
        <f t="shared" si="93"/>
        <v>#N/A</v>
      </c>
      <c r="GY19" s="163" t="e">
        <f t="shared" si="94"/>
        <v>#N/A</v>
      </c>
      <c r="GZ19" s="163" t="e">
        <f t="shared" si="95"/>
        <v>#N/A</v>
      </c>
      <c r="HA19" s="163" t="e">
        <f t="shared" si="96"/>
        <v>#N/A</v>
      </c>
      <c r="HB19" s="163" t="e">
        <f t="shared" si="97"/>
        <v>#N/A</v>
      </c>
      <c r="HC19" s="163" t="e">
        <f t="shared" si="98"/>
        <v>#N/A</v>
      </c>
      <c r="HD19" s="163" t="e">
        <f t="shared" si="99"/>
        <v>#N/A</v>
      </c>
      <c r="HE19" s="163" t="e">
        <f t="shared" si="100"/>
        <v>#N/A</v>
      </c>
      <c r="HF19" s="163" t="e">
        <f t="shared" si="101"/>
        <v>#N/A</v>
      </c>
      <c r="HG19" s="163" t="e">
        <f t="shared" si="102"/>
        <v>#N/A</v>
      </c>
      <c r="HH19" s="163" t="e">
        <f t="shared" si="103"/>
        <v>#N/A</v>
      </c>
      <c r="HI19" s="163" t="e">
        <f t="shared" si="104"/>
        <v>#N/A</v>
      </c>
      <c r="HJ19" s="163" t="e">
        <f t="shared" si="105"/>
        <v>#N/A</v>
      </c>
      <c r="HK19" s="163" t="e">
        <f t="shared" si="106"/>
        <v>#N/A</v>
      </c>
      <c r="HL19" s="163" t="e">
        <f t="shared" si="107"/>
        <v>#N/A</v>
      </c>
      <c r="HM19" s="163" t="e">
        <f t="shared" si="108"/>
        <v>#N/A</v>
      </c>
      <c r="HN19" s="163" t="e">
        <f t="shared" si="109"/>
        <v>#N/A</v>
      </c>
      <c r="HO19" s="163" t="e">
        <f t="shared" si="110"/>
        <v>#N/A</v>
      </c>
      <c r="HP19" s="163" t="e">
        <f t="shared" si="111"/>
        <v>#N/A</v>
      </c>
      <c r="HQ19" s="163" t="e">
        <f t="shared" si="112"/>
        <v>#N/A</v>
      </c>
    </row>
    <row r="20" spans="1:225" hidden="1" x14ac:dyDescent="0.25">
      <c r="A20" s="4">
        <v>17</v>
      </c>
      <c r="B20" s="368" t="str">
        <f>IFERROR(_xlfn.LOGNORM.INV(0.001,LN($G20),LN(VLOOKUP($H20,VLookups!$A$4:$C$13,3,FALSE))),"")</f>
        <v/>
      </c>
      <c r="C20" s="89"/>
      <c r="D20" s="368" t="str">
        <f>IFERROR(_xlfn.LOGNORM.INV(0.999,LN($G20),LN(VLOOKUP($H20,VLookups!$A$4:$C$13,3,FALSE))),"")</f>
        <v/>
      </c>
      <c r="E20" s="34" t="str">
        <f t="shared" si="4"/>
        <v/>
      </c>
      <c r="F20" s="34" t="str">
        <f t="shared" si="5"/>
        <v/>
      </c>
      <c r="G20" s="70" t="str">
        <f>IF(AND(C20&gt;0,NOT(ISBLANK(H20))),IF(VLOOKUP($C$3,VLookups!$A$17:$B$18,2,FALSE),C20*VLOOKUP(H20,VLookups!$A$4:$B$13,2,FALSE),C20),"")</f>
        <v/>
      </c>
      <c r="H20" s="21"/>
      <c r="I20" s="56"/>
      <c r="J20" s="266"/>
      <c r="K20" s="369" t="str">
        <f>IF(AND(B20&gt;0,C20&gt;0,D20&gt;0),IF(ISBLANK(J20),IF(ISBLANK(H20),"",VLOOKUP(H20,VLookups!$A$4:$C$13,3,FALSE)),J20),"")</f>
        <v/>
      </c>
      <c r="L20" s="369" t="str">
        <f t="shared" si="6"/>
        <v/>
      </c>
      <c r="M20" s="72" t="str">
        <f t="shared" si="7"/>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8"/>
        <v/>
      </c>
      <c r="X20" s="162" t="str">
        <f t="shared" si="9"/>
        <v/>
      </c>
      <c r="Y20" s="48" t="str">
        <f t="shared" ref="Y20:CJ20" si="141">IF(ISNONTEXT($W20),X20+$W20,"")</f>
        <v/>
      </c>
      <c r="Z20" s="48" t="str">
        <f t="shared" si="141"/>
        <v/>
      </c>
      <c r="AA20" s="48" t="str">
        <f t="shared" si="141"/>
        <v/>
      </c>
      <c r="AB20" s="48" t="str">
        <f t="shared" si="141"/>
        <v/>
      </c>
      <c r="AC20" s="48" t="str">
        <f t="shared" si="141"/>
        <v/>
      </c>
      <c r="AD20" s="48" t="str">
        <f t="shared" si="141"/>
        <v/>
      </c>
      <c r="AE20" s="48" t="str">
        <f t="shared" si="141"/>
        <v/>
      </c>
      <c r="AF20" s="48" t="str">
        <f t="shared" si="141"/>
        <v/>
      </c>
      <c r="AG20" s="48" t="str">
        <f t="shared" si="141"/>
        <v/>
      </c>
      <c r="AH20" s="48" t="str">
        <f t="shared" si="141"/>
        <v/>
      </c>
      <c r="AI20" s="48" t="str">
        <f t="shared" si="141"/>
        <v/>
      </c>
      <c r="AJ20" s="48" t="str">
        <f t="shared" si="141"/>
        <v/>
      </c>
      <c r="AK20" s="48" t="str">
        <f t="shared" si="141"/>
        <v/>
      </c>
      <c r="AL20" s="48" t="str">
        <f t="shared" si="141"/>
        <v/>
      </c>
      <c r="AM20" s="48" t="str">
        <f t="shared" si="141"/>
        <v/>
      </c>
      <c r="AN20" s="48" t="str">
        <f t="shared" si="141"/>
        <v/>
      </c>
      <c r="AO20" s="48" t="str">
        <f t="shared" si="141"/>
        <v/>
      </c>
      <c r="AP20" s="48" t="str">
        <f t="shared" si="141"/>
        <v/>
      </c>
      <c r="AQ20" s="48" t="str">
        <f t="shared" si="141"/>
        <v/>
      </c>
      <c r="AR20" s="48" t="str">
        <f t="shared" si="141"/>
        <v/>
      </c>
      <c r="AS20" s="48" t="str">
        <f t="shared" si="141"/>
        <v/>
      </c>
      <c r="AT20" s="48" t="str">
        <f t="shared" si="141"/>
        <v/>
      </c>
      <c r="AU20" s="48" t="str">
        <f t="shared" si="141"/>
        <v/>
      </c>
      <c r="AV20" s="48" t="str">
        <f t="shared" si="141"/>
        <v/>
      </c>
      <c r="AW20" s="48" t="str">
        <f t="shared" si="141"/>
        <v/>
      </c>
      <c r="AX20" s="48" t="str">
        <f t="shared" si="141"/>
        <v/>
      </c>
      <c r="AY20" s="48" t="str">
        <f t="shared" si="141"/>
        <v/>
      </c>
      <c r="AZ20" s="48" t="str">
        <f t="shared" si="141"/>
        <v/>
      </c>
      <c r="BA20" s="48" t="str">
        <f t="shared" si="141"/>
        <v/>
      </c>
      <c r="BB20" s="48" t="str">
        <f t="shared" si="141"/>
        <v/>
      </c>
      <c r="BC20" s="48" t="str">
        <f t="shared" si="141"/>
        <v/>
      </c>
      <c r="BD20" s="48" t="str">
        <f t="shared" si="141"/>
        <v/>
      </c>
      <c r="BE20" s="48" t="str">
        <f t="shared" si="141"/>
        <v/>
      </c>
      <c r="BF20" s="48" t="str">
        <f t="shared" si="141"/>
        <v/>
      </c>
      <c r="BG20" s="48" t="str">
        <f t="shared" si="141"/>
        <v/>
      </c>
      <c r="BH20" s="48" t="str">
        <f t="shared" si="141"/>
        <v/>
      </c>
      <c r="BI20" s="48" t="str">
        <f t="shared" si="141"/>
        <v/>
      </c>
      <c r="BJ20" s="48" t="str">
        <f t="shared" si="141"/>
        <v/>
      </c>
      <c r="BK20" s="48" t="str">
        <f t="shared" si="141"/>
        <v/>
      </c>
      <c r="BL20" s="48" t="str">
        <f t="shared" si="141"/>
        <v/>
      </c>
      <c r="BM20" s="48" t="str">
        <f t="shared" si="141"/>
        <v/>
      </c>
      <c r="BN20" s="48" t="str">
        <f t="shared" si="141"/>
        <v/>
      </c>
      <c r="BO20" s="48" t="str">
        <f t="shared" si="141"/>
        <v/>
      </c>
      <c r="BP20" s="48" t="str">
        <f t="shared" si="141"/>
        <v/>
      </c>
      <c r="BQ20" s="48" t="str">
        <f t="shared" si="141"/>
        <v/>
      </c>
      <c r="BR20" s="48" t="str">
        <f t="shared" si="141"/>
        <v/>
      </c>
      <c r="BS20" s="48" t="str">
        <f t="shared" si="141"/>
        <v/>
      </c>
      <c r="BT20" s="48" t="str">
        <f t="shared" si="141"/>
        <v/>
      </c>
      <c r="BU20" s="48" t="str">
        <f t="shared" si="141"/>
        <v/>
      </c>
      <c r="BV20" s="48" t="str">
        <f t="shared" si="141"/>
        <v/>
      </c>
      <c r="BW20" s="48" t="str">
        <f t="shared" si="141"/>
        <v/>
      </c>
      <c r="BX20" s="48" t="str">
        <f t="shared" si="141"/>
        <v/>
      </c>
      <c r="BY20" s="48" t="str">
        <f t="shared" si="141"/>
        <v/>
      </c>
      <c r="BZ20" s="48" t="str">
        <f t="shared" si="141"/>
        <v/>
      </c>
      <c r="CA20" s="48" t="str">
        <f t="shared" si="141"/>
        <v/>
      </c>
      <c r="CB20" s="48" t="str">
        <f t="shared" si="141"/>
        <v/>
      </c>
      <c r="CC20" s="48" t="str">
        <f t="shared" si="141"/>
        <v/>
      </c>
      <c r="CD20" s="48" t="str">
        <f t="shared" si="141"/>
        <v/>
      </c>
      <c r="CE20" s="48" t="str">
        <f t="shared" si="141"/>
        <v/>
      </c>
      <c r="CF20" s="48" t="str">
        <f t="shared" si="141"/>
        <v/>
      </c>
      <c r="CG20" s="48" t="str">
        <f t="shared" si="141"/>
        <v/>
      </c>
      <c r="CH20" s="48" t="str">
        <f t="shared" si="141"/>
        <v/>
      </c>
      <c r="CI20" s="48" t="str">
        <f t="shared" si="141"/>
        <v/>
      </c>
      <c r="CJ20" s="48" t="str">
        <f t="shared" si="141"/>
        <v/>
      </c>
      <c r="CK20" s="48" t="str">
        <f t="shared" ref="CK20:DT20" si="142">IF(ISNONTEXT($W20),CJ20+$W20,"")</f>
        <v/>
      </c>
      <c r="CL20" s="48" t="str">
        <f t="shared" si="142"/>
        <v/>
      </c>
      <c r="CM20" s="48" t="str">
        <f t="shared" si="142"/>
        <v/>
      </c>
      <c r="CN20" s="48" t="str">
        <f t="shared" si="142"/>
        <v/>
      </c>
      <c r="CO20" s="48" t="str">
        <f t="shared" si="142"/>
        <v/>
      </c>
      <c r="CP20" s="48" t="str">
        <f t="shared" si="142"/>
        <v/>
      </c>
      <c r="CQ20" s="48" t="str">
        <f t="shared" si="142"/>
        <v/>
      </c>
      <c r="CR20" s="48" t="str">
        <f t="shared" si="142"/>
        <v/>
      </c>
      <c r="CS20" s="48" t="str">
        <f t="shared" si="142"/>
        <v/>
      </c>
      <c r="CT20" s="48" t="str">
        <f t="shared" si="142"/>
        <v/>
      </c>
      <c r="CU20" s="48" t="str">
        <f t="shared" si="142"/>
        <v/>
      </c>
      <c r="CV20" s="48" t="str">
        <f t="shared" si="142"/>
        <v/>
      </c>
      <c r="CW20" s="48" t="str">
        <f t="shared" si="142"/>
        <v/>
      </c>
      <c r="CX20" s="48" t="str">
        <f t="shared" si="142"/>
        <v/>
      </c>
      <c r="CY20" s="48" t="str">
        <f t="shared" si="142"/>
        <v/>
      </c>
      <c r="CZ20" s="48" t="str">
        <f t="shared" si="142"/>
        <v/>
      </c>
      <c r="DA20" s="48" t="str">
        <f t="shared" si="142"/>
        <v/>
      </c>
      <c r="DB20" s="48" t="str">
        <f t="shared" si="142"/>
        <v/>
      </c>
      <c r="DC20" s="48" t="str">
        <f t="shared" si="142"/>
        <v/>
      </c>
      <c r="DD20" s="48" t="str">
        <f t="shared" si="142"/>
        <v/>
      </c>
      <c r="DE20" s="48" t="str">
        <f t="shared" si="142"/>
        <v/>
      </c>
      <c r="DF20" s="48" t="str">
        <f t="shared" si="142"/>
        <v/>
      </c>
      <c r="DG20" s="48" t="str">
        <f t="shared" si="142"/>
        <v/>
      </c>
      <c r="DH20" s="48" t="str">
        <f t="shared" si="142"/>
        <v/>
      </c>
      <c r="DI20" s="48" t="str">
        <f t="shared" si="142"/>
        <v/>
      </c>
      <c r="DJ20" s="48" t="str">
        <f t="shared" si="142"/>
        <v/>
      </c>
      <c r="DK20" s="48" t="str">
        <f t="shared" si="142"/>
        <v/>
      </c>
      <c r="DL20" s="48" t="str">
        <f t="shared" si="142"/>
        <v/>
      </c>
      <c r="DM20" s="48" t="str">
        <f t="shared" si="142"/>
        <v/>
      </c>
      <c r="DN20" s="48" t="str">
        <f t="shared" si="142"/>
        <v/>
      </c>
      <c r="DO20" s="48" t="str">
        <f t="shared" si="142"/>
        <v/>
      </c>
      <c r="DP20" s="48" t="str">
        <f t="shared" si="142"/>
        <v/>
      </c>
      <c r="DQ20" s="48" t="str">
        <f t="shared" si="142"/>
        <v/>
      </c>
      <c r="DR20" s="48" t="str">
        <f t="shared" si="142"/>
        <v/>
      </c>
      <c r="DS20" s="48" t="str">
        <f t="shared" si="142"/>
        <v/>
      </c>
      <c r="DT20" s="48" t="str">
        <f t="shared" si="142"/>
        <v/>
      </c>
      <c r="DU20" s="163" t="e">
        <f t="shared" si="12"/>
        <v>#N/A</v>
      </c>
      <c r="DV20" s="163" t="e">
        <f t="shared" si="13"/>
        <v>#N/A</v>
      </c>
      <c r="DW20" s="163" t="e">
        <f t="shared" si="14"/>
        <v>#N/A</v>
      </c>
      <c r="DX20" s="163" t="e">
        <f t="shared" si="15"/>
        <v>#N/A</v>
      </c>
      <c r="DY20" s="163" t="e">
        <f t="shared" si="16"/>
        <v>#N/A</v>
      </c>
      <c r="DZ20" s="163" t="e">
        <f t="shared" si="17"/>
        <v>#N/A</v>
      </c>
      <c r="EA20" s="163" t="e">
        <f t="shared" si="18"/>
        <v>#N/A</v>
      </c>
      <c r="EB20" s="163" t="e">
        <f t="shared" si="19"/>
        <v>#N/A</v>
      </c>
      <c r="EC20" s="163" t="e">
        <f t="shared" si="20"/>
        <v>#N/A</v>
      </c>
      <c r="ED20" s="163" t="e">
        <f t="shared" si="21"/>
        <v>#N/A</v>
      </c>
      <c r="EE20" s="163" t="e">
        <f t="shared" si="22"/>
        <v>#N/A</v>
      </c>
      <c r="EF20" s="163" t="e">
        <f t="shared" si="23"/>
        <v>#N/A</v>
      </c>
      <c r="EG20" s="163" t="e">
        <f t="shared" si="24"/>
        <v>#N/A</v>
      </c>
      <c r="EH20" s="163" t="e">
        <f t="shared" si="25"/>
        <v>#N/A</v>
      </c>
      <c r="EI20" s="163" t="e">
        <f t="shared" si="26"/>
        <v>#N/A</v>
      </c>
      <c r="EJ20" s="163" t="e">
        <f t="shared" si="27"/>
        <v>#N/A</v>
      </c>
      <c r="EK20" s="163" t="e">
        <f t="shared" si="28"/>
        <v>#N/A</v>
      </c>
      <c r="EL20" s="163" t="e">
        <f t="shared" si="29"/>
        <v>#N/A</v>
      </c>
      <c r="EM20" s="163" t="e">
        <f t="shared" si="30"/>
        <v>#N/A</v>
      </c>
      <c r="EN20" s="163" t="e">
        <f t="shared" si="31"/>
        <v>#N/A</v>
      </c>
      <c r="EO20" s="163" t="e">
        <f t="shared" si="32"/>
        <v>#N/A</v>
      </c>
      <c r="EP20" s="163" t="e">
        <f t="shared" si="33"/>
        <v>#N/A</v>
      </c>
      <c r="EQ20" s="163" t="e">
        <f t="shared" si="34"/>
        <v>#N/A</v>
      </c>
      <c r="ER20" s="163" t="e">
        <f t="shared" si="35"/>
        <v>#N/A</v>
      </c>
      <c r="ES20" s="163" t="e">
        <f t="shared" si="36"/>
        <v>#N/A</v>
      </c>
      <c r="ET20" s="163" t="e">
        <f t="shared" si="37"/>
        <v>#N/A</v>
      </c>
      <c r="EU20" s="163" t="e">
        <f t="shared" si="38"/>
        <v>#N/A</v>
      </c>
      <c r="EV20" s="163" t="e">
        <f t="shared" si="39"/>
        <v>#N/A</v>
      </c>
      <c r="EW20" s="163" t="e">
        <f t="shared" si="40"/>
        <v>#N/A</v>
      </c>
      <c r="EX20" s="163" t="e">
        <f t="shared" si="41"/>
        <v>#N/A</v>
      </c>
      <c r="EY20" s="163" t="e">
        <f t="shared" si="42"/>
        <v>#N/A</v>
      </c>
      <c r="EZ20" s="163" t="e">
        <f t="shared" si="43"/>
        <v>#N/A</v>
      </c>
      <c r="FA20" s="163" t="e">
        <f t="shared" si="44"/>
        <v>#N/A</v>
      </c>
      <c r="FB20" s="163" t="e">
        <f t="shared" si="45"/>
        <v>#N/A</v>
      </c>
      <c r="FC20" s="163" t="e">
        <f t="shared" si="46"/>
        <v>#N/A</v>
      </c>
      <c r="FD20" s="163" t="e">
        <f t="shared" si="47"/>
        <v>#N/A</v>
      </c>
      <c r="FE20" s="163" t="e">
        <f t="shared" si="48"/>
        <v>#N/A</v>
      </c>
      <c r="FF20" s="163" t="e">
        <f t="shared" si="49"/>
        <v>#N/A</v>
      </c>
      <c r="FG20" s="163" t="e">
        <f t="shared" si="50"/>
        <v>#N/A</v>
      </c>
      <c r="FH20" s="163" t="e">
        <f t="shared" si="51"/>
        <v>#N/A</v>
      </c>
      <c r="FI20" s="163" t="e">
        <f t="shared" si="52"/>
        <v>#N/A</v>
      </c>
      <c r="FJ20" s="163" t="e">
        <f t="shared" si="53"/>
        <v>#N/A</v>
      </c>
      <c r="FK20" s="163" t="e">
        <f t="shared" si="54"/>
        <v>#N/A</v>
      </c>
      <c r="FL20" s="163" t="e">
        <f t="shared" si="55"/>
        <v>#N/A</v>
      </c>
      <c r="FM20" s="163" t="e">
        <f t="shared" si="56"/>
        <v>#N/A</v>
      </c>
      <c r="FN20" s="163" t="e">
        <f t="shared" si="57"/>
        <v>#N/A</v>
      </c>
      <c r="FO20" s="163" t="e">
        <f t="shared" si="58"/>
        <v>#N/A</v>
      </c>
      <c r="FP20" s="163" t="e">
        <f t="shared" si="59"/>
        <v>#N/A</v>
      </c>
      <c r="FQ20" s="163" t="e">
        <f t="shared" si="60"/>
        <v>#N/A</v>
      </c>
      <c r="FR20" s="163" t="e">
        <f t="shared" si="61"/>
        <v>#N/A</v>
      </c>
      <c r="FS20" s="163" t="e">
        <f t="shared" si="62"/>
        <v>#N/A</v>
      </c>
      <c r="FT20" s="163" t="e">
        <f t="shared" si="63"/>
        <v>#N/A</v>
      </c>
      <c r="FU20" s="163" t="e">
        <f t="shared" si="64"/>
        <v>#N/A</v>
      </c>
      <c r="FV20" s="163" t="e">
        <f t="shared" si="65"/>
        <v>#N/A</v>
      </c>
      <c r="FW20" s="163" t="e">
        <f t="shared" si="66"/>
        <v>#N/A</v>
      </c>
      <c r="FX20" s="163" t="e">
        <f t="shared" si="67"/>
        <v>#N/A</v>
      </c>
      <c r="FY20" s="163" t="e">
        <f t="shared" si="68"/>
        <v>#N/A</v>
      </c>
      <c r="FZ20" s="163" t="e">
        <f t="shared" si="69"/>
        <v>#N/A</v>
      </c>
      <c r="GA20" s="163" t="e">
        <f t="shared" si="70"/>
        <v>#N/A</v>
      </c>
      <c r="GB20" s="163" t="e">
        <f t="shared" si="71"/>
        <v>#N/A</v>
      </c>
      <c r="GC20" s="163" t="e">
        <f t="shared" si="72"/>
        <v>#N/A</v>
      </c>
      <c r="GD20" s="163" t="e">
        <f t="shared" si="73"/>
        <v>#N/A</v>
      </c>
      <c r="GE20" s="163" t="e">
        <f t="shared" si="74"/>
        <v>#N/A</v>
      </c>
      <c r="GF20" s="163" t="e">
        <f t="shared" si="75"/>
        <v>#N/A</v>
      </c>
      <c r="GG20" s="163" t="e">
        <f t="shared" si="76"/>
        <v>#N/A</v>
      </c>
      <c r="GH20" s="163" t="e">
        <f t="shared" si="77"/>
        <v>#N/A</v>
      </c>
      <c r="GI20" s="163" t="e">
        <f t="shared" si="78"/>
        <v>#N/A</v>
      </c>
      <c r="GJ20" s="163" t="e">
        <f t="shared" si="79"/>
        <v>#N/A</v>
      </c>
      <c r="GK20" s="163" t="e">
        <f t="shared" si="80"/>
        <v>#N/A</v>
      </c>
      <c r="GL20" s="163" t="e">
        <f t="shared" si="81"/>
        <v>#N/A</v>
      </c>
      <c r="GM20" s="163" t="e">
        <f t="shared" si="82"/>
        <v>#N/A</v>
      </c>
      <c r="GN20" s="163" t="e">
        <f t="shared" si="83"/>
        <v>#N/A</v>
      </c>
      <c r="GO20" s="163" t="e">
        <f t="shared" si="84"/>
        <v>#N/A</v>
      </c>
      <c r="GP20" s="163" t="e">
        <f t="shared" si="85"/>
        <v>#N/A</v>
      </c>
      <c r="GQ20" s="163" t="e">
        <f t="shared" si="86"/>
        <v>#N/A</v>
      </c>
      <c r="GR20" s="163" t="e">
        <f t="shared" si="87"/>
        <v>#N/A</v>
      </c>
      <c r="GS20" s="163" t="e">
        <f t="shared" si="88"/>
        <v>#N/A</v>
      </c>
      <c r="GT20" s="163" t="e">
        <f t="shared" si="89"/>
        <v>#N/A</v>
      </c>
      <c r="GU20" s="163" t="e">
        <f t="shared" si="90"/>
        <v>#N/A</v>
      </c>
      <c r="GV20" s="163" t="e">
        <f t="shared" si="91"/>
        <v>#N/A</v>
      </c>
      <c r="GW20" s="163" t="e">
        <f t="shared" si="92"/>
        <v>#N/A</v>
      </c>
      <c r="GX20" s="163" t="e">
        <f t="shared" si="93"/>
        <v>#N/A</v>
      </c>
      <c r="GY20" s="163" t="e">
        <f t="shared" si="94"/>
        <v>#N/A</v>
      </c>
      <c r="GZ20" s="163" t="e">
        <f t="shared" si="95"/>
        <v>#N/A</v>
      </c>
      <c r="HA20" s="163" t="e">
        <f t="shared" si="96"/>
        <v>#N/A</v>
      </c>
      <c r="HB20" s="163" t="e">
        <f t="shared" si="97"/>
        <v>#N/A</v>
      </c>
      <c r="HC20" s="163" t="e">
        <f t="shared" si="98"/>
        <v>#N/A</v>
      </c>
      <c r="HD20" s="163" t="e">
        <f t="shared" si="99"/>
        <v>#N/A</v>
      </c>
      <c r="HE20" s="163" t="e">
        <f t="shared" si="100"/>
        <v>#N/A</v>
      </c>
      <c r="HF20" s="163" t="e">
        <f t="shared" si="101"/>
        <v>#N/A</v>
      </c>
      <c r="HG20" s="163" t="e">
        <f t="shared" si="102"/>
        <v>#N/A</v>
      </c>
      <c r="HH20" s="163" t="e">
        <f t="shared" si="103"/>
        <v>#N/A</v>
      </c>
      <c r="HI20" s="163" t="e">
        <f t="shared" si="104"/>
        <v>#N/A</v>
      </c>
      <c r="HJ20" s="163" t="e">
        <f t="shared" si="105"/>
        <v>#N/A</v>
      </c>
      <c r="HK20" s="163" t="e">
        <f t="shared" si="106"/>
        <v>#N/A</v>
      </c>
      <c r="HL20" s="163" t="e">
        <f t="shared" si="107"/>
        <v>#N/A</v>
      </c>
      <c r="HM20" s="163" t="e">
        <f t="shared" si="108"/>
        <v>#N/A</v>
      </c>
      <c r="HN20" s="163" t="e">
        <f t="shared" si="109"/>
        <v>#N/A</v>
      </c>
      <c r="HO20" s="163" t="e">
        <f t="shared" si="110"/>
        <v>#N/A</v>
      </c>
      <c r="HP20" s="163" t="e">
        <f t="shared" si="111"/>
        <v>#N/A</v>
      </c>
      <c r="HQ20" s="163" t="e">
        <f t="shared" si="112"/>
        <v>#N/A</v>
      </c>
    </row>
    <row r="21" spans="1:225" hidden="1" x14ac:dyDescent="0.25">
      <c r="A21" s="4">
        <v>18</v>
      </c>
      <c r="B21" s="368" t="str">
        <f>IFERROR(_xlfn.LOGNORM.INV(0.001,LN($G21),LN(VLOOKUP($H21,VLookups!$A$4:$C$13,3,FALSE))),"")</f>
        <v/>
      </c>
      <c r="C21" s="89"/>
      <c r="D21" s="368" t="str">
        <f>IFERROR(_xlfn.LOGNORM.INV(0.999,LN($G21),LN(VLOOKUP($H21,VLookups!$A$4:$C$13,3,FALSE))),"")</f>
        <v/>
      </c>
      <c r="E21" s="34" t="str">
        <f t="shared" si="4"/>
        <v/>
      </c>
      <c r="F21" s="34" t="str">
        <f t="shared" si="5"/>
        <v/>
      </c>
      <c r="G21" s="70" t="str">
        <f>IF(AND(C21&gt;0,NOT(ISBLANK(H21))),IF(VLOOKUP($C$3,VLookups!$A$17:$B$18,2,FALSE),C21*VLOOKUP(H21,VLookups!$A$4:$B$13,2,FALSE),C21),"")</f>
        <v/>
      </c>
      <c r="H21" s="21"/>
      <c r="I21" s="56"/>
      <c r="J21" s="266"/>
      <c r="K21" s="369" t="str">
        <f>IF(AND(B21&gt;0,C21&gt;0,D21&gt;0),IF(ISBLANK(J21),IF(ISBLANK(H21),"",VLOOKUP(H21,VLookups!$A$4:$C$13,3,FALSE)),J21),"")</f>
        <v/>
      </c>
      <c r="L21" s="369" t="str">
        <f t="shared" si="6"/>
        <v/>
      </c>
      <c r="M21" s="72" t="str">
        <f t="shared" si="7"/>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8"/>
        <v/>
      </c>
      <c r="X21" s="162" t="str">
        <f t="shared" si="9"/>
        <v/>
      </c>
      <c r="Y21" s="48" t="str">
        <f t="shared" ref="Y21:CJ21" si="143">IF(ISNONTEXT($W21),X21+$W21,"")</f>
        <v/>
      </c>
      <c r="Z21" s="48" t="str">
        <f t="shared" si="143"/>
        <v/>
      </c>
      <c r="AA21" s="48" t="str">
        <f t="shared" si="143"/>
        <v/>
      </c>
      <c r="AB21" s="48" t="str">
        <f t="shared" si="143"/>
        <v/>
      </c>
      <c r="AC21" s="48" t="str">
        <f t="shared" si="143"/>
        <v/>
      </c>
      <c r="AD21" s="48" t="str">
        <f t="shared" si="143"/>
        <v/>
      </c>
      <c r="AE21" s="48" t="str">
        <f t="shared" si="143"/>
        <v/>
      </c>
      <c r="AF21" s="48" t="str">
        <f t="shared" si="143"/>
        <v/>
      </c>
      <c r="AG21" s="48" t="str">
        <f t="shared" si="143"/>
        <v/>
      </c>
      <c r="AH21" s="48" t="str">
        <f t="shared" si="143"/>
        <v/>
      </c>
      <c r="AI21" s="48" t="str">
        <f t="shared" si="143"/>
        <v/>
      </c>
      <c r="AJ21" s="48" t="str">
        <f t="shared" si="143"/>
        <v/>
      </c>
      <c r="AK21" s="48" t="str">
        <f t="shared" si="143"/>
        <v/>
      </c>
      <c r="AL21" s="48" t="str">
        <f t="shared" si="143"/>
        <v/>
      </c>
      <c r="AM21" s="48" t="str">
        <f t="shared" si="143"/>
        <v/>
      </c>
      <c r="AN21" s="48" t="str">
        <f t="shared" si="143"/>
        <v/>
      </c>
      <c r="AO21" s="48" t="str">
        <f t="shared" si="143"/>
        <v/>
      </c>
      <c r="AP21" s="48" t="str">
        <f t="shared" si="143"/>
        <v/>
      </c>
      <c r="AQ21" s="48" t="str">
        <f t="shared" si="143"/>
        <v/>
      </c>
      <c r="AR21" s="48" t="str">
        <f t="shared" si="143"/>
        <v/>
      </c>
      <c r="AS21" s="48" t="str">
        <f t="shared" si="143"/>
        <v/>
      </c>
      <c r="AT21" s="48" t="str">
        <f t="shared" si="143"/>
        <v/>
      </c>
      <c r="AU21" s="48" t="str">
        <f t="shared" si="143"/>
        <v/>
      </c>
      <c r="AV21" s="48" t="str">
        <f t="shared" si="143"/>
        <v/>
      </c>
      <c r="AW21" s="48" t="str">
        <f t="shared" si="143"/>
        <v/>
      </c>
      <c r="AX21" s="48" t="str">
        <f t="shared" si="143"/>
        <v/>
      </c>
      <c r="AY21" s="48" t="str">
        <f t="shared" si="143"/>
        <v/>
      </c>
      <c r="AZ21" s="48" t="str">
        <f t="shared" si="143"/>
        <v/>
      </c>
      <c r="BA21" s="48" t="str">
        <f t="shared" si="143"/>
        <v/>
      </c>
      <c r="BB21" s="48" t="str">
        <f t="shared" si="143"/>
        <v/>
      </c>
      <c r="BC21" s="48" t="str">
        <f t="shared" si="143"/>
        <v/>
      </c>
      <c r="BD21" s="48" t="str">
        <f t="shared" si="143"/>
        <v/>
      </c>
      <c r="BE21" s="48" t="str">
        <f t="shared" si="143"/>
        <v/>
      </c>
      <c r="BF21" s="48" t="str">
        <f t="shared" si="143"/>
        <v/>
      </c>
      <c r="BG21" s="48" t="str">
        <f t="shared" si="143"/>
        <v/>
      </c>
      <c r="BH21" s="48" t="str">
        <f t="shared" si="143"/>
        <v/>
      </c>
      <c r="BI21" s="48" t="str">
        <f t="shared" si="143"/>
        <v/>
      </c>
      <c r="BJ21" s="48" t="str">
        <f t="shared" si="143"/>
        <v/>
      </c>
      <c r="BK21" s="48" t="str">
        <f t="shared" si="143"/>
        <v/>
      </c>
      <c r="BL21" s="48" t="str">
        <f t="shared" si="143"/>
        <v/>
      </c>
      <c r="BM21" s="48" t="str">
        <f t="shared" si="143"/>
        <v/>
      </c>
      <c r="BN21" s="48" t="str">
        <f t="shared" si="143"/>
        <v/>
      </c>
      <c r="BO21" s="48" t="str">
        <f t="shared" si="143"/>
        <v/>
      </c>
      <c r="BP21" s="48" t="str">
        <f t="shared" si="143"/>
        <v/>
      </c>
      <c r="BQ21" s="48" t="str">
        <f t="shared" si="143"/>
        <v/>
      </c>
      <c r="BR21" s="48" t="str">
        <f t="shared" si="143"/>
        <v/>
      </c>
      <c r="BS21" s="48" t="str">
        <f t="shared" si="143"/>
        <v/>
      </c>
      <c r="BT21" s="48" t="str">
        <f t="shared" si="143"/>
        <v/>
      </c>
      <c r="BU21" s="48" t="str">
        <f t="shared" si="143"/>
        <v/>
      </c>
      <c r="BV21" s="48" t="str">
        <f t="shared" si="143"/>
        <v/>
      </c>
      <c r="BW21" s="48" t="str">
        <f t="shared" si="143"/>
        <v/>
      </c>
      <c r="BX21" s="48" t="str">
        <f t="shared" si="143"/>
        <v/>
      </c>
      <c r="BY21" s="48" t="str">
        <f t="shared" si="143"/>
        <v/>
      </c>
      <c r="BZ21" s="48" t="str">
        <f t="shared" si="143"/>
        <v/>
      </c>
      <c r="CA21" s="48" t="str">
        <f t="shared" si="143"/>
        <v/>
      </c>
      <c r="CB21" s="48" t="str">
        <f t="shared" si="143"/>
        <v/>
      </c>
      <c r="CC21" s="48" t="str">
        <f t="shared" si="143"/>
        <v/>
      </c>
      <c r="CD21" s="48" t="str">
        <f t="shared" si="143"/>
        <v/>
      </c>
      <c r="CE21" s="48" t="str">
        <f t="shared" si="143"/>
        <v/>
      </c>
      <c r="CF21" s="48" t="str">
        <f t="shared" si="143"/>
        <v/>
      </c>
      <c r="CG21" s="48" t="str">
        <f t="shared" si="143"/>
        <v/>
      </c>
      <c r="CH21" s="48" t="str">
        <f t="shared" si="143"/>
        <v/>
      </c>
      <c r="CI21" s="48" t="str">
        <f t="shared" si="143"/>
        <v/>
      </c>
      <c r="CJ21" s="48" t="str">
        <f t="shared" si="143"/>
        <v/>
      </c>
      <c r="CK21" s="48" t="str">
        <f t="shared" ref="CK21:DT21" si="144">IF(ISNONTEXT($W21),CJ21+$W21,"")</f>
        <v/>
      </c>
      <c r="CL21" s="48" t="str">
        <f t="shared" si="144"/>
        <v/>
      </c>
      <c r="CM21" s="48" t="str">
        <f t="shared" si="144"/>
        <v/>
      </c>
      <c r="CN21" s="48" t="str">
        <f t="shared" si="144"/>
        <v/>
      </c>
      <c r="CO21" s="48" t="str">
        <f t="shared" si="144"/>
        <v/>
      </c>
      <c r="CP21" s="48" t="str">
        <f t="shared" si="144"/>
        <v/>
      </c>
      <c r="CQ21" s="48" t="str">
        <f t="shared" si="144"/>
        <v/>
      </c>
      <c r="CR21" s="48" t="str">
        <f t="shared" si="144"/>
        <v/>
      </c>
      <c r="CS21" s="48" t="str">
        <f t="shared" si="144"/>
        <v/>
      </c>
      <c r="CT21" s="48" t="str">
        <f t="shared" si="144"/>
        <v/>
      </c>
      <c r="CU21" s="48" t="str">
        <f t="shared" si="144"/>
        <v/>
      </c>
      <c r="CV21" s="48" t="str">
        <f t="shared" si="144"/>
        <v/>
      </c>
      <c r="CW21" s="48" t="str">
        <f t="shared" si="144"/>
        <v/>
      </c>
      <c r="CX21" s="48" t="str">
        <f t="shared" si="144"/>
        <v/>
      </c>
      <c r="CY21" s="48" t="str">
        <f t="shared" si="144"/>
        <v/>
      </c>
      <c r="CZ21" s="48" t="str">
        <f t="shared" si="144"/>
        <v/>
      </c>
      <c r="DA21" s="48" t="str">
        <f t="shared" si="144"/>
        <v/>
      </c>
      <c r="DB21" s="48" t="str">
        <f t="shared" si="144"/>
        <v/>
      </c>
      <c r="DC21" s="48" t="str">
        <f t="shared" si="144"/>
        <v/>
      </c>
      <c r="DD21" s="48" t="str">
        <f t="shared" si="144"/>
        <v/>
      </c>
      <c r="DE21" s="48" t="str">
        <f t="shared" si="144"/>
        <v/>
      </c>
      <c r="DF21" s="48" t="str">
        <f t="shared" si="144"/>
        <v/>
      </c>
      <c r="DG21" s="48" t="str">
        <f t="shared" si="144"/>
        <v/>
      </c>
      <c r="DH21" s="48" t="str">
        <f t="shared" si="144"/>
        <v/>
      </c>
      <c r="DI21" s="48" t="str">
        <f t="shared" si="144"/>
        <v/>
      </c>
      <c r="DJ21" s="48" t="str">
        <f t="shared" si="144"/>
        <v/>
      </c>
      <c r="DK21" s="48" t="str">
        <f t="shared" si="144"/>
        <v/>
      </c>
      <c r="DL21" s="48" t="str">
        <f t="shared" si="144"/>
        <v/>
      </c>
      <c r="DM21" s="48" t="str">
        <f t="shared" si="144"/>
        <v/>
      </c>
      <c r="DN21" s="48" t="str">
        <f t="shared" si="144"/>
        <v/>
      </c>
      <c r="DO21" s="48" t="str">
        <f t="shared" si="144"/>
        <v/>
      </c>
      <c r="DP21" s="48" t="str">
        <f t="shared" si="144"/>
        <v/>
      </c>
      <c r="DQ21" s="48" t="str">
        <f t="shared" si="144"/>
        <v/>
      </c>
      <c r="DR21" s="48" t="str">
        <f t="shared" si="144"/>
        <v/>
      </c>
      <c r="DS21" s="48" t="str">
        <f t="shared" si="144"/>
        <v/>
      </c>
      <c r="DT21" s="48" t="str">
        <f t="shared" si="144"/>
        <v/>
      </c>
      <c r="DU21" s="163" t="e">
        <f t="shared" si="12"/>
        <v>#N/A</v>
      </c>
      <c r="DV21" s="163" t="e">
        <f t="shared" si="13"/>
        <v>#N/A</v>
      </c>
      <c r="DW21" s="163" t="e">
        <f t="shared" si="14"/>
        <v>#N/A</v>
      </c>
      <c r="DX21" s="163" t="e">
        <f t="shared" si="15"/>
        <v>#N/A</v>
      </c>
      <c r="DY21" s="163" t="e">
        <f t="shared" si="16"/>
        <v>#N/A</v>
      </c>
      <c r="DZ21" s="163" t="e">
        <f t="shared" si="17"/>
        <v>#N/A</v>
      </c>
      <c r="EA21" s="163" t="e">
        <f t="shared" si="18"/>
        <v>#N/A</v>
      </c>
      <c r="EB21" s="163" t="e">
        <f t="shared" si="19"/>
        <v>#N/A</v>
      </c>
      <c r="EC21" s="163" t="e">
        <f t="shared" si="20"/>
        <v>#N/A</v>
      </c>
      <c r="ED21" s="163" t="e">
        <f t="shared" si="21"/>
        <v>#N/A</v>
      </c>
      <c r="EE21" s="163" t="e">
        <f t="shared" si="22"/>
        <v>#N/A</v>
      </c>
      <c r="EF21" s="163" t="e">
        <f t="shared" si="23"/>
        <v>#N/A</v>
      </c>
      <c r="EG21" s="163" t="e">
        <f t="shared" si="24"/>
        <v>#N/A</v>
      </c>
      <c r="EH21" s="163" t="e">
        <f t="shared" si="25"/>
        <v>#N/A</v>
      </c>
      <c r="EI21" s="163" t="e">
        <f t="shared" si="26"/>
        <v>#N/A</v>
      </c>
      <c r="EJ21" s="163" t="e">
        <f t="shared" si="27"/>
        <v>#N/A</v>
      </c>
      <c r="EK21" s="163" t="e">
        <f t="shared" si="28"/>
        <v>#N/A</v>
      </c>
      <c r="EL21" s="163" t="e">
        <f t="shared" si="29"/>
        <v>#N/A</v>
      </c>
      <c r="EM21" s="163" t="e">
        <f t="shared" si="30"/>
        <v>#N/A</v>
      </c>
      <c r="EN21" s="163" t="e">
        <f t="shared" si="31"/>
        <v>#N/A</v>
      </c>
      <c r="EO21" s="163" t="e">
        <f t="shared" si="32"/>
        <v>#N/A</v>
      </c>
      <c r="EP21" s="163" t="e">
        <f t="shared" si="33"/>
        <v>#N/A</v>
      </c>
      <c r="EQ21" s="163" t="e">
        <f t="shared" si="34"/>
        <v>#N/A</v>
      </c>
      <c r="ER21" s="163" t="e">
        <f t="shared" si="35"/>
        <v>#N/A</v>
      </c>
      <c r="ES21" s="163" t="e">
        <f t="shared" si="36"/>
        <v>#N/A</v>
      </c>
      <c r="ET21" s="163" t="e">
        <f t="shared" si="37"/>
        <v>#N/A</v>
      </c>
      <c r="EU21" s="163" t="e">
        <f t="shared" si="38"/>
        <v>#N/A</v>
      </c>
      <c r="EV21" s="163" t="e">
        <f t="shared" si="39"/>
        <v>#N/A</v>
      </c>
      <c r="EW21" s="163" t="e">
        <f t="shared" si="40"/>
        <v>#N/A</v>
      </c>
      <c r="EX21" s="163" t="e">
        <f t="shared" si="41"/>
        <v>#N/A</v>
      </c>
      <c r="EY21" s="163" t="e">
        <f t="shared" si="42"/>
        <v>#N/A</v>
      </c>
      <c r="EZ21" s="163" t="e">
        <f t="shared" si="43"/>
        <v>#N/A</v>
      </c>
      <c r="FA21" s="163" t="e">
        <f t="shared" si="44"/>
        <v>#N/A</v>
      </c>
      <c r="FB21" s="163" t="e">
        <f t="shared" si="45"/>
        <v>#N/A</v>
      </c>
      <c r="FC21" s="163" t="e">
        <f t="shared" si="46"/>
        <v>#N/A</v>
      </c>
      <c r="FD21" s="163" t="e">
        <f t="shared" si="47"/>
        <v>#N/A</v>
      </c>
      <c r="FE21" s="163" t="e">
        <f t="shared" si="48"/>
        <v>#N/A</v>
      </c>
      <c r="FF21" s="163" t="e">
        <f t="shared" si="49"/>
        <v>#N/A</v>
      </c>
      <c r="FG21" s="163" t="e">
        <f t="shared" si="50"/>
        <v>#N/A</v>
      </c>
      <c r="FH21" s="163" t="e">
        <f t="shared" si="51"/>
        <v>#N/A</v>
      </c>
      <c r="FI21" s="163" t="e">
        <f t="shared" si="52"/>
        <v>#N/A</v>
      </c>
      <c r="FJ21" s="163" t="e">
        <f t="shared" si="53"/>
        <v>#N/A</v>
      </c>
      <c r="FK21" s="163" t="e">
        <f t="shared" si="54"/>
        <v>#N/A</v>
      </c>
      <c r="FL21" s="163" t="e">
        <f t="shared" si="55"/>
        <v>#N/A</v>
      </c>
      <c r="FM21" s="163" t="e">
        <f t="shared" si="56"/>
        <v>#N/A</v>
      </c>
      <c r="FN21" s="163" t="e">
        <f t="shared" si="57"/>
        <v>#N/A</v>
      </c>
      <c r="FO21" s="163" t="e">
        <f t="shared" si="58"/>
        <v>#N/A</v>
      </c>
      <c r="FP21" s="163" t="e">
        <f t="shared" si="59"/>
        <v>#N/A</v>
      </c>
      <c r="FQ21" s="163" t="e">
        <f t="shared" si="60"/>
        <v>#N/A</v>
      </c>
      <c r="FR21" s="163" t="e">
        <f t="shared" si="61"/>
        <v>#N/A</v>
      </c>
      <c r="FS21" s="163" t="e">
        <f t="shared" si="62"/>
        <v>#N/A</v>
      </c>
      <c r="FT21" s="163" t="e">
        <f t="shared" si="63"/>
        <v>#N/A</v>
      </c>
      <c r="FU21" s="163" t="e">
        <f t="shared" si="64"/>
        <v>#N/A</v>
      </c>
      <c r="FV21" s="163" t="e">
        <f t="shared" si="65"/>
        <v>#N/A</v>
      </c>
      <c r="FW21" s="163" t="e">
        <f t="shared" si="66"/>
        <v>#N/A</v>
      </c>
      <c r="FX21" s="163" t="e">
        <f t="shared" si="67"/>
        <v>#N/A</v>
      </c>
      <c r="FY21" s="163" t="e">
        <f t="shared" si="68"/>
        <v>#N/A</v>
      </c>
      <c r="FZ21" s="163" t="e">
        <f t="shared" si="69"/>
        <v>#N/A</v>
      </c>
      <c r="GA21" s="163" t="e">
        <f t="shared" si="70"/>
        <v>#N/A</v>
      </c>
      <c r="GB21" s="163" t="e">
        <f t="shared" si="71"/>
        <v>#N/A</v>
      </c>
      <c r="GC21" s="163" t="e">
        <f t="shared" si="72"/>
        <v>#N/A</v>
      </c>
      <c r="GD21" s="163" t="e">
        <f t="shared" si="73"/>
        <v>#N/A</v>
      </c>
      <c r="GE21" s="163" t="e">
        <f t="shared" si="74"/>
        <v>#N/A</v>
      </c>
      <c r="GF21" s="163" t="e">
        <f t="shared" si="75"/>
        <v>#N/A</v>
      </c>
      <c r="GG21" s="163" t="e">
        <f t="shared" si="76"/>
        <v>#N/A</v>
      </c>
      <c r="GH21" s="163" t="e">
        <f t="shared" si="77"/>
        <v>#N/A</v>
      </c>
      <c r="GI21" s="163" t="e">
        <f t="shared" si="78"/>
        <v>#N/A</v>
      </c>
      <c r="GJ21" s="163" t="e">
        <f t="shared" si="79"/>
        <v>#N/A</v>
      </c>
      <c r="GK21" s="163" t="e">
        <f t="shared" si="80"/>
        <v>#N/A</v>
      </c>
      <c r="GL21" s="163" t="e">
        <f t="shared" si="81"/>
        <v>#N/A</v>
      </c>
      <c r="GM21" s="163" t="e">
        <f t="shared" si="82"/>
        <v>#N/A</v>
      </c>
      <c r="GN21" s="163" t="e">
        <f t="shared" si="83"/>
        <v>#N/A</v>
      </c>
      <c r="GO21" s="163" t="e">
        <f t="shared" si="84"/>
        <v>#N/A</v>
      </c>
      <c r="GP21" s="163" t="e">
        <f t="shared" si="85"/>
        <v>#N/A</v>
      </c>
      <c r="GQ21" s="163" t="e">
        <f t="shared" si="86"/>
        <v>#N/A</v>
      </c>
      <c r="GR21" s="163" t="e">
        <f t="shared" si="87"/>
        <v>#N/A</v>
      </c>
      <c r="GS21" s="163" t="e">
        <f t="shared" si="88"/>
        <v>#N/A</v>
      </c>
      <c r="GT21" s="163" t="e">
        <f t="shared" si="89"/>
        <v>#N/A</v>
      </c>
      <c r="GU21" s="163" t="e">
        <f t="shared" si="90"/>
        <v>#N/A</v>
      </c>
      <c r="GV21" s="163" t="e">
        <f t="shared" si="91"/>
        <v>#N/A</v>
      </c>
      <c r="GW21" s="163" t="e">
        <f t="shared" si="92"/>
        <v>#N/A</v>
      </c>
      <c r="GX21" s="163" t="e">
        <f t="shared" si="93"/>
        <v>#N/A</v>
      </c>
      <c r="GY21" s="163" t="e">
        <f t="shared" si="94"/>
        <v>#N/A</v>
      </c>
      <c r="GZ21" s="163" t="e">
        <f t="shared" si="95"/>
        <v>#N/A</v>
      </c>
      <c r="HA21" s="163" t="e">
        <f t="shared" si="96"/>
        <v>#N/A</v>
      </c>
      <c r="HB21" s="163" t="e">
        <f t="shared" si="97"/>
        <v>#N/A</v>
      </c>
      <c r="HC21" s="163" t="e">
        <f t="shared" si="98"/>
        <v>#N/A</v>
      </c>
      <c r="HD21" s="163" t="e">
        <f t="shared" si="99"/>
        <v>#N/A</v>
      </c>
      <c r="HE21" s="163" t="e">
        <f t="shared" si="100"/>
        <v>#N/A</v>
      </c>
      <c r="HF21" s="163" t="e">
        <f t="shared" si="101"/>
        <v>#N/A</v>
      </c>
      <c r="HG21" s="163" t="e">
        <f t="shared" si="102"/>
        <v>#N/A</v>
      </c>
      <c r="HH21" s="163" t="e">
        <f t="shared" si="103"/>
        <v>#N/A</v>
      </c>
      <c r="HI21" s="163" t="e">
        <f t="shared" si="104"/>
        <v>#N/A</v>
      </c>
      <c r="HJ21" s="163" t="e">
        <f t="shared" si="105"/>
        <v>#N/A</v>
      </c>
      <c r="HK21" s="163" t="e">
        <f t="shared" si="106"/>
        <v>#N/A</v>
      </c>
      <c r="HL21" s="163" t="e">
        <f t="shared" si="107"/>
        <v>#N/A</v>
      </c>
      <c r="HM21" s="163" t="e">
        <f t="shared" si="108"/>
        <v>#N/A</v>
      </c>
      <c r="HN21" s="163" t="e">
        <f t="shared" si="109"/>
        <v>#N/A</v>
      </c>
      <c r="HO21" s="163" t="e">
        <f t="shared" si="110"/>
        <v>#N/A</v>
      </c>
      <c r="HP21" s="163" t="e">
        <f t="shared" si="111"/>
        <v>#N/A</v>
      </c>
      <c r="HQ21" s="163" t="e">
        <f t="shared" si="112"/>
        <v>#N/A</v>
      </c>
    </row>
    <row r="22" spans="1:225" hidden="1" x14ac:dyDescent="0.25">
      <c r="A22" s="4">
        <v>19</v>
      </c>
      <c r="B22" s="368" t="str">
        <f>IFERROR(_xlfn.LOGNORM.INV(0.001,LN($G22),LN(VLOOKUP($H22,VLookups!$A$4:$C$13,3,FALSE))),"")</f>
        <v/>
      </c>
      <c r="C22" s="89"/>
      <c r="D22" s="368" t="str">
        <f>IFERROR(_xlfn.LOGNORM.INV(0.999,LN($G22),LN(VLOOKUP($H22,VLookups!$A$4:$C$13,3,FALSE))),"")</f>
        <v/>
      </c>
      <c r="E22" s="34" t="str">
        <f t="shared" si="4"/>
        <v/>
      </c>
      <c r="F22" s="34" t="str">
        <f t="shared" si="5"/>
        <v/>
      </c>
      <c r="G22" s="70" t="str">
        <f>IF(AND(C22&gt;0,NOT(ISBLANK(H22))),IF(VLOOKUP($C$3,VLookups!$A$17:$B$18,2,FALSE),C22*VLOOKUP(H22,VLookups!$A$4:$B$13,2,FALSE),C22),"")</f>
        <v/>
      </c>
      <c r="H22" s="21"/>
      <c r="I22" s="56"/>
      <c r="J22" s="266"/>
      <c r="K22" s="369" t="str">
        <f>IF(AND(B22&gt;0,C22&gt;0,D22&gt;0),IF(ISBLANK(J22),IF(ISBLANK(H22),"",VLOOKUP(H22,VLookups!$A$4:$C$13,3,FALSE)),J22),"")</f>
        <v/>
      </c>
      <c r="L22" s="369" t="str">
        <f t="shared" si="6"/>
        <v/>
      </c>
      <c r="M22" s="72" t="str">
        <f t="shared" si="7"/>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8"/>
        <v/>
      </c>
      <c r="X22" s="162" t="str">
        <f t="shared" si="9"/>
        <v/>
      </c>
      <c r="Y22" s="48" t="str">
        <f t="shared" ref="Y22:CJ22" si="145">IF(ISNONTEXT($W22),X22+$W22,"")</f>
        <v/>
      </c>
      <c r="Z22" s="48" t="str">
        <f t="shared" si="145"/>
        <v/>
      </c>
      <c r="AA22" s="48" t="str">
        <f t="shared" si="145"/>
        <v/>
      </c>
      <c r="AB22" s="48" t="str">
        <f t="shared" si="145"/>
        <v/>
      </c>
      <c r="AC22" s="48" t="str">
        <f t="shared" si="145"/>
        <v/>
      </c>
      <c r="AD22" s="48" t="str">
        <f t="shared" si="145"/>
        <v/>
      </c>
      <c r="AE22" s="48" t="str">
        <f t="shared" si="145"/>
        <v/>
      </c>
      <c r="AF22" s="48" t="str">
        <f t="shared" si="145"/>
        <v/>
      </c>
      <c r="AG22" s="48" t="str">
        <f t="shared" si="145"/>
        <v/>
      </c>
      <c r="AH22" s="48" t="str">
        <f t="shared" si="145"/>
        <v/>
      </c>
      <c r="AI22" s="48" t="str">
        <f t="shared" si="145"/>
        <v/>
      </c>
      <c r="AJ22" s="48" t="str">
        <f t="shared" si="145"/>
        <v/>
      </c>
      <c r="AK22" s="48" t="str">
        <f t="shared" si="145"/>
        <v/>
      </c>
      <c r="AL22" s="48" t="str">
        <f t="shared" si="145"/>
        <v/>
      </c>
      <c r="AM22" s="48" t="str">
        <f t="shared" si="145"/>
        <v/>
      </c>
      <c r="AN22" s="48" t="str">
        <f t="shared" si="145"/>
        <v/>
      </c>
      <c r="AO22" s="48" t="str">
        <f t="shared" si="145"/>
        <v/>
      </c>
      <c r="AP22" s="48" t="str">
        <f t="shared" si="145"/>
        <v/>
      </c>
      <c r="AQ22" s="48" t="str">
        <f t="shared" si="145"/>
        <v/>
      </c>
      <c r="AR22" s="48" t="str">
        <f t="shared" si="145"/>
        <v/>
      </c>
      <c r="AS22" s="48" t="str">
        <f t="shared" si="145"/>
        <v/>
      </c>
      <c r="AT22" s="48" t="str">
        <f t="shared" si="145"/>
        <v/>
      </c>
      <c r="AU22" s="48" t="str">
        <f t="shared" si="145"/>
        <v/>
      </c>
      <c r="AV22" s="48" t="str">
        <f t="shared" si="145"/>
        <v/>
      </c>
      <c r="AW22" s="48" t="str">
        <f t="shared" si="145"/>
        <v/>
      </c>
      <c r="AX22" s="48" t="str">
        <f t="shared" si="145"/>
        <v/>
      </c>
      <c r="AY22" s="48" t="str">
        <f t="shared" si="145"/>
        <v/>
      </c>
      <c r="AZ22" s="48" t="str">
        <f t="shared" si="145"/>
        <v/>
      </c>
      <c r="BA22" s="48" t="str">
        <f t="shared" si="145"/>
        <v/>
      </c>
      <c r="BB22" s="48" t="str">
        <f t="shared" si="145"/>
        <v/>
      </c>
      <c r="BC22" s="48" t="str">
        <f t="shared" si="145"/>
        <v/>
      </c>
      <c r="BD22" s="48" t="str">
        <f t="shared" si="145"/>
        <v/>
      </c>
      <c r="BE22" s="48" t="str">
        <f t="shared" si="145"/>
        <v/>
      </c>
      <c r="BF22" s="48" t="str">
        <f t="shared" si="145"/>
        <v/>
      </c>
      <c r="BG22" s="48" t="str">
        <f t="shared" si="145"/>
        <v/>
      </c>
      <c r="BH22" s="48" t="str">
        <f t="shared" si="145"/>
        <v/>
      </c>
      <c r="BI22" s="48" t="str">
        <f t="shared" si="145"/>
        <v/>
      </c>
      <c r="BJ22" s="48" t="str">
        <f t="shared" si="145"/>
        <v/>
      </c>
      <c r="BK22" s="48" t="str">
        <f t="shared" si="145"/>
        <v/>
      </c>
      <c r="BL22" s="48" t="str">
        <f t="shared" si="145"/>
        <v/>
      </c>
      <c r="BM22" s="48" t="str">
        <f t="shared" si="145"/>
        <v/>
      </c>
      <c r="BN22" s="48" t="str">
        <f t="shared" si="145"/>
        <v/>
      </c>
      <c r="BO22" s="48" t="str">
        <f t="shared" si="145"/>
        <v/>
      </c>
      <c r="BP22" s="48" t="str">
        <f t="shared" si="145"/>
        <v/>
      </c>
      <c r="BQ22" s="48" t="str">
        <f t="shared" si="145"/>
        <v/>
      </c>
      <c r="BR22" s="48" t="str">
        <f t="shared" si="145"/>
        <v/>
      </c>
      <c r="BS22" s="48" t="str">
        <f t="shared" si="145"/>
        <v/>
      </c>
      <c r="BT22" s="48" t="str">
        <f t="shared" si="145"/>
        <v/>
      </c>
      <c r="BU22" s="48" t="str">
        <f t="shared" si="145"/>
        <v/>
      </c>
      <c r="BV22" s="48" t="str">
        <f t="shared" si="145"/>
        <v/>
      </c>
      <c r="BW22" s="48" t="str">
        <f t="shared" si="145"/>
        <v/>
      </c>
      <c r="BX22" s="48" t="str">
        <f t="shared" si="145"/>
        <v/>
      </c>
      <c r="BY22" s="48" t="str">
        <f t="shared" si="145"/>
        <v/>
      </c>
      <c r="BZ22" s="48" t="str">
        <f t="shared" si="145"/>
        <v/>
      </c>
      <c r="CA22" s="48" t="str">
        <f t="shared" si="145"/>
        <v/>
      </c>
      <c r="CB22" s="48" t="str">
        <f t="shared" si="145"/>
        <v/>
      </c>
      <c r="CC22" s="48" t="str">
        <f t="shared" si="145"/>
        <v/>
      </c>
      <c r="CD22" s="48" t="str">
        <f t="shared" si="145"/>
        <v/>
      </c>
      <c r="CE22" s="48" t="str">
        <f t="shared" si="145"/>
        <v/>
      </c>
      <c r="CF22" s="48" t="str">
        <f t="shared" si="145"/>
        <v/>
      </c>
      <c r="CG22" s="48" t="str">
        <f t="shared" si="145"/>
        <v/>
      </c>
      <c r="CH22" s="48" t="str">
        <f t="shared" si="145"/>
        <v/>
      </c>
      <c r="CI22" s="48" t="str">
        <f t="shared" si="145"/>
        <v/>
      </c>
      <c r="CJ22" s="48" t="str">
        <f t="shared" si="145"/>
        <v/>
      </c>
      <c r="CK22" s="48" t="str">
        <f t="shared" ref="CK22:DT22" si="146">IF(ISNONTEXT($W22),CJ22+$W22,"")</f>
        <v/>
      </c>
      <c r="CL22" s="48" t="str">
        <f t="shared" si="146"/>
        <v/>
      </c>
      <c r="CM22" s="48" t="str">
        <f t="shared" si="146"/>
        <v/>
      </c>
      <c r="CN22" s="48" t="str">
        <f t="shared" si="146"/>
        <v/>
      </c>
      <c r="CO22" s="48" t="str">
        <f t="shared" si="146"/>
        <v/>
      </c>
      <c r="CP22" s="48" t="str">
        <f t="shared" si="146"/>
        <v/>
      </c>
      <c r="CQ22" s="48" t="str">
        <f t="shared" si="146"/>
        <v/>
      </c>
      <c r="CR22" s="48" t="str">
        <f t="shared" si="146"/>
        <v/>
      </c>
      <c r="CS22" s="48" t="str">
        <f t="shared" si="146"/>
        <v/>
      </c>
      <c r="CT22" s="48" t="str">
        <f t="shared" si="146"/>
        <v/>
      </c>
      <c r="CU22" s="48" t="str">
        <f t="shared" si="146"/>
        <v/>
      </c>
      <c r="CV22" s="48" t="str">
        <f t="shared" si="146"/>
        <v/>
      </c>
      <c r="CW22" s="48" t="str">
        <f t="shared" si="146"/>
        <v/>
      </c>
      <c r="CX22" s="48" t="str">
        <f t="shared" si="146"/>
        <v/>
      </c>
      <c r="CY22" s="48" t="str">
        <f t="shared" si="146"/>
        <v/>
      </c>
      <c r="CZ22" s="48" t="str">
        <f t="shared" si="146"/>
        <v/>
      </c>
      <c r="DA22" s="48" t="str">
        <f t="shared" si="146"/>
        <v/>
      </c>
      <c r="DB22" s="48" t="str">
        <f t="shared" si="146"/>
        <v/>
      </c>
      <c r="DC22" s="48" t="str">
        <f t="shared" si="146"/>
        <v/>
      </c>
      <c r="DD22" s="48" t="str">
        <f t="shared" si="146"/>
        <v/>
      </c>
      <c r="DE22" s="48" t="str">
        <f t="shared" si="146"/>
        <v/>
      </c>
      <c r="DF22" s="48" t="str">
        <f t="shared" si="146"/>
        <v/>
      </c>
      <c r="DG22" s="48" t="str">
        <f t="shared" si="146"/>
        <v/>
      </c>
      <c r="DH22" s="48" t="str">
        <f t="shared" si="146"/>
        <v/>
      </c>
      <c r="DI22" s="48" t="str">
        <f t="shared" si="146"/>
        <v/>
      </c>
      <c r="DJ22" s="48" t="str">
        <f t="shared" si="146"/>
        <v/>
      </c>
      <c r="DK22" s="48" t="str">
        <f t="shared" si="146"/>
        <v/>
      </c>
      <c r="DL22" s="48" t="str">
        <f t="shared" si="146"/>
        <v/>
      </c>
      <c r="DM22" s="48" t="str">
        <f t="shared" si="146"/>
        <v/>
      </c>
      <c r="DN22" s="48" t="str">
        <f t="shared" si="146"/>
        <v/>
      </c>
      <c r="DO22" s="48" t="str">
        <f t="shared" si="146"/>
        <v/>
      </c>
      <c r="DP22" s="48" t="str">
        <f t="shared" si="146"/>
        <v/>
      </c>
      <c r="DQ22" s="48" t="str">
        <f t="shared" si="146"/>
        <v/>
      </c>
      <c r="DR22" s="48" t="str">
        <f t="shared" si="146"/>
        <v/>
      </c>
      <c r="DS22" s="48" t="str">
        <f t="shared" si="146"/>
        <v/>
      </c>
      <c r="DT22" s="48" t="str">
        <f t="shared" si="146"/>
        <v/>
      </c>
      <c r="DU22" s="163" t="e">
        <f t="shared" si="12"/>
        <v>#N/A</v>
      </c>
      <c r="DV22" s="163" t="e">
        <f t="shared" si="13"/>
        <v>#N/A</v>
      </c>
      <c r="DW22" s="163" t="e">
        <f t="shared" si="14"/>
        <v>#N/A</v>
      </c>
      <c r="DX22" s="163" t="e">
        <f t="shared" si="15"/>
        <v>#N/A</v>
      </c>
      <c r="DY22" s="163" t="e">
        <f t="shared" si="16"/>
        <v>#N/A</v>
      </c>
      <c r="DZ22" s="163" t="e">
        <f t="shared" si="17"/>
        <v>#N/A</v>
      </c>
      <c r="EA22" s="163" t="e">
        <f t="shared" si="18"/>
        <v>#N/A</v>
      </c>
      <c r="EB22" s="163" t="e">
        <f t="shared" si="19"/>
        <v>#N/A</v>
      </c>
      <c r="EC22" s="163" t="e">
        <f t="shared" si="20"/>
        <v>#N/A</v>
      </c>
      <c r="ED22" s="163" t="e">
        <f t="shared" si="21"/>
        <v>#N/A</v>
      </c>
      <c r="EE22" s="163" t="e">
        <f t="shared" si="22"/>
        <v>#N/A</v>
      </c>
      <c r="EF22" s="163" t="e">
        <f t="shared" si="23"/>
        <v>#N/A</v>
      </c>
      <c r="EG22" s="163" t="e">
        <f t="shared" si="24"/>
        <v>#N/A</v>
      </c>
      <c r="EH22" s="163" t="e">
        <f t="shared" si="25"/>
        <v>#N/A</v>
      </c>
      <c r="EI22" s="163" t="e">
        <f t="shared" si="26"/>
        <v>#N/A</v>
      </c>
      <c r="EJ22" s="163" t="e">
        <f t="shared" si="27"/>
        <v>#N/A</v>
      </c>
      <c r="EK22" s="163" t="e">
        <f t="shared" si="28"/>
        <v>#N/A</v>
      </c>
      <c r="EL22" s="163" t="e">
        <f t="shared" si="29"/>
        <v>#N/A</v>
      </c>
      <c r="EM22" s="163" t="e">
        <f t="shared" si="30"/>
        <v>#N/A</v>
      </c>
      <c r="EN22" s="163" t="e">
        <f t="shared" si="31"/>
        <v>#N/A</v>
      </c>
      <c r="EO22" s="163" t="e">
        <f t="shared" si="32"/>
        <v>#N/A</v>
      </c>
      <c r="EP22" s="163" t="e">
        <f t="shared" si="33"/>
        <v>#N/A</v>
      </c>
      <c r="EQ22" s="163" t="e">
        <f t="shared" si="34"/>
        <v>#N/A</v>
      </c>
      <c r="ER22" s="163" t="e">
        <f t="shared" si="35"/>
        <v>#N/A</v>
      </c>
      <c r="ES22" s="163" t="e">
        <f t="shared" si="36"/>
        <v>#N/A</v>
      </c>
      <c r="ET22" s="163" t="e">
        <f t="shared" si="37"/>
        <v>#N/A</v>
      </c>
      <c r="EU22" s="163" t="e">
        <f t="shared" si="38"/>
        <v>#N/A</v>
      </c>
      <c r="EV22" s="163" t="e">
        <f t="shared" si="39"/>
        <v>#N/A</v>
      </c>
      <c r="EW22" s="163" t="e">
        <f t="shared" si="40"/>
        <v>#N/A</v>
      </c>
      <c r="EX22" s="163" t="e">
        <f t="shared" si="41"/>
        <v>#N/A</v>
      </c>
      <c r="EY22" s="163" t="e">
        <f t="shared" si="42"/>
        <v>#N/A</v>
      </c>
      <c r="EZ22" s="163" t="e">
        <f t="shared" si="43"/>
        <v>#N/A</v>
      </c>
      <c r="FA22" s="163" t="e">
        <f t="shared" si="44"/>
        <v>#N/A</v>
      </c>
      <c r="FB22" s="163" t="e">
        <f t="shared" si="45"/>
        <v>#N/A</v>
      </c>
      <c r="FC22" s="163" t="e">
        <f t="shared" si="46"/>
        <v>#N/A</v>
      </c>
      <c r="FD22" s="163" t="e">
        <f t="shared" si="47"/>
        <v>#N/A</v>
      </c>
      <c r="FE22" s="163" t="e">
        <f t="shared" si="48"/>
        <v>#N/A</v>
      </c>
      <c r="FF22" s="163" t="e">
        <f t="shared" si="49"/>
        <v>#N/A</v>
      </c>
      <c r="FG22" s="163" t="e">
        <f t="shared" si="50"/>
        <v>#N/A</v>
      </c>
      <c r="FH22" s="163" t="e">
        <f t="shared" si="51"/>
        <v>#N/A</v>
      </c>
      <c r="FI22" s="163" t="e">
        <f t="shared" si="52"/>
        <v>#N/A</v>
      </c>
      <c r="FJ22" s="163" t="e">
        <f t="shared" si="53"/>
        <v>#N/A</v>
      </c>
      <c r="FK22" s="163" t="e">
        <f t="shared" si="54"/>
        <v>#N/A</v>
      </c>
      <c r="FL22" s="163" t="e">
        <f t="shared" si="55"/>
        <v>#N/A</v>
      </c>
      <c r="FM22" s="163" t="e">
        <f t="shared" si="56"/>
        <v>#N/A</v>
      </c>
      <c r="FN22" s="163" t="e">
        <f t="shared" si="57"/>
        <v>#N/A</v>
      </c>
      <c r="FO22" s="163" t="e">
        <f t="shared" si="58"/>
        <v>#N/A</v>
      </c>
      <c r="FP22" s="163" t="e">
        <f t="shared" si="59"/>
        <v>#N/A</v>
      </c>
      <c r="FQ22" s="163" t="e">
        <f t="shared" si="60"/>
        <v>#N/A</v>
      </c>
      <c r="FR22" s="163" t="e">
        <f t="shared" si="61"/>
        <v>#N/A</v>
      </c>
      <c r="FS22" s="163" t="e">
        <f t="shared" si="62"/>
        <v>#N/A</v>
      </c>
      <c r="FT22" s="163" t="e">
        <f t="shared" si="63"/>
        <v>#N/A</v>
      </c>
      <c r="FU22" s="163" t="e">
        <f t="shared" si="64"/>
        <v>#N/A</v>
      </c>
      <c r="FV22" s="163" t="e">
        <f t="shared" si="65"/>
        <v>#N/A</v>
      </c>
      <c r="FW22" s="163" t="e">
        <f t="shared" si="66"/>
        <v>#N/A</v>
      </c>
      <c r="FX22" s="163" t="e">
        <f t="shared" si="67"/>
        <v>#N/A</v>
      </c>
      <c r="FY22" s="163" t="e">
        <f t="shared" si="68"/>
        <v>#N/A</v>
      </c>
      <c r="FZ22" s="163" t="e">
        <f t="shared" si="69"/>
        <v>#N/A</v>
      </c>
      <c r="GA22" s="163" t="e">
        <f t="shared" si="70"/>
        <v>#N/A</v>
      </c>
      <c r="GB22" s="163" t="e">
        <f t="shared" si="71"/>
        <v>#N/A</v>
      </c>
      <c r="GC22" s="163" t="e">
        <f t="shared" si="72"/>
        <v>#N/A</v>
      </c>
      <c r="GD22" s="163" t="e">
        <f t="shared" si="73"/>
        <v>#N/A</v>
      </c>
      <c r="GE22" s="163" t="e">
        <f t="shared" si="74"/>
        <v>#N/A</v>
      </c>
      <c r="GF22" s="163" t="e">
        <f t="shared" si="75"/>
        <v>#N/A</v>
      </c>
      <c r="GG22" s="163" t="e">
        <f t="shared" si="76"/>
        <v>#N/A</v>
      </c>
      <c r="GH22" s="163" t="e">
        <f t="shared" si="77"/>
        <v>#N/A</v>
      </c>
      <c r="GI22" s="163" t="e">
        <f t="shared" si="78"/>
        <v>#N/A</v>
      </c>
      <c r="GJ22" s="163" t="e">
        <f t="shared" si="79"/>
        <v>#N/A</v>
      </c>
      <c r="GK22" s="163" t="e">
        <f t="shared" si="80"/>
        <v>#N/A</v>
      </c>
      <c r="GL22" s="163" t="e">
        <f t="shared" si="81"/>
        <v>#N/A</v>
      </c>
      <c r="GM22" s="163" t="e">
        <f t="shared" si="82"/>
        <v>#N/A</v>
      </c>
      <c r="GN22" s="163" t="e">
        <f t="shared" si="83"/>
        <v>#N/A</v>
      </c>
      <c r="GO22" s="163" t="e">
        <f t="shared" si="84"/>
        <v>#N/A</v>
      </c>
      <c r="GP22" s="163" t="e">
        <f t="shared" si="85"/>
        <v>#N/A</v>
      </c>
      <c r="GQ22" s="163" t="e">
        <f t="shared" si="86"/>
        <v>#N/A</v>
      </c>
      <c r="GR22" s="163" t="e">
        <f t="shared" si="87"/>
        <v>#N/A</v>
      </c>
      <c r="GS22" s="163" t="e">
        <f t="shared" si="88"/>
        <v>#N/A</v>
      </c>
      <c r="GT22" s="163" t="e">
        <f t="shared" si="89"/>
        <v>#N/A</v>
      </c>
      <c r="GU22" s="163" t="e">
        <f t="shared" si="90"/>
        <v>#N/A</v>
      </c>
      <c r="GV22" s="163" t="e">
        <f t="shared" si="91"/>
        <v>#N/A</v>
      </c>
      <c r="GW22" s="163" t="e">
        <f t="shared" si="92"/>
        <v>#N/A</v>
      </c>
      <c r="GX22" s="163" t="e">
        <f t="shared" si="93"/>
        <v>#N/A</v>
      </c>
      <c r="GY22" s="163" t="e">
        <f t="shared" si="94"/>
        <v>#N/A</v>
      </c>
      <c r="GZ22" s="163" t="e">
        <f t="shared" si="95"/>
        <v>#N/A</v>
      </c>
      <c r="HA22" s="163" t="e">
        <f t="shared" si="96"/>
        <v>#N/A</v>
      </c>
      <c r="HB22" s="163" t="e">
        <f t="shared" si="97"/>
        <v>#N/A</v>
      </c>
      <c r="HC22" s="163" t="e">
        <f t="shared" si="98"/>
        <v>#N/A</v>
      </c>
      <c r="HD22" s="163" t="e">
        <f t="shared" si="99"/>
        <v>#N/A</v>
      </c>
      <c r="HE22" s="163" t="e">
        <f t="shared" si="100"/>
        <v>#N/A</v>
      </c>
      <c r="HF22" s="163" t="e">
        <f t="shared" si="101"/>
        <v>#N/A</v>
      </c>
      <c r="HG22" s="163" t="e">
        <f t="shared" si="102"/>
        <v>#N/A</v>
      </c>
      <c r="HH22" s="163" t="e">
        <f t="shared" si="103"/>
        <v>#N/A</v>
      </c>
      <c r="HI22" s="163" t="e">
        <f t="shared" si="104"/>
        <v>#N/A</v>
      </c>
      <c r="HJ22" s="163" t="e">
        <f t="shared" si="105"/>
        <v>#N/A</v>
      </c>
      <c r="HK22" s="163" t="e">
        <f t="shared" si="106"/>
        <v>#N/A</v>
      </c>
      <c r="HL22" s="163" t="e">
        <f t="shared" si="107"/>
        <v>#N/A</v>
      </c>
      <c r="HM22" s="163" t="e">
        <f t="shared" si="108"/>
        <v>#N/A</v>
      </c>
      <c r="HN22" s="163" t="e">
        <f t="shared" si="109"/>
        <v>#N/A</v>
      </c>
      <c r="HO22" s="163" t="e">
        <f t="shared" si="110"/>
        <v>#N/A</v>
      </c>
      <c r="HP22" s="163" t="e">
        <f t="shared" si="111"/>
        <v>#N/A</v>
      </c>
      <c r="HQ22" s="163" t="e">
        <f t="shared" si="112"/>
        <v>#N/A</v>
      </c>
    </row>
    <row r="23" spans="1:225" hidden="1" x14ac:dyDescent="0.25">
      <c r="A23" s="4">
        <v>20</v>
      </c>
      <c r="B23" s="368" t="str">
        <f>IFERROR(_xlfn.LOGNORM.INV(0.001,LN($G23),LN(VLOOKUP($H23,VLookups!$A$4:$C$13,3,FALSE))),"")</f>
        <v/>
      </c>
      <c r="C23" s="89"/>
      <c r="D23" s="368" t="str">
        <f>IFERROR(_xlfn.LOGNORM.INV(0.999,LN($G23),LN(VLOOKUP($H23,VLookups!$A$4:$C$13,3,FALSE))),"")</f>
        <v/>
      </c>
      <c r="E23" s="34" t="str">
        <f t="shared" si="4"/>
        <v/>
      </c>
      <c r="F23" s="34" t="str">
        <f t="shared" si="5"/>
        <v/>
      </c>
      <c r="G23" s="70" t="str">
        <f>IF(AND(C23&gt;0,NOT(ISBLANK(H23))),IF(VLOOKUP($C$3,VLookups!$A$17:$B$18,2,FALSE),C23*VLOOKUP(H23,VLookups!$A$4:$B$13,2,FALSE),C23),"")</f>
        <v/>
      </c>
      <c r="H23" s="21"/>
      <c r="I23" s="56"/>
      <c r="J23" s="266"/>
      <c r="K23" s="369" t="str">
        <f>IF(AND(B23&gt;0,C23&gt;0,D23&gt;0),IF(ISBLANK(J23),IF(ISBLANK(H23),"",VLOOKUP(H23,VLookups!$A$4:$C$13,3,FALSE)),J23),"")</f>
        <v/>
      </c>
      <c r="L23" s="369" t="str">
        <f t="shared" si="6"/>
        <v/>
      </c>
      <c r="M23" s="72" t="str">
        <f t="shared" si="7"/>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8"/>
        <v/>
      </c>
      <c r="X23" s="162" t="str">
        <f t="shared" si="9"/>
        <v/>
      </c>
      <c r="Y23" s="48" t="str">
        <f t="shared" ref="Y23:CJ23" si="147">IF(ISNONTEXT($W23),X23+$W23,"")</f>
        <v/>
      </c>
      <c r="Z23" s="48" t="str">
        <f t="shared" si="147"/>
        <v/>
      </c>
      <c r="AA23" s="48" t="str">
        <f t="shared" si="147"/>
        <v/>
      </c>
      <c r="AB23" s="48" t="str">
        <f t="shared" si="147"/>
        <v/>
      </c>
      <c r="AC23" s="48" t="str">
        <f t="shared" si="147"/>
        <v/>
      </c>
      <c r="AD23" s="48" t="str">
        <f t="shared" si="147"/>
        <v/>
      </c>
      <c r="AE23" s="48" t="str">
        <f t="shared" si="147"/>
        <v/>
      </c>
      <c r="AF23" s="48" t="str">
        <f t="shared" si="147"/>
        <v/>
      </c>
      <c r="AG23" s="48" t="str">
        <f t="shared" si="147"/>
        <v/>
      </c>
      <c r="AH23" s="48" t="str">
        <f t="shared" si="147"/>
        <v/>
      </c>
      <c r="AI23" s="48" t="str">
        <f t="shared" si="147"/>
        <v/>
      </c>
      <c r="AJ23" s="48" t="str">
        <f t="shared" si="147"/>
        <v/>
      </c>
      <c r="AK23" s="48" t="str">
        <f t="shared" si="147"/>
        <v/>
      </c>
      <c r="AL23" s="48" t="str">
        <f t="shared" si="147"/>
        <v/>
      </c>
      <c r="AM23" s="48" t="str">
        <f t="shared" si="147"/>
        <v/>
      </c>
      <c r="AN23" s="48" t="str">
        <f t="shared" si="147"/>
        <v/>
      </c>
      <c r="AO23" s="48" t="str">
        <f t="shared" si="147"/>
        <v/>
      </c>
      <c r="AP23" s="48" t="str">
        <f t="shared" si="147"/>
        <v/>
      </c>
      <c r="AQ23" s="48" t="str">
        <f t="shared" si="147"/>
        <v/>
      </c>
      <c r="AR23" s="48" t="str">
        <f t="shared" si="147"/>
        <v/>
      </c>
      <c r="AS23" s="48" t="str">
        <f t="shared" si="147"/>
        <v/>
      </c>
      <c r="AT23" s="48" t="str">
        <f t="shared" si="147"/>
        <v/>
      </c>
      <c r="AU23" s="48" t="str">
        <f t="shared" si="147"/>
        <v/>
      </c>
      <c r="AV23" s="48" t="str">
        <f t="shared" si="147"/>
        <v/>
      </c>
      <c r="AW23" s="48" t="str">
        <f t="shared" si="147"/>
        <v/>
      </c>
      <c r="AX23" s="48" t="str">
        <f t="shared" si="147"/>
        <v/>
      </c>
      <c r="AY23" s="48" t="str">
        <f t="shared" si="147"/>
        <v/>
      </c>
      <c r="AZ23" s="48" t="str">
        <f t="shared" si="147"/>
        <v/>
      </c>
      <c r="BA23" s="48" t="str">
        <f t="shared" si="147"/>
        <v/>
      </c>
      <c r="BB23" s="48" t="str">
        <f t="shared" si="147"/>
        <v/>
      </c>
      <c r="BC23" s="48" t="str">
        <f t="shared" si="147"/>
        <v/>
      </c>
      <c r="BD23" s="48" t="str">
        <f t="shared" si="147"/>
        <v/>
      </c>
      <c r="BE23" s="48" t="str">
        <f t="shared" si="147"/>
        <v/>
      </c>
      <c r="BF23" s="48" t="str">
        <f t="shared" si="147"/>
        <v/>
      </c>
      <c r="BG23" s="48" t="str">
        <f t="shared" si="147"/>
        <v/>
      </c>
      <c r="BH23" s="48" t="str">
        <f t="shared" si="147"/>
        <v/>
      </c>
      <c r="BI23" s="48" t="str">
        <f t="shared" si="147"/>
        <v/>
      </c>
      <c r="BJ23" s="48" t="str">
        <f t="shared" si="147"/>
        <v/>
      </c>
      <c r="BK23" s="48" t="str">
        <f t="shared" si="147"/>
        <v/>
      </c>
      <c r="BL23" s="48" t="str">
        <f t="shared" si="147"/>
        <v/>
      </c>
      <c r="BM23" s="48" t="str">
        <f t="shared" si="147"/>
        <v/>
      </c>
      <c r="BN23" s="48" t="str">
        <f t="shared" si="147"/>
        <v/>
      </c>
      <c r="BO23" s="48" t="str">
        <f t="shared" si="147"/>
        <v/>
      </c>
      <c r="BP23" s="48" t="str">
        <f t="shared" si="147"/>
        <v/>
      </c>
      <c r="BQ23" s="48" t="str">
        <f t="shared" si="147"/>
        <v/>
      </c>
      <c r="BR23" s="48" t="str">
        <f t="shared" si="147"/>
        <v/>
      </c>
      <c r="BS23" s="48" t="str">
        <f t="shared" si="147"/>
        <v/>
      </c>
      <c r="BT23" s="48" t="str">
        <f t="shared" si="147"/>
        <v/>
      </c>
      <c r="BU23" s="48" t="str">
        <f t="shared" si="147"/>
        <v/>
      </c>
      <c r="BV23" s="48" t="str">
        <f t="shared" si="147"/>
        <v/>
      </c>
      <c r="BW23" s="48" t="str">
        <f t="shared" si="147"/>
        <v/>
      </c>
      <c r="BX23" s="48" t="str">
        <f t="shared" si="147"/>
        <v/>
      </c>
      <c r="BY23" s="48" t="str">
        <f t="shared" si="147"/>
        <v/>
      </c>
      <c r="BZ23" s="48" t="str">
        <f t="shared" si="147"/>
        <v/>
      </c>
      <c r="CA23" s="48" t="str">
        <f t="shared" si="147"/>
        <v/>
      </c>
      <c r="CB23" s="48" t="str">
        <f t="shared" si="147"/>
        <v/>
      </c>
      <c r="CC23" s="48" t="str">
        <f t="shared" si="147"/>
        <v/>
      </c>
      <c r="CD23" s="48" t="str">
        <f t="shared" si="147"/>
        <v/>
      </c>
      <c r="CE23" s="48" t="str">
        <f t="shared" si="147"/>
        <v/>
      </c>
      <c r="CF23" s="48" t="str">
        <f t="shared" si="147"/>
        <v/>
      </c>
      <c r="CG23" s="48" t="str">
        <f t="shared" si="147"/>
        <v/>
      </c>
      <c r="CH23" s="48" t="str">
        <f t="shared" si="147"/>
        <v/>
      </c>
      <c r="CI23" s="48" t="str">
        <f t="shared" si="147"/>
        <v/>
      </c>
      <c r="CJ23" s="48" t="str">
        <f t="shared" si="147"/>
        <v/>
      </c>
      <c r="CK23" s="48" t="str">
        <f t="shared" ref="CK23:DT23" si="148">IF(ISNONTEXT($W23),CJ23+$W23,"")</f>
        <v/>
      </c>
      <c r="CL23" s="48" t="str">
        <f t="shared" si="148"/>
        <v/>
      </c>
      <c r="CM23" s="48" t="str">
        <f t="shared" si="148"/>
        <v/>
      </c>
      <c r="CN23" s="48" t="str">
        <f t="shared" si="148"/>
        <v/>
      </c>
      <c r="CO23" s="48" t="str">
        <f t="shared" si="148"/>
        <v/>
      </c>
      <c r="CP23" s="48" t="str">
        <f t="shared" si="148"/>
        <v/>
      </c>
      <c r="CQ23" s="48" t="str">
        <f t="shared" si="148"/>
        <v/>
      </c>
      <c r="CR23" s="48" t="str">
        <f t="shared" si="148"/>
        <v/>
      </c>
      <c r="CS23" s="48" t="str">
        <f t="shared" si="148"/>
        <v/>
      </c>
      <c r="CT23" s="48" t="str">
        <f t="shared" si="148"/>
        <v/>
      </c>
      <c r="CU23" s="48" t="str">
        <f t="shared" si="148"/>
        <v/>
      </c>
      <c r="CV23" s="48" t="str">
        <f t="shared" si="148"/>
        <v/>
      </c>
      <c r="CW23" s="48" t="str">
        <f t="shared" si="148"/>
        <v/>
      </c>
      <c r="CX23" s="48" t="str">
        <f t="shared" si="148"/>
        <v/>
      </c>
      <c r="CY23" s="48" t="str">
        <f t="shared" si="148"/>
        <v/>
      </c>
      <c r="CZ23" s="48" t="str">
        <f t="shared" si="148"/>
        <v/>
      </c>
      <c r="DA23" s="48" t="str">
        <f t="shared" si="148"/>
        <v/>
      </c>
      <c r="DB23" s="48" t="str">
        <f t="shared" si="148"/>
        <v/>
      </c>
      <c r="DC23" s="48" t="str">
        <f t="shared" si="148"/>
        <v/>
      </c>
      <c r="DD23" s="48" t="str">
        <f t="shared" si="148"/>
        <v/>
      </c>
      <c r="DE23" s="48" t="str">
        <f t="shared" si="148"/>
        <v/>
      </c>
      <c r="DF23" s="48" t="str">
        <f t="shared" si="148"/>
        <v/>
      </c>
      <c r="DG23" s="48" t="str">
        <f t="shared" si="148"/>
        <v/>
      </c>
      <c r="DH23" s="48" t="str">
        <f t="shared" si="148"/>
        <v/>
      </c>
      <c r="DI23" s="48" t="str">
        <f t="shared" si="148"/>
        <v/>
      </c>
      <c r="DJ23" s="48" t="str">
        <f t="shared" si="148"/>
        <v/>
      </c>
      <c r="DK23" s="48" t="str">
        <f t="shared" si="148"/>
        <v/>
      </c>
      <c r="DL23" s="48" t="str">
        <f t="shared" si="148"/>
        <v/>
      </c>
      <c r="DM23" s="48" t="str">
        <f t="shared" si="148"/>
        <v/>
      </c>
      <c r="DN23" s="48" t="str">
        <f t="shared" si="148"/>
        <v/>
      </c>
      <c r="DO23" s="48" t="str">
        <f t="shared" si="148"/>
        <v/>
      </c>
      <c r="DP23" s="48" t="str">
        <f t="shared" si="148"/>
        <v/>
      </c>
      <c r="DQ23" s="48" t="str">
        <f t="shared" si="148"/>
        <v/>
      </c>
      <c r="DR23" s="48" t="str">
        <f t="shared" si="148"/>
        <v/>
      </c>
      <c r="DS23" s="48" t="str">
        <f t="shared" si="148"/>
        <v/>
      </c>
      <c r="DT23" s="48" t="str">
        <f t="shared" si="148"/>
        <v/>
      </c>
      <c r="DU23" s="163" t="e">
        <f t="shared" si="12"/>
        <v>#N/A</v>
      </c>
      <c r="DV23" s="163" t="e">
        <f t="shared" si="13"/>
        <v>#N/A</v>
      </c>
      <c r="DW23" s="163" t="e">
        <f t="shared" si="14"/>
        <v>#N/A</v>
      </c>
      <c r="DX23" s="163" t="e">
        <f t="shared" si="15"/>
        <v>#N/A</v>
      </c>
      <c r="DY23" s="163" t="e">
        <f t="shared" si="16"/>
        <v>#N/A</v>
      </c>
      <c r="DZ23" s="163" t="e">
        <f t="shared" si="17"/>
        <v>#N/A</v>
      </c>
      <c r="EA23" s="163" t="e">
        <f t="shared" si="18"/>
        <v>#N/A</v>
      </c>
      <c r="EB23" s="163" t="e">
        <f t="shared" si="19"/>
        <v>#N/A</v>
      </c>
      <c r="EC23" s="163" t="e">
        <f t="shared" si="20"/>
        <v>#N/A</v>
      </c>
      <c r="ED23" s="163" t="e">
        <f t="shared" si="21"/>
        <v>#N/A</v>
      </c>
      <c r="EE23" s="163" t="e">
        <f t="shared" si="22"/>
        <v>#N/A</v>
      </c>
      <c r="EF23" s="163" t="e">
        <f t="shared" si="23"/>
        <v>#N/A</v>
      </c>
      <c r="EG23" s="163" t="e">
        <f t="shared" si="24"/>
        <v>#N/A</v>
      </c>
      <c r="EH23" s="163" t="e">
        <f t="shared" si="25"/>
        <v>#N/A</v>
      </c>
      <c r="EI23" s="163" t="e">
        <f t="shared" si="26"/>
        <v>#N/A</v>
      </c>
      <c r="EJ23" s="163" t="e">
        <f t="shared" si="27"/>
        <v>#N/A</v>
      </c>
      <c r="EK23" s="163" t="e">
        <f t="shared" si="28"/>
        <v>#N/A</v>
      </c>
      <c r="EL23" s="163" t="e">
        <f t="shared" si="29"/>
        <v>#N/A</v>
      </c>
      <c r="EM23" s="163" t="e">
        <f t="shared" si="30"/>
        <v>#N/A</v>
      </c>
      <c r="EN23" s="163" t="e">
        <f t="shared" si="31"/>
        <v>#N/A</v>
      </c>
      <c r="EO23" s="163" t="e">
        <f t="shared" si="32"/>
        <v>#N/A</v>
      </c>
      <c r="EP23" s="163" t="e">
        <f t="shared" si="33"/>
        <v>#N/A</v>
      </c>
      <c r="EQ23" s="163" t="e">
        <f t="shared" si="34"/>
        <v>#N/A</v>
      </c>
      <c r="ER23" s="163" t="e">
        <f t="shared" si="35"/>
        <v>#N/A</v>
      </c>
      <c r="ES23" s="163" t="e">
        <f t="shared" si="36"/>
        <v>#N/A</v>
      </c>
      <c r="ET23" s="163" t="e">
        <f t="shared" si="37"/>
        <v>#N/A</v>
      </c>
      <c r="EU23" s="163" t="e">
        <f t="shared" si="38"/>
        <v>#N/A</v>
      </c>
      <c r="EV23" s="163" t="e">
        <f t="shared" si="39"/>
        <v>#N/A</v>
      </c>
      <c r="EW23" s="163" t="e">
        <f t="shared" si="40"/>
        <v>#N/A</v>
      </c>
      <c r="EX23" s="163" t="e">
        <f t="shared" si="41"/>
        <v>#N/A</v>
      </c>
      <c r="EY23" s="163" t="e">
        <f t="shared" si="42"/>
        <v>#N/A</v>
      </c>
      <c r="EZ23" s="163" t="e">
        <f t="shared" si="43"/>
        <v>#N/A</v>
      </c>
      <c r="FA23" s="163" t="e">
        <f t="shared" si="44"/>
        <v>#N/A</v>
      </c>
      <c r="FB23" s="163" t="e">
        <f t="shared" si="45"/>
        <v>#N/A</v>
      </c>
      <c r="FC23" s="163" t="e">
        <f t="shared" si="46"/>
        <v>#N/A</v>
      </c>
      <c r="FD23" s="163" t="e">
        <f t="shared" si="47"/>
        <v>#N/A</v>
      </c>
      <c r="FE23" s="163" t="e">
        <f t="shared" si="48"/>
        <v>#N/A</v>
      </c>
      <c r="FF23" s="163" t="e">
        <f t="shared" si="49"/>
        <v>#N/A</v>
      </c>
      <c r="FG23" s="163" t="e">
        <f t="shared" si="50"/>
        <v>#N/A</v>
      </c>
      <c r="FH23" s="163" t="e">
        <f t="shared" si="51"/>
        <v>#N/A</v>
      </c>
      <c r="FI23" s="163" t="e">
        <f t="shared" si="52"/>
        <v>#N/A</v>
      </c>
      <c r="FJ23" s="163" t="e">
        <f t="shared" si="53"/>
        <v>#N/A</v>
      </c>
      <c r="FK23" s="163" t="e">
        <f t="shared" si="54"/>
        <v>#N/A</v>
      </c>
      <c r="FL23" s="163" t="e">
        <f t="shared" si="55"/>
        <v>#N/A</v>
      </c>
      <c r="FM23" s="163" t="e">
        <f t="shared" si="56"/>
        <v>#N/A</v>
      </c>
      <c r="FN23" s="163" t="e">
        <f t="shared" si="57"/>
        <v>#N/A</v>
      </c>
      <c r="FO23" s="163" t="e">
        <f t="shared" si="58"/>
        <v>#N/A</v>
      </c>
      <c r="FP23" s="163" t="e">
        <f t="shared" si="59"/>
        <v>#N/A</v>
      </c>
      <c r="FQ23" s="163" t="e">
        <f t="shared" si="60"/>
        <v>#N/A</v>
      </c>
      <c r="FR23" s="163" t="e">
        <f t="shared" si="61"/>
        <v>#N/A</v>
      </c>
      <c r="FS23" s="163" t="e">
        <f t="shared" si="62"/>
        <v>#N/A</v>
      </c>
      <c r="FT23" s="163" t="e">
        <f t="shared" si="63"/>
        <v>#N/A</v>
      </c>
      <c r="FU23" s="163" t="e">
        <f t="shared" si="64"/>
        <v>#N/A</v>
      </c>
      <c r="FV23" s="163" t="e">
        <f t="shared" si="65"/>
        <v>#N/A</v>
      </c>
      <c r="FW23" s="163" t="e">
        <f t="shared" si="66"/>
        <v>#N/A</v>
      </c>
      <c r="FX23" s="163" t="e">
        <f t="shared" si="67"/>
        <v>#N/A</v>
      </c>
      <c r="FY23" s="163" t="e">
        <f t="shared" si="68"/>
        <v>#N/A</v>
      </c>
      <c r="FZ23" s="163" t="e">
        <f t="shared" si="69"/>
        <v>#N/A</v>
      </c>
      <c r="GA23" s="163" t="e">
        <f t="shared" si="70"/>
        <v>#N/A</v>
      </c>
      <c r="GB23" s="163" t="e">
        <f t="shared" si="71"/>
        <v>#N/A</v>
      </c>
      <c r="GC23" s="163" t="e">
        <f t="shared" si="72"/>
        <v>#N/A</v>
      </c>
      <c r="GD23" s="163" t="e">
        <f t="shared" si="73"/>
        <v>#N/A</v>
      </c>
      <c r="GE23" s="163" t="e">
        <f t="shared" si="74"/>
        <v>#N/A</v>
      </c>
      <c r="GF23" s="163" t="e">
        <f t="shared" si="75"/>
        <v>#N/A</v>
      </c>
      <c r="GG23" s="163" t="e">
        <f t="shared" si="76"/>
        <v>#N/A</v>
      </c>
      <c r="GH23" s="163" t="e">
        <f t="shared" si="77"/>
        <v>#N/A</v>
      </c>
      <c r="GI23" s="163" t="e">
        <f t="shared" si="78"/>
        <v>#N/A</v>
      </c>
      <c r="GJ23" s="163" t="e">
        <f t="shared" si="79"/>
        <v>#N/A</v>
      </c>
      <c r="GK23" s="163" t="e">
        <f t="shared" si="80"/>
        <v>#N/A</v>
      </c>
      <c r="GL23" s="163" t="e">
        <f t="shared" si="81"/>
        <v>#N/A</v>
      </c>
      <c r="GM23" s="163" t="e">
        <f t="shared" si="82"/>
        <v>#N/A</v>
      </c>
      <c r="GN23" s="163" t="e">
        <f t="shared" si="83"/>
        <v>#N/A</v>
      </c>
      <c r="GO23" s="163" t="e">
        <f t="shared" si="84"/>
        <v>#N/A</v>
      </c>
      <c r="GP23" s="163" t="e">
        <f t="shared" si="85"/>
        <v>#N/A</v>
      </c>
      <c r="GQ23" s="163" t="e">
        <f t="shared" si="86"/>
        <v>#N/A</v>
      </c>
      <c r="GR23" s="163" t="e">
        <f t="shared" si="87"/>
        <v>#N/A</v>
      </c>
      <c r="GS23" s="163" t="e">
        <f t="shared" si="88"/>
        <v>#N/A</v>
      </c>
      <c r="GT23" s="163" t="e">
        <f t="shared" si="89"/>
        <v>#N/A</v>
      </c>
      <c r="GU23" s="163" t="e">
        <f t="shared" si="90"/>
        <v>#N/A</v>
      </c>
      <c r="GV23" s="163" t="e">
        <f t="shared" si="91"/>
        <v>#N/A</v>
      </c>
      <c r="GW23" s="163" t="e">
        <f t="shared" si="92"/>
        <v>#N/A</v>
      </c>
      <c r="GX23" s="163" t="e">
        <f t="shared" si="93"/>
        <v>#N/A</v>
      </c>
      <c r="GY23" s="163" t="e">
        <f t="shared" si="94"/>
        <v>#N/A</v>
      </c>
      <c r="GZ23" s="163" t="e">
        <f t="shared" si="95"/>
        <v>#N/A</v>
      </c>
      <c r="HA23" s="163" t="e">
        <f t="shared" si="96"/>
        <v>#N/A</v>
      </c>
      <c r="HB23" s="163" t="e">
        <f t="shared" si="97"/>
        <v>#N/A</v>
      </c>
      <c r="HC23" s="163" t="e">
        <f t="shared" si="98"/>
        <v>#N/A</v>
      </c>
      <c r="HD23" s="163" t="e">
        <f t="shared" si="99"/>
        <v>#N/A</v>
      </c>
      <c r="HE23" s="163" t="e">
        <f t="shared" si="100"/>
        <v>#N/A</v>
      </c>
      <c r="HF23" s="163" t="e">
        <f t="shared" si="101"/>
        <v>#N/A</v>
      </c>
      <c r="HG23" s="163" t="e">
        <f t="shared" si="102"/>
        <v>#N/A</v>
      </c>
      <c r="HH23" s="163" t="e">
        <f t="shared" si="103"/>
        <v>#N/A</v>
      </c>
      <c r="HI23" s="163" t="e">
        <f t="shared" si="104"/>
        <v>#N/A</v>
      </c>
      <c r="HJ23" s="163" t="e">
        <f t="shared" si="105"/>
        <v>#N/A</v>
      </c>
      <c r="HK23" s="163" t="e">
        <f t="shared" si="106"/>
        <v>#N/A</v>
      </c>
      <c r="HL23" s="163" t="e">
        <f t="shared" si="107"/>
        <v>#N/A</v>
      </c>
      <c r="HM23" s="163" t="e">
        <f t="shared" si="108"/>
        <v>#N/A</v>
      </c>
      <c r="HN23" s="163" t="e">
        <f t="shared" si="109"/>
        <v>#N/A</v>
      </c>
      <c r="HO23" s="163" t="e">
        <f t="shared" si="110"/>
        <v>#N/A</v>
      </c>
      <c r="HP23" s="163" t="e">
        <f t="shared" si="111"/>
        <v>#N/A</v>
      </c>
      <c r="HQ23" s="163" t="e">
        <f t="shared" si="112"/>
        <v>#N/A</v>
      </c>
    </row>
    <row r="24" spans="1:225" hidden="1" x14ac:dyDescent="0.25">
      <c r="A24" s="4">
        <v>21</v>
      </c>
      <c r="B24" s="368" t="str">
        <f>IFERROR(_xlfn.LOGNORM.INV(0.001,LN($G24),LN(VLOOKUP($H24,VLookups!$A$4:$C$13,3,FALSE))),"")</f>
        <v/>
      </c>
      <c r="C24" s="89"/>
      <c r="D24" s="368" t="str">
        <f>IFERROR(_xlfn.LOGNORM.INV(0.999,LN($G24),LN(VLOOKUP($H24,VLookups!$A$4:$C$13,3,FALSE))),"")</f>
        <v/>
      </c>
      <c r="E24" s="34" t="str">
        <f t="shared" si="4"/>
        <v/>
      </c>
      <c r="F24" s="34" t="str">
        <f t="shared" si="5"/>
        <v/>
      </c>
      <c r="G24" s="70" t="str">
        <f>IF(AND(C24&gt;0,NOT(ISBLANK(H24))),IF(VLOOKUP($C$3,VLookups!$A$17:$B$18,2,FALSE),C24*VLOOKUP(H24,VLookups!$A$4:$B$13,2,FALSE),C24),"")</f>
        <v/>
      </c>
      <c r="H24" s="21"/>
      <c r="I24" s="56"/>
      <c r="J24" s="266"/>
      <c r="K24" s="369" t="str">
        <f>IF(AND(B24&gt;0,C24&gt;0,D24&gt;0),IF(ISBLANK(J24),IF(ISBLANK(H24),"",VLOOKUP(H24,VLookups!$A$4:$C$13,3,FALSE)),J24),"")</f>
        <v/>
      </c>
      <c r="L24" s="369" t="str">
        <f t="shared" si="6"/>
        <v/>
      </c>
      <c r="M24" s="72" t="str">
        <f t="shared" si="7"/>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8"/>
        <v/>
      </c>
      <c r="X24" s="162" t="str">
        <f t="shared" si="9"/>
        <v/>
      </c>
      <c r="Y24" s="48" t="str">
        <f t="shared" ref="Y24:CJ24" si="149">IF(ISNONTEXT($W24),X24+$W24,"")</f>
        <v/>
      </c>
      <c r="Z24" s="48" t="str">
        <f t="shared" si="149"/>
        <v/>
      </c>
      <c r="AA24" s="48" t="str">
        <f t="shared" si="149"/>
        <v/>
      </c>
      <c r="AB24" s="48" t="str">
        <f t="shared" si="149"/>
        <v/>
      </c>
      <c r="AC24" s="48" t="str">
        <f t="shared" si="149"/>
        <v/>
      </c>
      <c r="AD24" s="48" t="str">
        <f t="shared" si="149"/>
        <v/>
      </c>
      <c r="AE24" s="48" t="str">
        <f t="shared" si="149"/>
        <v/>
      </c>
      <c r="AF24" s="48" t="str">
        <f t="shared" si="149"/>
        <v/>
      </c>
      <c r="AG24" s="48" t="str">
        <f t="shared" si="149"/>
        <v/>
      </c>
      <c r="AH24" s="48" t="str">
        <f t="shared" si="149"/>
        <v/>
      </c>
      <c r="AI24" s="48" t="str">
        <f t="shared" si="149"/>
        <v/>
      </c>
      <c r="AJ24" s="48" t="str">
        <f t="shared" si="149"/>
        <v/>
      </c>
      <c r="AK24" s="48" t="str">
        <f t="shared" si="149"/>
        <v/>
      </c>
      <c r="AL24" s="48" t="str">
        <f t="shared" si="149"/>
        <v/>
      </c>
      <c r="AM24" s="48" t="str">
        <f t="shared" si="149"/>
        <v/>
      </c>
      <c r="AN24" s="48" t="str">
        <f t="shared" si="149"/>
        <v/>
      </c>
      <c r="AO24" s="48" t="str">
        <f t="shared" si="149"/>
        <v/>
      </c>
      <c r="AP24" s="48" t="str">
        <f t="shared" si="149"/>
        <v/>
      </c>
      <c r="AQ24" s="48" t="str">
        <f t="shared" si="149"/>
        <v/>
      </c>
      <c r="AR24" s="48" t="str">
        <f t="shared" si="149"/>
        <v/>
      </c>
      <c r="AS24" s="48" t="str">
        <f t="shared" si="149"/>
        <v/>
      </c>
      <c r="AT24" s="48" t="str">
        <f t="shared" si="149"/>
        <v/>
      </c>
      <c r="AU24" s="48" t="str">
        <f t="shared" si="149"/>
        <v/>
      </c>
      <c r="AV24" s="48" t="str">
        <f t="shared" si="149"/>
        <v/>
      </c>
      <c r="AW24" s="48" t="str">
        <f t="shared" si="149"/>
        <v/>
      </c>
      <c r="AX24" s="48" t="str">
        <f t="shared" si="149"/>
        <v/>
      </c>
      <c r="AY24" s="48" t="str">
        <f t="shared" si="149"/>
        <v/>
      </c>
      <c r="AZ24" s="48" t="str">
        <f t="shared" si="149"/>
        <v/>
      </c>
      <c r="BA24" s="48" t="str">
        <f t="shared" si="149"/>
        <v/>
      </c>
      <c r="BB24" s="48" t="str">
        <f t="shared" si="149"/>
        <v/>
      </c>
      <c r="BC24" s="48" t="str">
        <f t="shared" si="149"/>
        <v/>
      </c>
      <c r="BD24" s="48" t="str">
        <f t="shared" si="149"/>
        <v/>
      </c>
      <c r="BE24" s="48" t="str">
        <f t="shared" si="149"/>
        <v/>
      </c>
      <c r="BF24" s="48" t="str">
        <f t="shared" si="149"/>
        <v/>
      </c>
      <c r="BG24" s="48" t="str">
        <f t="shared" si="149"/>
        <v/>
      </c>
      <c r="BH24" s="48" t="str">
        <f t="shared" si="149"/>
        <v/>
      </c>
      <c r="BI24" s="48" t="str">
        <f t="shared" si="149"/>
        <v/>
      </c>
      <c r="BJ24" s="48" t="str">
        <f t="shared" si="149"/>
        <v/>
      </c>
      <c r="BK24" s="48" t="str">
        <f t="shared" si="149"/>
        <v/>
      </c>
      <c r="BL24" s="48" t="str">
        <f t="shared" si="149"/>
        <v/>
      </c>
      <c r="BM24" s="48" t="str">
        <f t="shared" si="149"/>
        <v/>
      </c>
      <c r="BN24" s="48" t="str">
        <f t="shared" si="149"/>
        <v/>
      </c>
      <c r="BO24" s="48" t="str">
        <f t="shared" si="149"/>
        <v/>
      </c>
      <c r="BP24" s="48" t="str">
        <f t="shared" si="149"/>
        <v/>
      </c>
      <c r="BQ24" s="48" t="str">
        <f t="shared" si="149"/>
        <v/>
      </c>
      <c r="BR24" s="48" t="str">
        <f t="shared" si="149"/>
        <v/>
      </c>
      <c r="BS24" s="48" t="str">
        <f t="shared" si="149"/>
        <v/>
      </c>
      <c r="BT24" s="48" t="str">
        <f t="shared" si="149"/>
        <v/>
      </c>
      <c r="BU24" s="48" t="str">
        <f t="shared" si="149"/>
        <v/>
      </c>
      <c r="BV24" s="48" t="str">
        <f t="shared" si="149"/>
        <v/>
      </c>
      <c r="BW24" s="48" t="str">
        <f t="shared" si="149"/>
        <v/>
      </c>
      <c r="BX24" s="48" t="str">
        <f t="shared" si="149"/>
        <v/>
      </c>
      <c r="BY24" s="48" t="str">
        <f t="shared" si="149"/>
        <v/>
      </c>
      <c r="BZ24" s="48" t="str">
        <f t="shared" si="149"/>
        <v/>
      </c>
      <c r="CA24" s="48" t="str">
        <f t="shared" si="149"/>
        <v/>
      </c>
      <c r="CB24" s="48" t="str">
        <f t="shared" si="149"/>
        <v/>
      </c>
      <c r="CC24" s="48" t="str">
        <f t="shared" si="149"/>
        <v/>
      </c>
      <c r="CD24" s="48" t="str">
        <f t="shared" si="149"/>
        <v/>
      </c>
      <c r="CE24" s="48" t="str">
        <f t="shared" si="149"/>
        <v/>
      </c>
      <c r="CF24" s="48" t="str">
        <f t="shared" si="149"/>
        <v/>
      </c>
      <c r="CG24" s="48" t="str">
        <f t="shared" si="149"/>
        <v/>
      </c>
      <c r="CH24" s="48" t="str">
        <f t="shared" si="149"/>
        <v/>
      </c>
      <c r="CI24" s="48" t="str">
        <f t="shared" si="149"/>
        <v/>
      </c>
      <c r="CJ24" s="48" t="str">
        <f t="shared" si="149"/>
        <v/>
      </c>
      <c r="CK24" s="48" t="str">
        <f t="shared" ref="CK24:DT24" si="150">IF(ISNONTEXT($W24),CJ24+$W24,"")</f>
        <v/>
      </c>
      <c r="CL24" s="48" t="str">
        <f t="shared" si="150"/>
        <v/>
      </c>
      <c r="CM24" s="48" t="str">
        <f t="shared" si="150"/>
        <v/>
      </c>
      <c r="CN24" s="48" t="str">
        <f t="shared" si="150"/>
        <v/>
      </c>
      <c r="CO24" s="48" t="str">
        <f t="shared" si="150"/>
        <v/>
      </c>
      <c r="CP24" s="48" t="str">
        <f t="shared" si="150"/>
        <v/>
      </c>
      <c r="CQ24" s="48" t="str">
        <f t="shared" si="150"/>
        <v/>
      </c>
      <c r="CR24" s="48" t="str">
        <f t="shared" si="150"/>
        <v/>
      </c>
      <c r="CS24" s="48" t="str">
        <f t="shared" si="150"/>
        <v/>
      </c>
      <c r="CT24" s="48" t="str">
        <f t="shared" si="150"/>
        <v/>
      </c>
      <c r="CU24" s="48" t="str">
        <f t="shared" si="150"/>
        <v/>
      </c>
      <c r="CV24" s="48" t="str">
        <f t="shared" si="150"/>
        <v/>
      </c>
      <c r="CW24" s="48" t="str">
        <f t="shared" si="150"/>
        <v/>
      </c>
      <c r="CX24" s="48" t="str">
        <f t="shared" si="150"/>
        <v/>
      </c>
      <c r="CY24" s="48" t="str">
        <f t="shared" si="150"/>
        <v/>
      </c>
      <c r="CZ24" s="48" t="str">
        <f t="shared" si="150"/>
        <v/>
      </c>
      <c r="DA24" s="48" t="str">
        <f t="shared" si="150"/>
        <v/>
      </c>
      <c r="DB24" s="48" t="str">
        <f t="shared" si="150"/>
        <v/>
      </c>
      <c r="DC24" s="48" t="str">
        <f t="shared" si="150"/>
        <v/>
      </c>
      <c r="DD24" s="48" t="str">
        <f t="shared" si="150"/>
        <v/>
      </c>
      <c r="DE24" s="48" t="str">
        <f t="shared" si="150"/>
        <v/>
      </c>
      <c r="DF24" s="48" t="str">
        <f t="shared" si="150"/>
        <v/>
      </c>
      <c r="DG24" s="48" t="str">
        <f t="shared" si="150"/>
        <v/>
      </c>
      <c r="DH24" s="48" t="str">
        <f t="shared" si="150"/>
        <v/>
      </c>
      <c r="DI24" s="48" t="str">
        <f t="shared" si="150"/>
        <v/>
      </c>
      <c r="DJ24" s="48" t="str">
        <f t="shared" si="150"/>
        <v/>
      </c>
      <c r="DK24" s="48" t="str">
        <f t="shared" si="150"/>
        <v/>
      </c>
      <c r="DL24" s="48" t="str">
        <f t="shared" si="150"/>
        <v/>
      </c>
      <c r="DM24" s="48" t="str">
        <f t="shared" si="150"/>
        <v/>
      </c>
      <c r="DN24" s="48" t="str">
        <f t="shared" si="150"/>
        <v/>
      </c>
      <c r="DO24" s="48" t="str">
        <f t="shared" si="150"/>
        <v/>
      </c>
      <c r="DP24" s="48" t="str">
        <f t="shared" si="150"/>
        <v/>
      </c>
      <c r="DQ24" s="48" t="str">
        <f t="shared" si="150"/>
        <v/>
      </c>
      <c r="DR24" s="48" t="str">
        <f t="shared" si="150"/>
        <v/>
      </c>
      <c r="DS24" s="48" t="str">
        <f t="shared" si="150"/>
        <v/>
      </c>
      <c r="DT24" s="48" t="str">
        <f t="shared" si="150"/>
        <v/>
      </c>
      <c r="DU24" s="163" t="e">
        <f t="shared" si="12"/>
        <v>#N/A</v>
      </c>
      <c r="DV24" s="163" t="e">
        <f t="shared" si="13"/>
        <v>#N/A</v>
      </c>
      <c r="DW24" s="163" t="e">
        <f t="shared" si="14"/>
        <v>#N/A</v>
      </c>
      <c r="DX24" s="163" t="e">
        <f t="shared" si="15"/>
        <v>#N/A</v>
      </c>
      <c r="DY24" s="163" t="e">
        <f t="shared" si="16"/>
        <v>#N/A</v>
      </c>
      <c r="DZ24" s="163" t="e">
        <f t="shared" si="17"/>
        <v>#N/A</v>
      </c>
      <c r="EA24" s="163" t="e">
        <f t="shared" si="18"/>
        <v>#N/A</v>
      </c>
      <c r="EB24" s="163" t="e">
        <f t="shared" si="19"/>
        <v>#N/A</v>
      </c>
      <c r="EC24" s="163" t="e">
        <f t="shared" si="20"/>
        <v>#N/A</v>
      </c>
      <c r="ED24" s="163" t="e">
        <f t="shared" si="21"/>
        <v>#N/A</v>
      </c>
      <c r="EE24" s="163" t="e">
        <f t="shared" si="22"/>
        <v>#N/A</v>
      </c>
      <c r="EF24" s="163" t="e">
        <f t="shared" si="23"/>
        <v>#N/A</v>
      </c>
      <c r="EG24" s="163" t="e">
        <f t="shared" si="24"/>
        <v>#N/A</v>
      </c>
      <c r="EH24" s="163" t="e">
        <f t="shared" si="25"/>
        <v>#N/A</v>
      </c>
      <c r="EI24" s="163" t="e">
        <f t="shared" si="26"/>
        <v>#N/A</v>
      </c>
      <c r="EJ24" s="163" t="e">
        <f t="shared" si="27"/>
        <v>#N/A</v>
      </c>
      <c r="EK24" s="163" t="e">
        <f t="shared" si="28"/>
        <v>#N/A</v>
      </c>
      <c r="EL24" s="163" t="e">
        <f t="shared" si="29"/>
        <v>#N/A</v>
      </c>
      <c r="EM24" s="163" t="e">
        <f t="shared" si="30"/>
        <v>#N/A</v>
      </c>
      <c r="EN24" s="163" t="e">
        <f t="shared" si="31"/>
        <v>#N/A</v>
      </c>
      <c r="EO24" s="163" t="e">
        <f t="shared" si="32"/>
        <v>#N/A</v>
      </c>
      <c r="EP24" s="163" t="e">
        <f t="shared" si="33"/>
        <v>#N/A</v>
      </c>
      <c r="EQ24" s="163" t="e">
        <f t="shared" si="34"/>
        <v>#N/A</v>
      </c>
      <c r="ER24" s="163" t="e">
        <f t="shared" si="35"/>
        <v>#N/A</v>
      </c>
      <c r="ES24" s="163" t="e">
        <f t="shared" si="36"/>
        <v>#N/A</v>
      </c>
      <c r="ET24" s="163" t="e">
        <f t="shared" si="37"/>
        <v>#N/A</v>
      </c>
      <c r="EU24" s="163" t="e">
        <f t="shared" si="38"/>
        <v>#N/A</v>
      </c>
      <c r="EV24" s="163" t="e">
        <f t="shared" si="39"/>
        <v>#N/A</v>
      </c>
      <c r="EW24" s="163" t="e">
        <f t="shared" si="40"/>
        <v>#N/A</v>
      </c>
      <c r="EX24" s="163" t="e">
        <f t="shared" si="41"/>
        <v>#N/A</v>
      </c>
      <c r="EY24" s="163" t="e">
        <f t="shared" si="42"/>
        <v>#N/A</v>
      </c>
      <c r="EZ24" s="163" t="e">
        <f t="shared" si="43"/>
        <v>#N/A</v>
      </c>
      <c r="FA24" s="163" t="e">
        <f t="shared" si="44"/>
        <v>#N/A</v>
      </c>
      <c r="FB24" s="163" t="e">
        <f t="shared" si="45"/>
        <v>#N/A</v>
      </c>
      <c r="FC24" s="163" t="e">
        <f t="shared" si="46"/>
        <v>#N/A</v>
      </c>
      <c r="FD24" s="163" t="e">
        <f t="shared" si="47"/>
        <v>#N/A</v>
      </c>
      <c r="FE24" s="163" t="e">
        <f t="shared" si="48"/>
        <v>#N/A</v>
      </c>
      <c r="FF24" s="163" t="e">
        <f t="shared" si="49"/>
        <v>#N/A</v>
      </c>
      <c r="FG24" s="163" t="e">
        <f t="shared" si="50"/>
        <v>#N/A</v>
      </c>
      <c r="FH24" s="163" t="e">
        <f t="shared" si="51"/>
        <v>#N/A</v>
      </c>
      <c r="FI24" s="163" t="e">
        <f t="shared" si="52"/>
        <v>#N/A</v>
      </c>
      <c r="FJ24" s="163" t="e">
        <f t="shared" si="53"/>
        <v>#N/A</v>
      </c>
      <c r="FK24" s="163" t="e">
        <f t="shared" si="54"/>
        <v>#N/A</v>
      </c>
      <c r="FL24" s="163" t="e">
        <f t="shared" si="55"/>
        <v>#N/A</v>
      </c>
      <c r="FM24" s="163" t="e">
        <f t="shared" si="56"/>
        <v>#N/A</v>
      </c>
      <c r="FN24" s="163" t="e">
        <f t="shared" si="57"/>
        <v>#N/A</v>
      </c>
      <c r="FO24" s="163" t="e">
        <f t="shared" si="58"/>
        <v>#N/A</v>
      </c>
      <c r="FP24" s="163" t="e">
        <f t="shared" si="59"/>
        <v>#N/A</v>
      </c>
      <c r="FQ24" s="163" t="e">
        <f t="shared" si="60"/>
        <v>#N/A</v>
      </c>
      <c r="FR24" s="163" t="e">
        <f t="shared" si="61"/>
        <v>#N/A</v>
      </c>
      <c r="FS24" s="163" t="e">
        <f t="shared" si="62"/>
        <v>#N/A</v>
      </c>
      <c r="FT24" s="163" t="e">
        <f t="shared" si="63"/>
        <v>#N/A</v>
      </c>
      <c r="FU24" s="163" t="e">
        <f t="shared" si="64"/>
        <v>#N/A</v>
      </c>
      <c r="FV24" s="163" t="e">
        <f t="shared" si="65"/>
        <v>#N/A</v>
      </c>
      <c r="FW24" s="163" t="e">
        <f t="shared" si="66"/>
        <v>#N/A</v>
      </c>
      <c r="FX24" s="163" t="e">
        <f t="shared" si="67"/>
        <v>#N/A</v>
      </c>
      <c r="FY24" s="163" t="e">
        <f t="shared" si="68"/>
        <v>#N/A</v>
      </c>
      <c r="FZ24" s="163" t="e">
        <f t="shared" si="69"/>
        <v>#N/A</v>
      </c>
      <c r="GA24" s="163" t="e">
        <f t="shared" si="70"/>
        <v>#N/A</v>
      </c>
      <c r="GB24" s="163" t="e">
        <f t="shared" si="71"/>
        <v>#N/A</v>
      </c>
      <c r="GC24" s="163" t="e">
        <f t="shared" si="72"/>
        <v>#N/A</v>
      </c>
      <c r="GD24" s="163" t="e">
        <f t="shared" si="73"/>
        <v>#N/A</v>
      </c>
      <c r="GE24" s="163" t="e">
        <f t="shared" si="74"/>
        <v>#N/A</v>
      </c>
      <c r="GF24" s="163" t="e">
        <f t="shared" si="75"/>
        <v>#N/A</v>
      </c>
      <c r="GG24" s="163" t="e">
        <f t="shared" si="76"/>
        <v>#N/A</v>
      </c>
      <c r="GH24" s="163" t="e">
        <f t="shared" si="77"/>
        <v>#N/A</v>
      </c>
      <c r="GI24" s="163" t="e">
        <f t="shared" si="78"/>
        <v>#N/A</v>
      </c>
      <c r="GJ24" s="163" t="e">
        <f t="shared" si="79"/>
        <v>#N/A</v>
      </c>
      <c r="GK24" s="163" t="e">
        <f t="shared" si="80"/>
        <v>#N/A</v>
      </c>
      <c r="GL24" s="163" t="e">
        <f t="shared" si="81"/>
        <v>#N/A</v>
      </c>
      <c r="GM24" s="163" t="e">
        <f t="shared" si="82"/>
        <v>#N/A</v>
      </c>
      <c r="GN24" s="163" t="e">
        <f t="shared" si="83"/>
        <v>#N/A</v>
      </c>
      <c r="GO24" s="163" t="e">
        <f t="shared" si="84"/>
        <v>#N/A</v>
      </c>
      <c r="GP24" s="163" t="e">
        <f t="shared" si="85"/>
        <v>#N/A</v>
      </c>
      <c r="GQ24" s="163" t="e">
        <f t="shared" si="86"/>
        <v>#N/A</v>
      </c>
      <c r="GR24" s="163" t="e">
        <f t="shared" si="87"/>
        <v>#N/A</v>
      </c>
      <c r="GS24" s="163" t="e">
        <f t="shared" si="88"/>
        <v>#N/A</v>
      </c>
      <c r="GT24" s="163" t="e">
        <f t="shared" si="89"/>
        <v>#N/A</v>
      </c>
      <c r="GU24" s="163" t="e">
        <f t="shared" si="90"/>
        <v>#N/A</v>
      </c>
      <c r="GV24" s="163" t="e">
        <f t="shared" si="91"/>
        <v>#N/A</v>
      </c>
      <c r="GW24" s="163" t="e">
        <f t="shared" si="92"/>
        <v>#N/A</v>
      </c>
      <c r="GX24" s="163" t="e">
        <f t="shared" si="93"/>
        <v>#N/A</v>
      </c>
      <c r="GY24" s="163" t="e">
        <f t="shared" si="94"/>
        <v>#N/A</v>
      </c>
      <c r="GZ24" s="163" t="e">
        <f t="shared" si="95"/>
        <v>#N/A</v>
      </c>
      <c r="HA24" s="163" t="e">
        <f t="shared" si="96"/>
        <v>#N/A</v>
      </c>
      <c r="HB24" s="163" t="e">
        <f t="shared" si="97"/>
        <v>#N/A</v>
      </c>
      <c r="HC24" s="163" t="e">
        <f t="shared" si="98"/>
        <v>#N/A</v>
      </c>
      <c r="HD24" s="163" t="e">
        <f t="shared" si="99"/>
        <v>#N/A</v>
      </c>
      <c r="HE24" s="163" t="e">
        <f t="shared" si="100"/>
        <v>#N/A</v>
      </c>
      <c r="HF24" s="163" t="e">
        <f t="shared" si="101"/>
        <v>#N/A</v>
      </c>
      <c r="HG24" s="163" t="e">
        <f t="shared" si="102"/>
        <v>#N/A</v>
      </c>
      <c r="HH24" s="163" t="e">
        <f t="shared" si="103"/>
        <v>#N/A</v>
      </c>
      <c r="HI24" s="163" t="e">
        <f t="shared" si="104"/>
        <v>#N/A</v>
      </c>
      <c r="HJ24" s="163" t="e">
        <f t="shared" si="105"/>
        <v>#N/A</v>
      </c>
      <c r="HK24" s="163" t="e">
        <f t="shared" si="106"/>
        <v>#N/A</v>
      </c>
      <c r="HL24" s="163" t="e">
        <f t="shared" si="107"/>
        <v>#N/A</v>
      </c>
      <c r="HM24" s="163" t="e">
        <f t="shared" si="108"/>
        <v>#N/A</v>
      </c>
      <c r="HN24" s="163" t="e">
        <f t="shared" si="109"/>
        <v>#N/A</v>
      </c>
      <c r="HO24" s="163" t="e">
        <f t="shared" si="110"/>
        <v>#N/A</v>
      </c>
      <c r="HP24" s="163" t="e">
        <f t="shared" si="111"/>
        <v>#N/A</v>
      </c>
      <c r="HQ24" s="163" t="e">
        <f t="shared" si="112"/>
        <v>#N/A</v>
      </c>
    </row>
    <row r="25" spans="1:225" hidden="1" x14ac:dyDescent="0.25">
      <c r="A25" s="4">
        <v>22</v>
      </c>
      <c r="B25" s="368" t="str">
        <f>IFERROR(_xlfn.LOGNORM.INV(0.001,LN($G25),LN(VLOOKUP($H25,VLookups!$A$4:$C$13,3,FALSE))),"")</f>
        <v/>
      </c>
      <c r="C25" s="89"/>
      <c r="D25" s="368" t="str">
        <f>IFERROR(_xlfn.LOGNORM.INV(0.999,LN($G25),LN(VLOOKUP($H25,VLookups!$A$4:$C$13,3,FALSE))),"")</f>
        <v/>
      </c>
      <c r="E25" s="34" t="str">
        <f t="shared" si="4"/>
        <v/>
      </c>
      <c r="F25" s="34" t="str">
        <f t="shared" si="5"/>
        <v/>
      </c>
      <c r="G25" s="70" t="str">
        <f>IF(AND(C25&gt;0,NOT(ISBLANK(H25))),IF(VLOOKUP($C$3,VLookups!$A$17:$B$18,2,FALSE),C25*VLOOKUP(H25,VLookups!$A$4:$B$13,2,FALSE),C25),"")</f>
        <v/>
      </c>
      <c r="H25" s="21"/>
      <c r="I25" s="56"/>
      <c r="J25" s="266"/>
      <c r="K25" s="369" t="str">
        <f>IF(AND(B25&gt;0,C25&gt;0,D25&gt;0),IF(ISBLANK(J25),IF(ISBLANK(H25),"",VLOOKUP(H25,VLookups!$A$4:$C$13,3,FALSE)),J25),"")</f>
        <v/>
      </c>
      <c r="L25" s="369" t="str">
        <f t="shared" si="6"/>
        <v/>
      </c>
      <c r="M25" s="72" t="str">
        <f t="shared" si="7"/>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8"/>
        <v/>
      </c>
      <c r="X25" s="162" t="str">
        <f t="shared" si="9"/>
        <v/>
      </c>
      <c r="Y25" s="48" t="str">
        <f t="shared" ref="Y25:CJ25" si="151">IF(ISNONTEXT($W25),X25+$W25,"")</f>
        <v/>
      </c>
      <c r="Z25" s="48" t="str">
        <f t="shared" si="151"/>
        <v/>
      </c>
      <c r="AA25" s="48" t="str">
        <f t="shared" si="151"/>
        <v/>
      </c>
      <c r="AB25" s="48" t="str">
        <f t="shared" si="151"/>
        <v/>
      </c>
      <c r="AC25" s="48" t="str">
        <f t="shared" si="151"/>
        <v/>
      </c>
      <c r="AD25" s="48" t="str">
        <f t="shared" si="151"/>
        <v/>
      </c>
      <c r="AE25" s="48" t="str">
        <f t="shared" si="151"/>
        <v/>
      </c>
      <c r="AF25" s="48" t="str">
        <f t="shared" si="151"/>
        <v/>
      </c>
      <c r="AG25" s="48" t="str">
        <f t="shared" si="151"/>
        <v/>
      </c>
      <c r="AH25" s="48" t="str">
        <f t="shared" si="151"/>
        <v/>
      </c>
      <c r="AI25" s="48" t="str">
        <f t="shared" si="151"/>
        <v/>
      </c>
      <c r="AJ25" s="48" t="str">
        <f t="shared" si="151"/>
        <v/>
      </c>
      <c r="AK25" s="48" t="str">
        <f t="shared" si="151"/>
        <v/>
      </c>
      <c r="AL25" s="48" t="str">
        <f t="shared" si="151"/>
        <v/>
      </c>
      <c r="AM25" s="48" t="str">
        <f t="shared" si="151"/>
        <v/>
      </c>
      <c r="AN25" s="48" t="str">
        <f t="shared" si="151"/>
        <v/>
      </c>
      <c r="AO25" s="48" t="str">
        <f t="shared" si="151"/>
        <v/>
      </c>
      <c r="AP25" s="48" t="str">
        <f t="shared" si="151"/>
        <v/>
      </c>
      <c r="AQ25" s="48" t="str">
        <f t="shared" si="151"/>
        <v/>
      </c>
      <c r="AR25" s="48" t="str">
        <f t="shared" si="151"/>
        <v/>
      </c>
      <c r="AS25" s="48" t="str">
        <f t="shared" si="151"/>
        <v/>
      </c>
      <c r="AT25" s="48" t="str">
        <f t="shared" si="151"/>
        <v/>
      </c>
      <c r="AU25" s="48" t="str">
        <f t="shared" si="151"/>
        <v/>
      </c>
      <c r="AV25" s="48" t="str">
        <f t="shared" si="151"/>
        <v/>
      </c>
      <c r="AW25" s="48" t="str">
        <f t="shared" si="151"/>
        <v/>
      </c>
      <c r="AX25" s="48" t="str">
        <f t="shared" si="151"/>
        <v/>
      </c>
      <c r="AY25" s="48" t="str">
        <f t="shared" si="151"/>
        <v/>
      </c>
      <c r="AZ25" s="48" t="str">
        <f t="shared" si="151"/>
        <v/>
      </c>
      <c r="BA25" s="48" t="str">
        <f t="shared" si="151"/>
        <v/>
      </c>
      <c r="BB25" s="48" t="str">
        <f t="shared" si="151"/>
        <v/>
      </c>
      <c r="BC25" s="48" t="str">
        <f t="shared" si="151"/>
        <v/>
      </c>
      <c r="BD25" s="48" t="str">
        <f t="shared" si="151"/>
        <v/>
      </c>
      <c r="BE25" s="48" t="str">
        <f t="shared" si="151"/>
        <v/>
      </c>
      <c r="BF25" s="48" t="str">
        <f t="shared" si="151"/>
        <v/>
      </c>
      <c r="BG25" s="48" t="str">
        <f t="shared" si="151"/>
        <v/>
      </c>
      <c r="BH25" s="48" t="str">
        <f t="shared" si="151"/>
        <v/>
      </c>
      <c r="BI25" s="48" t="str">
        <f t="shared" si="151"/>
        <v/>
      </c>
      <c r="BJ25" s="48" t="str">
        <f t="shared" si="151"/>
        <v/>
      </c>
      <c r="BK25" s="48" t="str">
        <f t="shared" si="151"/>
        <v/>
      </c>
      <c r="BL25" s="48" t="str">
        <f t="shared" si="151"/>
        <v/>
      </c>
      <c r="BM25" s="48" t="str">
        <f t="shared" si="151"/>
        <v/>
      </c>
      <c r="BN25" s="48" t="str">
        <f t="shared" si="151"/>
        <v/>
      </c>
      <c r="BO25" s="48" t="str">
        <f t="shared" si="151"/>
        <v/>
      </c>
      <c r="BP25" s="48" t="str">
        <f t="shared" si="151"/>
        <v/>
      </c>
      <c r="BQ25" s="48" t="str">
        <f t="shared" si="151"/>
        <v/>
      </c>
      <c r="BR25" s="48" t="str">
        <f t="shared" si="151"/>
        <v/>
      </c>
      <c r="BS25" s="48" t="str">
        <f t="shared" si="151"/>
        <v/>
      </c>
      <c r="BT25" s="48" t="str">
        <f t="shared" si="151"/>
        <v/>
      </c>
      <c r="BU25" s="48" t="str">
        <f t="shared" si="151"/>
        <v/>
      </c>
      <c r="BV25" s="48" t="str">
        <f t="shared" si="151"/>
        <v/>
      </c>
      <c r="BW25" s="48" t="str">
        <f t="shared" si="151"/>
        <v/>
      </c>
      <c r="BX25" s="48" t="str">
        <f t="shared" si="151"/>
        <v/>
      </c>
      <c r="BY25" s="48" t="str">
        <f t="shared" si="151"/>
        <v/>
      </c>
      <c r="BZ25" s="48" t="str">
        <f t="shared" si="151"/>
        <v/>
      </c>
      <c r="CA25" s="48" t="str">
        <f t="shared" si="151"/>
        <v/>
      </c>
      <c r="CB25" s="48" t="str">
        <f t="shared" si="151"/>
        <v/>
      </c>
      <c r="CC25" s="48" t="str">
        <f t="shared" si="151"/>
        <v/>
      </c>
      <c r="CD25" s="48" t="str">
        <f t="shared" si="151"/>
        <v/>
      </c>
      <c r="CE25" s="48" t="str">
        <f t="shared" si="151"/>
        <v/>
      </c>
      <c r="CF25" s="48" t="str">
        <f t="shared" si="151"/>
        <v/>
      </c>
      <c r="CG25" s="48" t="str">
        <f t="shared" si="151"/>
        <v/>
      </c>
      <c r="CH25" s="48" t="str">
        <f t="shared" si="151"/>
        <v/>
      </c>
      <c r="CI25" s="48" t="str">
        <f t="shared" si="151"/>
        <v/>
      </c>
      <c r="CJ25" s="48" t="str">
        <f t="shared" si="151"/>
        <v/>
      </c>
      <c r="CK25" s="48" t="str">
        <f t="shared" ref="CK25:DT25" si="152">IF(ISNONTEXT($W25),CJ25+$W25,"")</f>
        <v/>
      </c>
      <c r="CL25" s="48" t="str">
        <f t="shared" si="152"/>
        <v/>
      </c>
      <c r="CM25" s="48" t="str">
        <f t="shared" si="152"/>
        <v/>
      </c>
      <c r="CN25" s="48" t="str">
        <f t="shared" si="152"/>
        <v/>
      </c>
      <c r="CO25" s="48" t="str">
        <f t="shared" si="152"/>
        <v/>
      </c>
      <c r="CP25" s="48" t="str">
        <f t="shared" si="152"/>
        <v/>
      </c>
      <c r="CQ25" s="48" t="str">
        <f t="shared" si="152"/>
        <v/>
      </c>
      <c r="CR25" s="48" t="str">
        <f t="shared" si="152"/>
        <v/>
      </c>
      <c r="CS25" s="48" t="str">
        <f t="shared" si="152"/>
        <v/>
      </c>
      <c r="CT25" s="48" t="str">
        <f t="shared" si="152"/>
        <v/>
      </c>
      <c r="CU25" s="48" t="str">
        <f t="shared" si="152"/>
        <v/>
      </c>
      <c r="CV25" s="48" t="str">
        <f t="shared" si="152"/>
        <v/>
      </c>
      <c r="CW25" s="48" t="str">
        <f t="shared" si="152"/>
        <v/>
      </c>
      <c r="CX25" s="48" t="str">
        <f t="shared" si="152"/>
        <v/>
      </c>
      <c r="CY25" s="48" t="str">
        <f t="shared" si="152"/>
        <v/>
      </c>
      <c r="CZ25" s="48" t="str">
        <f t="shared" si="152"/>
        <v/>
      </c>
      <c r="DA25" s="48" t="str">
        <f t="shared" si="152"/>
        <v/>
      </c>
      <c r="DB25" s="48" t="str">
        <f t="shared" si="152"/>
        <v/>
      </c>
      <c r="DC25" s="48" t="str">
        <f t="shared" si="152"/>
        <v/>
      </c>
      <c r="DD25" s="48" t="str">
        <f t="shared" si="152"/>
        <v/>
      </c>
      <c r="DE25" s="48" t="str">
        <f t="shared" si="152"/>
        <v/>
      </c>
      <c r="DF25" s="48" t="str">
        <f t="shared" si="152"/>
        <v/>
      </c>
      <c r="DG25" s="48" t="str">
        <f t="shared" si="152"/>
        <v/>
      </c>
      <c r="DH25" s="48" t="str">
        <f t="shared" si="152"/>
        <v/>
      </c>
      <c r="DI25" s="48" t="str">
        <f t="shared" si="152"/>
        <v/>
      </c>
      <c r="DJ25" s="48" t="str">
        <f t="shared" si="152"/>
        <v/>
      </c>
      <c r="DK25" s="48" t="str">
        <f t="shared" si="152"/>
        <v/>
      </c>
      <c r="DL25" s="48" t="str">
        <f t="shared" si="152"/>
        <v/>
      </c>
      <c r="DM25" s="48" t="str">
        <f t="shared" si="152"/>
        <v/>
      </c>
      <c r="DN25" s="48" t="str">
        <f t="shared" si="152"/>
        <v/>
      </c>
      <c r="DO25" s="48" t="str">
        <f t="shared" si="152"/>
        <v/>
      </c>
      <c r="DP25" s="48" t="str">
        <f t="shared" si="152"/>
        <v/>
      </c>
      <c r="DQ25" s="48" t="str">
        <f t="shared" si="152"/>
        <v/>
      </c>
      <c r="DR25" s="48" t="str">
        <f t="shared" si="152"/>
        <v/>
      </c>
      <c r="DS25" s="48" t="str">
        <f t="shared" si="152"/>
        <v/>
      </c>
      <c r="DT25" s="48" t="str">
        <f t="shared" si="152"/>
        <v/>
      </c>
      <c r="DU25" s="163" t="e">
        <f t="shared" si="12"/>
        <v>#N/A</v>
      </c>
      <c r="DV25" s="163" t="e">
        <f t="shared" si="13"/>
        <v>#N/A</v>
      </c>
      <c r="DW25" s="163" t="e">
        <f t="shared" si="14"/>
        <v>#N/A</v>
      </c>
      <c r="DX25" s="163" t="e">
        <f t="shared" si="15"/>
        <v>#N/A</v>
      </c>
      <c r="DY25" s="163" t="e">
        <f t="shared" si="16"/>
        <v>#N/A</v>
      </c>
      <c r="DZ25" s="163" t="e">
        <f t="shared" si="17"/>
        <v>#N/A</v>
      </c>
      <c r="EA25" s="163" t="e">
        <f t="shared" si="18"/>
        <v>#N/A</v>
      </c>
      <c r="EB25" s="163" t="e">
        <f t="shared" si="19"/>
        <v>#N/A</v>
      </c>
      <c r="EC25" s="163" t="e">
        <f t="shared" si="20"/>
        <v>#N/A</v>
      </c>
      <c r="ED25" s="163" t="e">
        <f t="shared" si="21"/>
        <v>#N/A</v>
      </c>
      <c r="EE25" s="163" t="e">
        <f t="shared" si="22"/>
        <v>#N/A</v>
      </c>
      <c r="EF25" s="163" t="e">
        <f t="shared" si="23"/>
        <v>#N/A</v>
      </c>
      <c r="EG25" s="163" t="e">
        <f t="shared" si="24"/>
        <v>#N/A</v>
      </c>
      <c r="EH25" s="163" t="e">
        <f t="shared" si="25"/>
        <v>#N/A</v>
      </c>
      <c r="EI25" s="163" t="e">
        <f t="shared" si="26"/>
        <v>#N/A</v>
      </c>
      <c r="EJ25" s="163" t="e">
        <f t="shared" si="27"/>
        <v>#N/A</v>
      </c>
      <c r="EK25" s="163" t="e">
        <f t="shared" si="28"/>
        <v>#N/A</v>
      </c>
      <c r="EL25" s="163" t="e">
        <f t="shared" si="29"/>
        <v>#N/A</v>
      </c>
      <c r="EM25" s="163" t="e">
        <f t="shared" si="30"/>
        <v>#N/A</v>
      </c>
      <c r="EN25" s="163" t="e">
        <f t="shared" si="31"/>
        <v>#N/A</v>
      </c>
      <c r="EO25" s="163" t="e">
        <f t="shared" si="32"/>
        <v>#N/A</v>
      </c>
      <c r="EP25" s="163" t="e">
        <f t="shared" si="33"/>
        <v>#N/A</v>
      </c>
      <c r="EQ25" s="163" t="e">
        <f t="shared" si="34"/>
        <v>#N/A</v>
      </c>
      <c r="ER25" s="163" t="e">
        <f t="shared" si="35"/>
        <v>#N/A</v>
      </c>
      <c r="ES25" s="163" t="e">
        <f t="shared" si="36"/>
        <v>#N/A</v>
      </c>
      <c r="ET25" s="163" t="e">
        <f t="shared" si="37"/>
        <v>#N/A</v>
      </c>
      <c r="EU25" s="163" t="e">
        <f t="shared" si="38"/>
        <v>#N/A</v>
      </c>
      <c r="EV25" s="163" t="e">
        <f t="shared" si="39"/>
        <v>#N/A</v>
      </c>
      <c r="EW25" s="163" t="e">
        <f t="shared" si="40"/>
        <v>#N/A</v>
      </c>
      <c r="EX25" s="163" t="e">
        <f t="shared" si="41"/>
        <v>#N/A</v>
      </c>
      <c r="EY25" s="163" t="e">
        <f t="shared" si="42"/>
        <v>#N/A</v>
      </c>
      <c r="EZ25" s="163" t="e">
        <f t="shared" si="43"/>
        <v>#N/A</v>
      </c>
      <c r="FA25" s="163" t="e">
        <f t="shared" si="44"/>
        <v>#N/A</v>
      </c>
      <c r="FB25" s="163" t="e">
        <f t="shared" si="45"/>
        <v>#N/A</v>
      </c>
      <c r="FC25" s="163" t="e">
        <f t="shared" si="46"/>
        <v>#N/A</v>
      </c>
      <c r="FD25" s="163" t="e">
        <f t="shared" si="47"/>
        <v>#N/A</v>
      </c>
      <c r="FE25" s="163" t="e">
        <f t="shared" si="48"/>
        <v>#N/A</v>
      </c>
      <c r="FF25" s="163" t="e">
        <f t="shared" si="49"/>
        <v>#N/A</v>
      </c>
      <c r="FG25" s="163" t="e">
        <f t="shared" si="50"/>
        <v>#N/A</v>
      </c>
      <c r="FH25" s="163" t="e">
        <f t="shared" si="51"/>
        <v>#N/A</v>
      </c>
      <c r="FI25" s="163" t="e">
        <f t="shared" si="52"/>
        <v>#N/A</v>
      </c>
      <c r="FJ25" s="163" t="e">
        <f t="shared" si="53"/>
        <v>#N/A</v>
      </c>
      <c r="FK25" s="163" t="e">
        <f t="shared" si="54"/>
        <v>#N/A</v>
      </c>
      <c r="FL25" s="163" t="e">
        <f t="shared" si="55"/>
        <v>#N/A</v>
      </c>
      <c r="FM25" s="163" t="e">
        <f t="shared" si="56"/>
        <v>#N/A</v>
      </c>
      <c r="FN25" s="163" t="e">
        <f t="shared" si="57"/>
        <v>#N/A</v>
      </c>
      <c r="FO25" s="163" t="e">
        <f t="shared" si="58"/>
        <v>#N/A</v>
      </c>
      <c r="FP25" s="163" t="e">
        <f t="shared" si="59"/>
        <v>#N/A</v>
      </c>
      <c r="FQ25" s="163" t="e">
        <f t="shared" si="60"/>
        <v>#N/A</v>
      </c>
      <c r="FR25" s="163" t="e">
        <f t="shared" si="61"/>
        <v>#N/A</v>
      </c>
      <c r="FS25" s="163" t="e">
        <f t="shared" si="62"/>
        <v>#N/A</v>
      </c>
      <c r="FT25" s="163" t="e">
        <f t="shared" si="63"/>
        <v>#N/A</v>
      </c>
      <c r="FU25" s="163" t="e">
        <f t="shared" si="64"/>
        <v>#N/A</v>
      </c>
      <c r="FV25" s="163" t="e">
        <f t="shared" si="65"/>
        <v>#N/A</v>
      </c>
      <c r="FW25" s="163" t="e">
        <f t="shared" si="66"/>
        <v>#N/A</v>
      </c>
      <c r="FX25" s="163" t="e">
        <f t="shared" si="67"/>
        <v>#N/A</v>
      </c>
      <c r="FY25" s="163" t="e">
        <f t="shared" si="68"/>
        <v>#N/A</v>
      </c>
      <c r="FZ25" s="163" t="e">
        <f t="shared" si="69"/>
        <v>#N/A</v>
      </c>
      <c r="GA25" s="163" t="e">
        <f t="shared" si="70"/>
        <v>#N/A</v>
      </c>
      <c r="GB25" s="163" t="e">
        <f t="shared" si="71"/>
        <v>#N/A</v>
      </c>
      <c r="GC25" s="163" t="e">
        <f t="shared" si="72"/>
        <v>#N/A</v>
      </c>
      <c r="GD25" s="163" t="e">
        <f t="shared" si="73"/>
        <v>#N/A</v>
      </c>
      <c r="GE25" s="163" t="e">
        <f t="shared" si="74"/>
        <v>#N/A</v>
      </c>
      <c r="GF25" s="163" t="e">
        <f t="shared" si="75"/>
        <v>#N/A</v>
      </c>
      <c r="GG25" s="163" t="e">
        <f t="shared" si="76"/>
        <v>#N/A</v>
      </c>
      <c r="GH25" s="163" t="e">
        <f t="shared" si="77"/>
        <v>#N/A</v>
      </c>
      <c r="GI25" s="163" t="e">
        <f t="shared" si="78"/>
        <v>#N/A</v>
      </c>
      <c r="GJ25" s="163" t="e">
        <f t="shared" si="79"/>
        <v>#N/A</v>
      </c>
      <c r="GK25" s="163" t="e">
        <f t="shared" si="80"/>
        <v>#N/A</v>
      </c>
      <c r="GL25" s="163" t="e">
        <f t="shared" si="81"/>
        <v>#N/A</v>
      </c>
      <c r="GM25" s="163" t="e">
        <f t="shared" si="82"/>
        <v>#N/A</v>
      </c>
      <c r="GN25" s="163" t="e">
        <f t="shared" si="83"/>
        <v>#N/A</v>
      </c>
      <c r="GO25" s="163" t="e">
        <f t="shared" si="84"/>
        <v>#N/A</v>
      </c>
      <c r="GP25" s="163" t="e">
        <f t="shared" si="85"/>
        <v>#N/A</v>
      </c>
      <c r="GQ25" s="163" t="e">
        <f t="shared" si="86"/>
        <v>#N/A</v>
      </c>
      <c r="GR25" s="163" t="e">
        <f t="shared" si="87"/>
        <v>#N/A</v>
      </c>
      <c r="GS25" s="163" t="e">
        <f t="shared" si="88"/>
        <v>#N/A</v>
      </c>
      <c r="GT25" s="163" t="e">
        <f t="shared" si="89"/>
        <v>#N/A</v>
      </c>
      <c r="GU25" s="163" t="e">
        <f t="shared" si="90"/>
        <v>#N/A</v>
      </c>
      <c r="GV25" s="163" t="e">
        <f t="shared" si="91"/>
        <v>#N/A</v>
      </c>
      <c r="GW25" s="163" t="e">
        <f t="shared" si="92"/>
        <v>#N/A</v>
      </c>
      <c r="GX25" s="163" t="e">
        <f t="shared" si="93"/>
        <v>#N/A</v>
      </c>
      <c r="GY25" s="163" t="e">
        <f t="shared" si="94"/>
        <v>#N/A</v>
      </c>
      <c r="GZ25" s="163" t="e">
        <f t="shared" si="95"/>
        <v>#N/A</v>
      </c>
      <c r="HA25" s="163" t="e">
        <f t="shared" si="96"/>
        <v>#N/A</v>
      </c>
      <c r="HB25" s="163" t="e">
        <f t="shared" si="97"/>
        <v>#N/A</v>
      </c>
      <c r="HC25" s="163" t="e">
        <f t="shared" si="98"/>
        <v>#N/A</v>
      </c>
      <c r="HD25" s="163" t="e">
        <f t="shared" si="99"/>
        <v>#N/A</v>
      </c>
      <c r="HE25" s="163" t="e">
        <f t="shared" si="100"/>
        <v>#N/A</v>
      </c>
      <c r="HF25" s="163" t="e">
        <f t="shared" si="101"/>
        <v>#N/A</v>
      </c>
      <c r="HG25" s="163" t="e">
        <f t="shared" si="102"/>
        <v>#N/A</v>
      </c>
      <c r="HH25" s="163" t="e">
        <f t="shared" si="103"/>
        <v>#N/A</v>
      </c>
      <c r="HI25" s="163" t="e">
        <f t="shared" si="104"/>
        <v>#N/A</v>
      </c>
      <c r="HJ25" s="163" t="e">
        <f t="shared" si="105"/>
        <v>#N/A</v>
      </c>
      <c r="HK25" s="163" t="e">
        <f t="shared" si="106"/>
        <v>#N/A</v>
      </c>
      <c r="HL25" s="163" t="e">
        <f t="shared" si="107"/>
        <v>#N/A</v>
      </c>
      <c r="HM25" s="163" t="e">
        <f t="shared" si="108"/>
        <v>#N/A</v>
      </c>
      <c r="HN25" s="163" t="e">
        <f t="shared" si="109"/>
        <v>#N/A</v>
      </c>
      <c r="HO25" s="163" t="e">
        <f t="shared" si="110"/>
        <v>#N/A</v>
      </c>
      <c r="HP25" s="163" t="e">
        <f t="shared" si="111"/>
        <v>#N/A</v>
      </c>
      <c r="HQ25" s="163" t="e">
        <f t="shared" si="112"/>
        <v>#N/A</v>
      </c>
    </row>
    <row r="26" spans="1:225" hidden="1" x14ac:dyDescent="0.25">
      <c r="A26" s="4">
        <v>23</v>
      </c>
      <c r="B26" s="368" t="str">
        <f>IFERROR(_xlfn.LOGNORM.INV(0.001,LN($G26),LN(VLOOKUP($H26,VLookups!$A$4:$C$13,3,FALSE))),"")</f>
        <v/>
      </c>
      <c r="C26" s="89"/>
      <c r="D26" s="368" t="str">
        <f>IFERROR(_xlfn.LOGNORM.INV(0.999,LN($G26),LN(VLOOKUP($H26,VLookups!$A$4:$C$13,3,FALSE))),"")</f>
        <v/>
      </c>
      <c r="E26" s="34" t="str">
        <f t="shared" si="4"/>
        <v/>
      </c>
      <c r="F26" s="34" t="str">
        <f t="shared" si="5"/>
        <v/>
      </c>
      <c r="G26" s="70" t="str">
        <f>IF(AND(C26&gt;0,NOT(ISBLANK(H26))),IF(VLOOKUP($C$3,VLookups!$A$17:$B$18,2,FALSE),C26*VLOOKUP(H26,VLookups!$A$4:$B$13,2,FALSE),C26),"")</f>
        <v/>
      </c>
      <c r="H26" s="21"/>
      <c r="I26" s="56"/>
      <c r="J26" s="266"/>
      <c r="K26" s="369" t="str">
        <f>IF(AND(B26&gt;0,C26&gt;0,D26&gt;0),IF(ISBLANK(J26),IF(ISBLANK(H26),"",VLOOKUP(H26,VLookups!$A$4:$C$13,3,FALSE)),J26),"")</f>
        <v/>
      </c>
      <c r="L26" s="369" t="str">
        <f t="shared" si="6"/>
        <v/>
      </c>
      <c r="M26" s="72" t="str">
        <f t="shared" si="7"/>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8"/>
        <v/>
      </c>
      <c r="X26" s="162" t="str">
        <f t="shared" si="9"/>
        <v/>
      </c>
      <c r="Y26" s="48" t="str">
        <f t="shared" ref="Y26:CJ26" si="153">IF(ISNONTEXT($W26),X26+$W26,"")</f>
        <v/>
      </c>
      <c r="Z26" s="48" t="str">
        <f t="shared" si="153"/>
        <v/>
      </c>
      <c r="AA26" s="48" t="str">
        <f t="shared" si="153"/>
        <v/>
      </c>
      <c r="AB26" s="48" t="str">
        <f t="shared" si="153"/>
        <v/>
      </c>
      <c r="AC26" s="48" t="str">
        <f t="shared" si="153"/>
        <v/>
      </c>
      <c r="AD26" s="48" t="str">
        <f t="shared" si="153"/>
        <v/>
      </c>
      <c r="AE26" s="48" t="str">
        <f t="shared" si="153"/>
        <v/>
      </c>
      <c r="AF26" s="48" t="str">
        <f t="shared" si="153"/>
        <v/>
      </c>
      <c r="AG26" s="48" t="str">
        <f t="shared" si="153"/>
        <v/>
      </c>
      <c r="AH26" s="48" t="str">
        <f t="shared" si="153"/>
        <v/>
      </c>
      <c r="AI26" s="48" t="str">
        <f t="shared" si="153"/>
        <v/>
      </c>
      <c r="AJ26" s="48" t="str">
        <f t="shared" si="153"/>
        <v/>
      </c>
      <c r="AK26" s="48" t="str">
        <f t="shared" si="153"/>
        <v/>
      </c>
      <c r="AL26" s="48" t="str">
        <f t="shared" si="153"/>
        <v/>
      </c>
      <c r="AM26" s="48" t="str">
        <f t="shared" si="153"/>
        <v/>
      </c>
      <c r="AN26" s="48" t="str">
        <f t="shared" si="153"/>
        <v/>
      </c>
      <c r="AO26" s="48" t="str">
        <f t="shared" si="153"/>
        <v/>
      </c>
      <c r="AP26" s="48" t="str">
        <f t="shared" si="153"/>
        <v/>
      </c>
      <c r="AQ26" s="48" t="str">
        <f t="shared" si="153"/>
        <v/>
      </c>
      <c r="AR26" s="48" t="str">
        <f t="shared" si="153"/>
        <v/>
      </c>
      <c r="AS26" s="48" t="str">
        <f t="shared" si="153"/>
        <v/>
      </c>
      <c r="AT26" s="48" t="str">
        <f t="shared" si="153"/>
        <v/>
      </c>
      <c r="AU26" s="48" t="str">
        <f t="shared" si="153"/>
        <v/>
      </c>
      <c r="AV26" s="48" t="str">
        <f t="shared" si="153"/>
        <v/>
      </c>
      <c r="AW26" s="48" t="str">
        <f t="shared" si="153"/>
        <v/>
      </c>
      <c r="AX26" s="48" t="str">
        <f t="shared" si="153"/>
        <v/>
      </c>
      <c r="AY26" s="48" t="str">
        <f t="shared" si="153"/>
        <v/>
      </c>
      <c r="AZ26" s="48" t="str">
        <f t="shared" si="153"/>
        <v/>
      </c>
      <c r="BA26" s="48" t="str">
        <f t="shared" si="153"/>
        <v/>
      </c>
      <c r="BB26" s="48" t="str">
        <f t="shared" si="153"/>
        <v/>
      </c>
      <c r="BC26" s="48" t="str">
        <f t="shared" si="153"/>
        <v/>
      </c>
      <c r="BD26" s="48" t="str">
        <f t="shared" si="153"/>
        <v/>
      </c>
      <c r="BE26" s="48" t="str">
        <f t="shared" si="153"/>
        <v/>
      </c>
      <c r="BF26" s="48" t="str">
        <f t="shared" si="153"/>
        <v/>
      </c>
      <c r="BG26" s="48" t="str">
        <f t="shared" si="153"/>
        <v/>
      </c>
      <c r="BH26" s="48" t="str">
        <f t="shared" si="153"/>
        <v/>
      </c>
      <c r="BI26" s="48" t="str">
        <f t="shared" si="153"/>
        <v/>
      </c>
      <c r="BJ26" s="48" t="str">
        <f t="shared" si="153"/>
        <v/>
      </c>
      <c r="BK26" s="48" t="str">
        <f t="shared" si="153"/>
        <v/>
      </c>
      <c r="BL26" s="48" t="str">
        <f t="shared" si="153"/>
        <v/>
      </c>
      <c r="BM26" s="48" t="str">
        <f t="shared" si="153"/>
        <v/>
      </c>
      <c r="BN26" s="48" t="str">
        <f t="shared" si="153"/>
        <v/>
      </c>
      <c r="BO26" s="48" t="str">
        <f t="shared" si="153"/>
        <v/>
      </c>
      <c r="BP26" s="48" t="str">
        <f t="shared" si="153"/>
        <v/>
      </c>
      <c r="BQ26" s="48" t="str">
        <f t="shared" si="153"/>
        <v/>
      </c>
      <c r="BR26" s="48" t="str">
        <f t="shared" si="153"/>
        <v/>
      </c>
      <c r="BS26" s="48" t="str">
        <f t="shared" si="153"/>
        <v/>
      </c>
      <c r="BT26" s="48" t="str">
        <f t="shared" si="153"/>
        <v/>
      </c>
      <c r="BU26" s="48" t="str">
        <f t="shared" si="153"/>
        <v/>
      </c>
      <c r="BV26" s="48" t="str">
        <f t="shared" si="153"/>
        <v/>
      </c>
      <c r="BW26" s="48" t="str">
        <f t="shared" si="153"/>
        <v/>
      </c>
      <c r="BX26" s="48" t="str">
        <f t="shared" si="153"/>
        <v/>
      </c>
      <c r="BY26" s="48" t="str">
        <f t="shared" si="153"/>
        <v/>
      </c>
      <c r="BZ26" s="48" t="str">
        <f t="shared" si="153"/>
        <v/>
      </c>
      <c r="CA26" s="48" t="str">
        <f t="shared" si="153"/>
        <v/>
      </c>
      <c r="CB26" s="48" t="str">
        <f t="shared" si="153"/>
        <v/>
      </c>
      <c r="CC26" s="48" t="str">
        <f t="shared" si="153"/>
        <v/>
      </c>
      <c r="CD26" s="48" t="str">
        <f t="shared" si="153"/>
        <v/>
      </c>
      <c r="CE26" s="48" t="str">
        <f t="shared" si="153"/>
        <v/>
      </c>
      <c r="CF26" s="48" t="str">
        <f t="shared" si="153"/>
        <v/>
      </c>
      <c r="CG26" s="48" t="str">
        <f t="shared" si="153"/>
        <v/>
      </c>
      <c r="CH26" s="48" t="str">
        <f t="shared" si="153"/>
        <v/>
      </c>
      <c r="CI26" s="48" t="str">
        <f t="shared" si="153"/>
        <v/>
      </c>
      <c r="CJ26" s="48" t="str">
        <f t="shared" si="153"/>
        <v/>
      </c>
      <c r="CK26" s="48" t="str">
        <f t="shared" ref="CK26:DT26" si="154">IF(ISNONTEXT($W26),CJ26+$W26,"")</f>
        <v/>
      </c>
      <c r="CL26" s="48" t="str">
        <f t="shared" si="154"/>
        <v/>
      </c>
      <c r="CM26" s="48" t="str">
        <f t="shared" si="154"/>
        <v/>
      </c>
      <c r="CN26" s="48" t="str">
        <f t="shared" si="154"/>
        <v/>
      </c>
      <c r="CO26" s="48" t="str">
        <f t="shared" si="154"/>
        <v/>
      </c>
      <c r="CP26" s="48" t="str">
        <f t="shared" si="154"/>
        <v/>
      </c>
      <c r="CQ26" s="48" t="str">
        <f t="shared" si="154"/>
        <v/>
      </c>
      <c r="CR26" s="48" t="str">
        <f t="shared" si="154"/>
        <v/>
      </c>
      <c r="CS26" s="48" t="str">
        <f t="shared" si="154"/>
        <v/>
      </c>
      <c r="CT26" s="48" t="str">
        <f t="shared" si="154"/>
        <v/>
      </c>
      <c r="CU26" s="48" t="str">
        <f t="shared" si="154"/>
        <v/>
      </c>
      <c r="CV26" s="48" t="str">
        <f t="shared" si="154"/>
        <v/>
      </c>
      <c r="CW26" s="48" t="str">
        <f t="shared" si="154"/>
        <v/>
      </c>
      <c r="CX26" s="48" t="str">
        <f t="shared" si="154"/>
        <v/>
      </c>
      <c r="CY26" s="48" t="str">
        <f t="shared" si="154"/>
        <v/>
      </c>
      <c r="CZ26" s="48" t="str">
        <f t="shared" si="154"/>
        <v/>
      </c>
      <c r="DA26" s="48" t="str">
        <f t="shared" si="154"/>
        <v/>
      </c>
      <c r="DB26" s="48" t="str">
        <f t="shared" si="154"/>
        <v/>
      </c>
      <c r="DC26" s="48" t="str">
        <f t="shared" si="154"/>
        <v/>
      </c>
      <c r="DD26" s="48" t="str">
        <f t="shared" si="154"/>
        <v/>
      </c>
      <c r="DE26" s="48" t="str">
        <f t="shared" si="154"/>
        <v/>
      </c>
      <c r="DF26" s="48" t="str">
        <f t="shared" si="154"/>
        <v/>
      </c>
      <c r="DG26" s="48" t="str">
        <f t="shared" si="154"/>
        <v/>
      </c>
      <c r="DH26" s="48" t="str">
        <f t="shared" si="154"/>
        <v/>
      </c>
      <c r="DI26" s="48" t="str">
        <f t="shared" si="154"/>
        <v/>
      </c>
      <c r="DJ26" s="48" t="str">
        <f t="shared" si="154"/>
        <v/>
      </c>
      <c r="DK26" s="48" t="str">
        <f t="shared" si="154"/>
        <v/>
      </c>
      <c r="DL26" s="48" t="str">
        <f t="shared" si="154"/>
        <v/>
      </c>
      <c r="DM26" s="48" t="str">
        <f t="shared" si="154"/>
        <v/>
      </c>
      <c r="DN26" s="48" t="str">
        <f t="shared" si="154"/>
        <v/>
      </c>
      <c r="DO26" s="48" t="str">
        <f t="shared" si="154"/>
        <v/>
      </c>
      <c r="DP26" s="48" t="str">
        <f t="shared" si="154"/>
        <v/>
      </c>
      <c r="DQ26" s="48" t="str">
        <f t="shared" si="154"/>
        <v/>
      </c>
      <c r="DR26" s="48" t="str">
        <f t="shared" si="154"/>
        <v/>
      </c>
      <c r="DS26" s="48" t="str">
        <f t="shared" si="154"/>
        <v/>
      </c>
      <c r="DT26" s="48" t="str">
        <f t="shared" si="154"/>
        <v/>
      </c>
      <c r="DU26" s="163" t="e">
        <f t="shared" si="12"/>
        <v>#N/A</v>
      </c>
      <c r="DV26" s="163" t="e">
        <f t="shared" si="13"/>
        <v>#N/A</v>
      </c>
      <c r="DW26" s="163" t="e">
        <f t="shared" si="14"/>
        <v>#N/A</v>
      </c>
      <c r="DX26" s="163" t="e">
        <f t="shared" si="15"/>
        <v>#N/A</v>
      </c>
      <c r="DY26" s="163" t="e">
        <f t="shared" si="16"/>
        <v>#N/A</v>
      </c>
      <c r="DZ26" s="163" t="e">
        <f t="shared" si="17"/>
        <v>#N/A</v>
      </c>
      <c r="EA26" s="163" t="e">
        <f t="shared" si="18"/>
        <v>#N/A</v>
      </c>
      <c r="EB26" s="163" t="e">
        <f t="shared" si="19"/>
        <v>#N/A</v>
      </c>
      <c r="EC26" s="163" t="e">
        <f t="shared" si="20"/>
        <v>#N/A</v>
      </c>
      <c r="ED26" s="163" t="e">
        <f t="shared" si="21"/>
        <v>#N/A</v>
      </c>
      <c r="EE26" s="163" t="e">
        <f t="shared" si="22"/>
        <v>#N/A</v>
      </c>
      <c r="EF26" s="163" t="e">
        <f t="shared" si="23"/>
        <v>#N/A</v>
      </c>
      <c r="EG26" s="163" t="e">
        <f t="shared" si="24"/>
        <v>#N/A</v>
      </c>
      <c r="EH26" s="163" t="e">
        <f t="shared" si="25"/>
        <v>#N/A</v>
      </c>
      <c r="EI26" s="163" t="e">
        <f t="shared" si="26"/>
        <v>#N/A</v>
      </c>
      <c r="EJ26" s="163" t="e">
        <f t="shared" si="27"/>
        <v>#N/A</v>
      </c>
      <c r="EK26" s="163" t="e">
        <f t="shared" si="28"/>
        <v>#N/A</v>
      </c>
      <c r="EL26" s="163" t="e">
        <f t="shared" si="29"/>
        <v>#N/A</v>
      </c>
      <c r="EM26" s="163" t="e">
        <f t="shared" si="30"/>
        <v>#N/A</v>
      </c>
      <c r="EN26" s="163" t="e">
        <f t="shared" si="31"/>
        <v>#N/A</v>
      </c>
      <c r="EO26" s="163" t="e">
        <f t="shared" si="32"/>
        <v>#N/A</v>
      </c>
      <c r="EP26" s="163" t="e">
        <f t="shared" si="33"/>
        <v>#N/A</v>
      </c>
      <c r="EQ26" s="163" t="e">
        <f t="shared" si="34"/>
        <v>#N/A</v>
      </c>
      <c r="ER26" s="163" t="e">
        <f t="shared" si="35"/>
        <v>#N/A</v>
      </c>
      <c r="ES26" s="163" t="e">
        <f t="shared" si="36"/>
        <v>#N/A</v>
      </c>
      <c r="ET26" s="163" t="e">
        <f t="shared" si="37"/>
        <v>#N/A</v>
      </c>
      <c r="EU26" s="163" t="e">
        <f t="shared" si="38"/>
        <v>#N/A</v>
      </c>
      <c r="EV26" s="163" t="e">
        <f t="shared" si="39"/>
        <v>#N/A</v>
      </c>
      <c r="EW26" s="163" t="e">
        <f t="shared" si="40"/>
        <v>#N/A</v>
      </c>
      <c r="EX26" s="163" t="e">
        <f t="shared" si="41"/>
        <v>#N/A</v>
      </c>
      <c r="EY26" s="163" t="e">
        <f t="shared" si="42"/>
        <v>#N/A</v>
      </c>
      <c r="EZ26" s="163" t="e">
        <f t="shared" si="43"/>
        <v>#N/A</v>
      </c>
      <c r="FA26" s="163" t="e">
        <f t="shared" si="44"/>
        <v>#N/A</v>
      </c>
      <c r="FB26" s="163" t="e">
        <f t="shared" si="45"/>
        <v>#N/A</v>
      </c>
      <c r="FC26" s="163" t="e">
        <f t="shared" si="46"/>
        <v>#N/A</v>
      </c>
      <c r="FD26" s="163" t="e">
        <f t="shared" si="47"/>
        <v>#N/A</v>
      </c>
      <c r="FE26" s="163" t="e">
        <f t="shared" si="48"/>
        <v>#N/A</v>
      </c>
      <c r="FF26" s="163" t="e">
        <f t="shared" si="49"/>
        <v>#N/A</v>
      </c>
      <c r="FG26" s="163" t="e">
        <f t="shared" si="50"/>
        <v>#N/A</v>
      </c>
      <c r="FH26" s="163" t="e">
        <f t="shared" si="51"/>
        <v>#N/A</v>
      </c>
      <c r="FI26" s="163" t="e">
        <f t="shared" si="52"/>
        <v>#N/A</v>
      </c>
      <c r="FJ26" s="163" t="e">
        <f t="shared" si="53"/>
        <v>#N/A</v>
      </c>
      <c r="FK26" s="163" t="e">
        <f t="shared" si="54"/>
        <v>#N/A</v>
      </c>
      <c r="FL26" s="163" t="e">
        <f t="shared" si="55"/>
        <v>#N/A</v>
      </c>
      <c r="FM26" s="163" t="e">
        <f t="shared" si="56"/>
        <v>#N/A</v>
      </c>
      <c r="FN26" s="163" t="e">
        <f t="shared" si="57"/>
        <v>#N/A</v>
      </c>
      <c r="FO26" s="163" t="e">
        <f t="shared" si="58"/>
        <v>#N/A</v>
      </c>
      <c r="FP26" s="163" t="e">
        <f t="shared" si="59"/>
        <v>#N/A</v>
      </c>
      <c r="FQ26" s="163" t="e">
        <f t="shared" si="60"/>
        <v>#N/A</v>
      </c>
      <c r="FR26" s="163" t="e">
        <f t="shared" si="61"/>
        <v>#N/A</v>
      </c>
      <c r="FS26" s="163" t="e">
        <f t="shared" si="62"/>
        <v>#N/A</v>
      </c>
      <c r="FT26" s="163" t="e">
        <f t="shared" si="63"/>
        <v>#N/A</v>
      </c>
      <c r="FU26" s="163" t="e">
        <f t="shared" si="64"/>
        <v>#N/A</v>
      </c>
      <c r="FV26" s="163" t="e">
        <f t="shared" si="65"/>
        <v>#N/A</v>
      </c>
      <c r="FW26" s="163" t="e">
        <f t="shared" si="66"/>
        <v>#N/A</v>
      </c>
      <c r="FX26" s="163" t="e">
        <f t="shared" si="67"/>
        <v>#N/A</v>
      </c>
      <c r="FY26" s="163" t="e">
        <f t="shared" si="68"/>
        <v>#N/A</v>
      </c>
      <c r="FZ26" s="163" t="e">
        <f t="shared" si="69"/>
        <v>#N/A</v>
      </c>
      <c r="GA26" s="163" t="e">
        <f t="shared" si="70"/>
        <v>#N/A</v>
      </c>
      <c r="GB26" s="163" t="e">
        <f t="shared" si="71"/>
        <v>#N/A</v>
      </c>
      <c r="GC26" s="163" t="e">
        <f t="shared" si="72"/>
        <v>#N/A</v>
      </c>
      <c r="GD26" s="163" t="e">
        <f t="shared" si="73"/>
        <v>#N/A</v>
      </c>
      <c r="GE26" s="163" t="e">
        <f t="shared" si="74"/>
        <v>#N/A</v>
      </c>
      <c r="GF26" s="163" t="e">
        <f t="shared" si="75"/>
        <v>#N/A</v>
      </c>
      <c r="GG26" s="163" t="e">
        <f t="shared" si="76"/>
        <v>#N/A</v>
      </c>
      <c r="GH26" s="163" t="e">
        <f t="shared" si="77"/>
        <v>#N/A</v>
      </c>
      <c r="GI26" s="163" t="e">
        <f t="shared" si="78"/>
        <v>#N/A</v>
      </c>
      <c r="GJ26" s="163" t="e">
        <f t="shared" si="79"/>
        <v>#N/A</v>
      </c>
      <c r="GK26" s="163" t="e">
        <f t="shared" si="80"/>
        <v>#N/A</v>
      </c>
      <c r="GL26" s="163" t="e">
        <f t="shared" si="81"/>
        <v>#N/A</v>
      </c>
      <c r="GM26" s="163" t="e">
        <f t="shared" si="82"/>
        <v>#N/A</v>
      </c>
      <c r="GN26" s="163" t="e">
        <f t="shared" si="83"/>
        <v>#N/A</v>
      </c>
      <c r="GO26" s="163" t="e">
        <f t="shared" si="84"/>
        <v>#N/A</v>
      </c>
      <c r="GP26" s="163" t="e">
        <f t="shared" si="85"/>
        <v>#N/A</v>
      </c>
      <c r="GQ26" s="163" t="e">
        <f t="shared" si="86"/>
        <v>#N/A</v>
      </c>
      <c r="GR26" s="163" t="e">
        <f t="shared" si="87"/>
        <v>#N/A</v>
      </c>
      <c r="GS26" s="163" t="e">
        <f t="shared" si="88"/>
        <v>#N/A</v>
      </c>
      <c r="GT26" s="163" t="e">
        <f t="shared" si="89"/>
        <v>#N/A</v>
      </c>
      <c r="GU26" s="163" t="e">
        <f t="shared" si="90"/>
        <v>#N/A</v>
      </c>
      <c r="GV26" s="163" t="e">
        <f t="shared" si="91"/>
        <v>#N/A</v>
      </c>
      <c r="GW26" s="163" t="e">
        <f t="shared" si="92"/>
        <v>#N/A</v>
      </c>
      <c r="GX26" s="163" t="e">
        <f t="shared" si="93"/>
        <v>#N/A</v>
      </c>
      <c r="GY26" s="163" t="e">
        <f t="shared" si="94"/>
        <v>#N/A</v>
      </c>
      <c r="GZ26" s="163" t="e">
        <f t="shared" si="95"/>
        <v>#N/A</v>
      </c>
      <c r="HA26" s="163" t="e">
        <f t="shared" si="96"/>
        <v>#N/A</v>
      </c>
      <c r="HB26" s="163" t="e">
        <f t="shared" si="97"/>
        <v>#N/A</v>
      </c>
      <c r="HC26" s="163" t="e">
        <f t="shared" si="98"/>
        <v>#N/A</v>
      </c>
      <c r="HD26" s="163" t="e">
        <f t="shared" si="99"/>
        <v>#N/A</v>
      </c>
      <c r="HE26" s="163" t="e">
        <f t="shared" si="100"/>
        <v>#N/A</v>
      </c>
      <c r="HF26" s="163" t="e">
        <f t="shared" si="101"/>
        <v>#N/A</v>
      </c>
      <c r="HG26" s="163" t="e">
        <f t="shared" si="102"/>
        <v>#N/A</v>
      </c>
      <c r="HH26" s="163" t="e">
        <f t="shared" si="103"/>
        <v>#N/A</v>
      </c>
      <c r="HI26" s="163" t="e">
        <f t="shared" si="104"/>
        <v>#N/A</v>
      </c>
      <c r="HJ26" s="163" t="e">
        <f t="shared" si="105"/>
        <v>#N/A</v>
      </c>
      <c r="HK26" s="163" t="e">
        <f t="shared" si="106"/>
        <v>#N/A</v>
      </c>
      <c r="HL26" s="163" t="e">
        <f t="shared" si="107"/>
        <v>#N/A</v>
      </c>
      <c r="HM26" s="163" t="e">
        <f t="shared" si="108"/>
        <v>#N/A</v>
      </c>
      <c r="HN26" s="163" t="e">
        <f t="shared" si="109"/>
        <v>#N/A</v>
      </c>
      <c r="HO26" s="163" t="e">
        <f t="shared" si="110"/>
        <v>#N/A</v>
      </c>
      <c r="HP26" s="163" t="e">
        <f t="shared" si="111"/>
        <v>#N/A</v>
      </c>
      <c r="HQ26" s="163" t="e">
        <f t="shared" si="112"/>
        <v>#N/A</v>
      </c>
    </row>
    <row r="27" spans="1:225" hidden="1" x14ac:dyDescent="0.25">
      <c r="A27" s="4">
        <v>24</v>
      </c>
      <c r="B27" s="368" t="str">
        <f>IFERROR(_xlfn.LOGNORM.INV(0.001,LN($G27),LN(VLOOKUP($H27,VLookups!$A$4:$C$13,3,FALSE))),"")</f>
        <v/>
      </c>
      <c r="C27" s="89"/>
      <c r="D27" s="368" t="str">
        <f>IFERROR(_xlfn.LOGNORM.INV(0.999,LN($G27),LN(VLOOKUP($H27,VLookups!$A$4:$C$13,3,FALSE))),"")</f>
        <v/>
      </c>
      <c r="E27" s="34" t="str">
        <f t="shared" si="4"/>
        <v/>
      </c>
      <c r="F27" s="34" t="str">
        <f t="shared" si="5"/>
        <v/>
      </c>
      <c r="G27" s="70" t="str">
        <f>IF(AND(C27&gt;0,NOT(ISBLANK(H27))),IF(VLOOKUP($C$3,VLookups!$A$17:$B$18,2,FALSE),C27*VLOOKUP(H27,VLookups!$A$4:$B$13,2,FALSE),C27),"")</f>
        <v/>
      </c>
      <c r="H27" s="21"/>
      <c r="I27" s="56"/>
      <c r="J27" s="266"/>
      <c r="K27" s="369" t="str">
        <f>IF(AND(B27&gt;0,C27&gt;0,D27&gt;0),IF(ISBLANK(J27),IF(ISBLANK(H27),"",VLOOKUP(H27,VLookups!$A$4:$C$13,3,FALSE)),J27),"")</f>
        <v/>
      </c>
      <c r="L27" s="369" t="str">
        <f t="shared" si="6"/>
        <v/>
      </c>
      <c r="M27" s="72" t="str">
        <f t="shared" si="7"/>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8"/>
        <v/>
      </c>
      <c r="X27" s="162" t="str">
        <f t="shared" si="9"/>
        <v/>
      </c>
      <c r="Y27" s="48" t="str">
        <f t="shared" ref="Y27:CJ27" si="155">IF(ISNONTEXT($W27),X27+$W27,"")</f>
        <v/>
      </c>
      <c r="Z27" s="48" t="str">
        <f t="shared" si="155"/>
        <v/>
      </c>
      <c r="AA27" s="48" t="str">
        <f t="shared" si="155"/>
        <v/>
      </c>
      <c r="AB27" s="48" t="str">
        <f t="shared" si="155"/>
        <v/>
      </c>
      <c r="AC27" s="48" t="str">
        <f t="shared" si="155"/>
        <v/>
      </c>
      <c r="AD27" s="48" t="str">
        <f t="shared" si="155"/>
        <v/>
      </c>
      <c r="AE27" s="48" t="str">
        <f t="shared" si="155"/>
        <v/>
      </c>
      <c r="AF27" s="48" t="str">
        <f t="shared" si="155"/>
        <v/>
      </c>
      <c r="AG27" s="48" t="str">
        <f t="shared" si="155"/>
        <v/>
      </c>
      <c r="AH27" s="48" t="str">
        <f t="shared" si="155"/>
        <v/>
      </c>
      <c r="AI27" s="48" t="str">
        <f t="shared" si="155"/>
        <v/>
      </c>
      <c r="AJ27" s="48" t="str">
        <f t="shared" si="155"/>
        <v/>
      </c>
      <c r="AK27" s="48" t="str">
        <f t="shared" si="155"/>
        <v/>
      </c>
      <c r="AL27" s="48" t="str">
        <f t="shared" si="155"/>
        <v/>
      </c>
      <c r="AM27" s="48" t="str">
        <f t="shared" si="155"/>
        <v/>
      </c>
      <c r="AN27" s="48" t="str">
        <f t="shared" si="155"/>
        <v/>
      </c>
      <c r="AO27" s="48" t="str">
        <f t="shared" si="155"/>
        <v/>
      </c>
      <c r="AP27" s="48" t="str">
        <f t="shared" si="155"/>
        <v/>
      </c>
      <c r="AQ27" s="48" t="str">
        <f t="shared" si="155"/>
        <v/>
      </c>
      <c r="AR27" s="48" t="str">
        <f t="shared" si="155"/>
        <v/>
      </c>
      <c r="AS27" s="48" t="str">
        <f t="shared" si="155"/>
        <v/>
      </c>
      <c r="AT27" s="48" t="str">
        <f t="shared" si="155"/>
        <v/>
      </c>
      <c r="AU27" s="48" t="str">
        <f t="shared" si="155"/>
        <v/>
      </c>
      <c r="AV27" s="48" t="str">
        <f t="shared" si="155"/>
        <v/>
      </c>
      <c r="AW27" s="48" t="str">
        <f t="shared" si="155"/>
        <v/>
      </c>
      <c r="AX27" s="48" t="str">
        <f t="shared" si="155"/>
        <v/>
      </c>
      <c r="AY27" s="48" t="str">
        <f t="shared" si="155"/>
        <v/>
      </c>
      <c r="AZ27" s="48" t="str">
        <f t="shared" si="155"/>
        <v/>
      </c>
      <c r="BA27" s="48" t="str">
        <f t="shared" si="155"/>
        <v/>
      </c>
      <c r="BB27" s="48" t="str">
        <f t="shared" si="155"/>
        <v/>
      </c>
      <c r="BC27" s="48" t="str">
        <f t="shared" si="155"/>
        <v/>
      </c>
      <c r="BD27" s="48" t="str">
        <f t="shared" si="155"/>
        <v/>
      </c>
      <c r="BE27" s="48" t="str">
        <f t="shared" si="155"/>
        <v/>
      </c>
      <c r="BF27" s="48" t="str">
        <f t="shared" si="155"/>
        <v/>
      </c>
      <c r="BG27" s="48" t="str">
        <f t="shared" si="155"/>
        <v/>
      </c>
      <c r="BH27" s="48" t="str">
        <f t="shared" si="155"/>
        <v/>
      </c>
      <c r="BI27" s="48" t="str">
        <f t="shared" si="155"/>
        <v/>
      </c>
      <c r="BJ27" s="48" t="str">
        <f t="shared" si="155"/>
        <v/>
      </c>
      <c r="BK27" s="48" t="str">
        <f t="shared" si="155"/>
        <v/>
      </c>
      <c r="BL27" s="48" t="str">
        <f t="shared" si="155"/>
        <v/>
      </c>
      <c r="BM27" s="48" t="str">
        <f t="shared" si="155"/>
        <v/>
      </c>
      <c r="BN27" s="48" t="str">
        <f t="shared" si="155"/>
        <v/>
      </c>
      <c r="BO27" s="48" t="str">
        <f t="shared" si="155"/>
        <v/>
      </c>
      <c r="BP27" s="48" t="str">
        <f t="shared" si="155"/>
        <v/>
      </c>
      <c r="BQ27" s="48" t="str">
        <f t="shared" si="155"/>
        <v/>
      </c>
      <c r="BR27" s="48" t="str">
        <f t="shared" si="155"/>
        <v/>
      </c>
      <c r="BS27" s="48" t="str">
        <f t="shared" si="155"/>
        <v/>
      </c>
      <c r="BT27" s="48" t="str">
        <f t="shared" si="155"/>
        <v/>
      </c>
      <c r="BU27" s="48" t="str">
        <f t="shared" si="155"/>
        <v/>
      </c>
      <c r="BV27" s="48" t="str">
        <f t="shared" si="155"/>
        <v/>
      </c>
      <c r="BW27" s="48" t="str">
        <f t="shared" si="155"/>
        <v/>
      </c>
      <c r="BX27" s="48" t="str">
        <f t="shared" si="155"/>
        <v/>
      </c>
      <c r="BY27" s="48" t="str">
        <f t="shared" si="155"/>
        <v/>
      </c>
      <c r="BZ27" s="48" t="str">
        <f t="shared" si="155"/>
        <v/>
      </c>
      <c r="CA27" s="48" t="str">
        <f t="shared" si="155"/>
        <v/>
      </c>
      <c r="CB27" s="48" t="str">
        <f t="shared" si="155"/>
        <v/>
      </c>
      <c r="CC27" s="48" t="str">
        <f t="shared" si="155"/>
        <v/>
      </c>
      <c r="CD27" s="48" t="str">
        <f t="shared" si="155"/>
        <v/>
      </c>
      <c r="CE27" s="48" t="str">
        <f t="shared" si="155"/>
        <v/>
      </c>
      <c r="CF27" s="48" t="str">
        <f t="shared" si="155"/>
        <v/>
      </c>
      <c r="CG27" s="48" t="str">
        <f t="shared" si="155"/>
        <v/>
      </c>
      <c r="CH27" s="48" t="str">
        <f t="shared" si="155"/>
        <v/>
      </c>
      <c r="CI27" s="48" t="str">
        <f t="shared" si="155"/>
        <v/>
      </c>
      <c r="CJ27" s="48" t="str">
        <f t="shared" si="155"/>
        <v/>
      </c>
      <c r="CK27" s="48" t="str">
        <f t="shared" ref="CK27:DT27" si="156">IF(ISNONTEXT($W27),CJ27+$W27,"")</f>
        <v/>
      </c>
      <c r="CL27" s="48" t="str">
        <f t="shared" si="156"/>
        <v/>
      </c>
      <c r="CM27" s="48" t="str">
        <f t="shared" si="156"/>
        <v/>
      </c>
      <c r="CN27" s="48" t="str">
        <f t="shared" si="156"/>
        <v/>
      </c>
      <c r="CO27" s="48" t="str">
        <f t="shared" si="156"/>
        <v/>
      </c>
      <c r="CP27" s="48" t="str">
        <f t="shared" si="156"/>
        <v/>
      </c>
      <c r="CQ27" s="48" t="str">
        <f t="shared" si="156"/>
        <v/>
      </c>
      <c r="CR27" s="48" t="str">
        <f t="shared" si="156"/>
        <v/>
      </c>
      <c r="CS27" s="48" t="str">
        <f t="shared" si="156"/>
        <v/>
      </c>
      <c r="CT27" s="48" t="str">
        <f t="shared" si="156"/>
        <v/>
      </c>
      <c r="CU27" s="48" t="str">
        <f t="shared" si="156"/>
        <v/>
      </c>
      <c r="CV27" s="48" t="str">
        <f t="shared" si="156"/>
        <v/>
      </c>
      <c r="CW27" s="48" t="str">
        <f t="shared" si="156"/>
        <v/>
      </c>
      <c r="CX27" s="48" t="str">
        <f t="shared" si="156"/>
        <v/>
      </c>
      <c r="CY27" s="48" t="str">
        <f t="shared" si="156"/>
        <v/>
      </c>
      <c r="CZ27" s="48" t="str">
        <f t="shared" si="156"/>
        <v/>
      </c>
      <c r="DA27" s="48" t="str">
        <f t="shared" si="156"/>
        <v/>
      </c>
      <c r="DB27" s="48" t="str">
        <f t="shared" si="156"/>
        <v/>
      </c>
      <c r="DC27" s="48" t="str">
        <f t="shared" si="156"/>
        <v/>
      </c>
      <c r="DD27" s="48" t="str">
        <f t="shared" si="156"/>
        <v/>
      </c>
      <c r="DE27" s="48" t="str">
        <f t="shared" si="156"/>
        <v/>
      </c>
      <c r="DF27" s="48" t="str">
        <f t="shared" si="156"/>
        <v/>
      </c>
      <c r="DG27" s="48" t="str">
        <f t="shared" si="156"/>
        <v/>
      </c>
      <c r="DH27" s="48" t="str">
        <f t="shared" si="156"/>
        <v/>
      </c>
      <c r="DI27" s="48" t="str">
        <f t="shared" si="156"/>
        <v/>
      </c>
      <c r="DJ27" s="48" t="str">
        <f t="shared" si="156"/>
        <v/>
      </c>
      <c r="DK27" s="48" t="str">
        <f t="shared" si="156"/>
        <v/>
      </c>
      <c r="DL27" s="48" t="str">
        <f t="shared" si="156"/>
        <v/>
      </c>
      <c r="DM27" s="48" t="str">
        <f t="shared" si="156"/>
        <v/>
      </c>
      <c r="DN27" s="48" t="str">
        <f t="shared" si="156"/>
        <v/>
      </c>
      <c r="DO27" s="48" t="str">
        <f t="shared" si="156"/>
        <v/>
      </c>
      <c r="DP27" s="48" t="str">
        <f t="shared" si="156"/>
        <v/>
      </c>
      <c r="DQ27" s="48" t="str">
        <f t="shared" si="156"/>
        <v/>
      </c>
      <c r="DR27" s="48" t="str">
        <f t="shared" si="156"/>
        <v/>
      </c>
      <c r="DS27" s="48" t="str">
        <f t="shared" si="156"/>
        <v/>
      </c>
      <c r="DT27" s="48" t="str">
        <f t="shared" si="156"/>
        <v/>
      </c>
      <c r="DU27" s="163" t="e">
        <f t="shared" si="12"/>
        <v>#N/A</v>
      </c>
      <c r="DV27" s="163" t="e">
        <f t="shared" si="13"/>
        <v>#N/A</v>
      </c>
      <c r="DW27" s="163" t="e">
        <f t="shared" si="14"/>
        <v>#N/A</v>
      </c>
      <c r="DX27" s="163" t="e">
        <f t="shared" si="15"/>
        <v>#N/A</v>
      </c>
      <c r="DY27" s="163" t="e">
        <f t="shared" si="16"/>
        <v>#N/A</v>
      </c>
      <c r="DZ27" s="163" t="e">
        <f t="shared" si="17"/>
        <v>#N/A</v>
      </c>
      <c r="EA27" s="163" t="e">
        <f t="shared" si="18"/>
        <v>#N/A</v>
      </c>
      <c r="EB27" s="163" t="e">
        <f t="shared" si="19"/>
        <v>#N/A</v>
      </c>
      <c r="EC27" s="163" t="e">
        <f t="shared" si="20"/>
        <v>#N/A</v>
      </c>
      <c r="ED27" s="163" t="e">
        <f t="shared" si="21"/>
        <v>#N/A</v>
      </c>
      <c r="EE27" s="163" t="e">
        <f t="shared" si="22"/>
        <v>#N/A</v>
      </c>
      <c r="EF27" s="163" t="e">
        <f t="shared" si="23"/>
        <v>#N/A</v>
      </c>
      <c r="EG27" s="163" t="e">
        <f t="shared" si="24"/>
        <v>#N/A</v>
      </c>
      <c r="EH27" s="163" t="e">
        <f t="shared" si="25"/>
        <v>#N/A</v>
      </c>
      <c r="EI27" s="163" t="e">
        <f t="shared" si="26"/>
        <v>#N/A</v>
      </c>
      <c r="EJ27" s="163" t="e">
        <f t="shared" si="27"/>
        <v>#N/A</v>
      </c>
      <c r="EK27" s="163" t="e">
        <f t="shared" si="28"/>
        <v>#N/A</v>
      </c>
      <c r="EL27" s="163" t="e">
        <f t="shared" si="29"/>
        <v>#N/A</v>
      </c>
      <c r="EM27" s="163" t="e">
        <f t="shared" si="30"/>
        <v>#N/A</v>
      </c>
      <c r="EN27" s="163" t="e">
        <f t="shared" si="31"/>
        <v>#N/A</v>
      </c>
      <c r="EO27" s="163" t="e">
        <f t="shared" si="32"/>
        <v>#N/A</v>
      </c>
      <c r="EP27" s="163" t="e">
        <f t="shared" si="33"/>
        <v>#N/A</v>
      </c>
      <c r="EQ27" s="163" t="e">
        <f t="shared" si="34"/>
        <v>#N/A</v>
      </c>
      <c r="ER27" s="163" t="e">
        <f t="shared" si="35"/>
        <v>#N/A</v>
      </c>
      <c r="ES27" s="163" t="e">
        <f t="shared" si="36"/>
        <v>#N/A</v>
      </c>
      <c r="ET27" s="163" t="e">
        <f t="shared" si="37"/>
        <v>#N/A</v>
      </c>
      <c r="EU27" s="163" t="e">
        <f t="shared" si="38"/>
        <v>#N/A</v>
      </c>
      <c r="EV27" s="163" t="e">
        <f t="shared" si="39"/>
        <v>#N/A</v>
      </c>
      <c r="EW27" s="163" t="e">
        <f t="shared" si="40"/>
        <v>#N/A</v>
      </c>
      <c r="EX27" s="163" t="e">
        <f t="shared" si="41"/>
        <v>#N/A</v>
      </c>
      <c r="EY27" s="163" t="e">
        <f t="shared" si="42"/>
        <v>#N/A</v>
      </c>
      <c r="EZ27" s="163" t="e">
        <f t="shared" si="43"/>
        <v>#N/A</v>
      </c>
      <c r="FA27" s="163" t="e">
        <f t="shared" si="44"/>
        <v>#N/A</v>
      </c>
      <c r="FB27" s="163" t="e">
        <f t="shared" si="45"/>
        <v>#N/A</v>
      </c>
      <c r="FC27" s="163" t="e">
        <f t="shared" si="46"/>
        <v>#N/A</v>
      </c>
      <c r="FD27" s="163" t="e">
        <f t="shared" si="47"/>
        <v>#N/A</v>
      </c>
      <c r="FE27" s="163" t="e">
        <f t="shared" si="48"/>
        <v>#N/A</v>
      </c>
      <c r="FF27" s="163" t="e">
        <f t="shared" si="49"/>
        <v>#N/A</v>
      </c>
      <c r="FG27" s="163" t="e">
        <f t="shared" si="50"/>
        <v>#N/A</v>
      </c>
      <c r="FH27" s="163" t="e">
        <f t="shared" si="51"/>
        <v>#N/A</v>
      </c>
      <c r="FI27" s="163" t="e">
        <f t="shared" si="52"/>
        <v>#N/A</v>
      </c>
      <c r="FJ27" s="163" t="e">
        <f t="shared" si="53"/>
        <v>#N/A</v>
      </c>
      <c r="FK27" s="163" t="e">
        <f t="shared" si="54"/>
        <v>#N/A</v>
      </c>
      <c r="FL27" s="163" t="e">
        <f t="shared" si="55"/>
        <v>#N/A</v>
      </c>
      <c r="FM27" s="163" t="e">
        <f t="shared" si="56"/>
        <v>#N/A</v>
      </c>
      <c r="FN27" s="163" t="e">
        <f t="shared" si="57"/>
        <v>#N/A</v>
      </c>
      <c r="FO27" s="163" t="e">
        <f t="shared" si="58"/>
        <v>#N/A</v>
      </c>
      <c r="FP27" s="163" t="e">
        <f t="shared" si="59"/>
        <v>#N/A</v>
      </c>
      <c r="FQ27" s="163" t="e">
        <f t="shared" si="60"/>
        <v>#N/A</v>
      </c>
      <c r="FR27" s="163" t="e">
        <f t="shared" si="61"/>
        <v>#N/A</v>
      </c>
      <c r="FS27" s="163" t="e">
        <f t="shared" si="62"/>
        <v>#N/A</v>
      </c>
      <c r="FT27" s="163" t="e">
        <f t="shared" si="63"/>
        <v>#N/A</v>
      </c>
      <c r="FU27" s="163" t="e">
        <f t="shared" si="64"/>
        <v>#N/A</v>
      </c>
      <c r="FV27" s="163" t="e">
        <f t="shared" si="65"/>
        <v>#N/A</v>
      </c>
      <c r="FW27" s="163" t="e">
        <f t="shared" si="66"/>
        <v>#N/A</v>
      </c>
      <c r="FX27" s="163" t="e">
        <f t="shared" si="67"/>
        <v>#N/A</v>
      </c>
      <c r="FY27" s="163" t="e">
        <f t="shared" si="68"/>
        <v>#N/A</v>
      </c>
      <c r="FZ27" s="163" t="e">
        <f t="shared" si="69"/>
        <v>#N/A</v>
      </c>
      <c r="GA27" s="163" t="e">
        <f t="shared" si="70"/>
        <v>#N/A</v>
      </c>
      <c r="GB27" s="163" t="e">
        <f t="shared" si="71"/>
        <v>#N/A</v>
      </c>
      <c r="GC27" s="163" t="e">
        <f t="shared" si="72"/>
        <v>#N/A</v>
      </c>
      <c r="GD27" s="163" t="e">
        <f t="shared" si="73"/>
        <v>#N/A</v>
      </c>
      <c r="GE27" s="163" t="e">
        <f t="shared" si="74"/>
        <v>#N/A</v>
      </c>
      <c r="GF27" s="163" t="e">
        <f t="shared" si="75"/>
        <v>#N/A</v>
      </c>
      <c r="GG27" s="163" t="e">
        <f t="shared" si="76"/>
        <v>#N/A</v>
      </c>
      <c r="GH27" s="163" t="e">
        <f t="shared" si="77"/>
        <v>#N/A</v>
      </c>
      <c r="GI27" s="163" t="e">
        <f t="shared" si="78"/>
        <v>#N/A</v>
      </c>
      <c r="GJ27" s="163" t="e">
        <f t="shared" si="79"/>
        <v>#N/A</v>
      </c>
      <c r="GK27" s="163" t="e">
        <f t="shared" si="80"/>
        <v>#N/A</v>
      </c>
      <c r="GL27" s="163" t="e">
        <f t="shared" si="81"/>
        <v>#N/A</v>
      </c>
      <c r="GM27" s="163" t="e">
        <f t="shared" si="82"/>
        <v>#N/A</v>
      </c>
      <c r="GN27" s="163" t="e">
        <f t="shared" si="83"/>
        <v>#N/A</v>
      </c>
      <c r="GO27" s="163" t="e">
        <f t="shared" si="84"/>
        <v>#N/A</v>
      </c>
      <c r="GP27" s="163" t="e">
        <f t="shared" si="85"/>
        <v>#N/A</v>
      </c>
      <c r="GQ27" s="163" t="e">
        <f t="shared" si="86"/>
        <v>#N/A</v>
      </c>
      <c r="GR27" s="163" t="e">
        <f t="shared" si="87"/>
        <v>#N/A</v>
      </c>
      <c r="GS27" s="163" t="e">
        <f t="shared" si="88"/>
        <v>#N/A</v>
      </c>
      <c r="GT27" s="163" t="e">
        <f t="shared" si="89"/>
        <v>#N/A</v>
      </c>
      <c r="GU27" s="163" t="e">
        <f t="shared" si="90"/>
        <v>#N/A</v>
      </c>
      <c r="GV27" s="163" t="e">
        <f t="shared" si="91"/>
        <v>#N/A</v>
      </c>
      <c r="GW27" s="163" t="e">
        <f t="shared" si="92"/>
        <v>#N/A</v>
      </c>
      <c r="GX27" s="163" t="e">
        <f t="shared" si="93"/>
        <v>#N/A</v>
      </c>
      <c r="GY27" s="163" t="e">
        <f t="shared" si="94"/>
        <v>#N/A</v>
      </c>
      <c r="GZ27" s="163" t="e">
        <f t="shared" si="95"/>
        <v>#N/A</v>
      </c>
      <c r="HA27" s="163" t="e">
        <f t="shared" si="96"/>
        <v>#N/A</v>
      </c>
      <c r="HB27" s="163" t="e">
        <f t="shared" si="97"/>
        <v>#N/A</v>
      </c>
      <c r="HC27" s="163" t="e">
        <f t="shared" si="98"/>
        <v>#N/A</v>
      </c>
      <c r="HD27" s="163" t="e">
        <f t="shared" si="99"/>
        <v>#N/A</v>
      </c>
      <c r="HE27" s="163" t="e">
        <f t="shared" si="100"/>
        <v>#N/A</v>
      </c>
      <c r="HF27" s="163" t="e">
        <f t="shared" si="101"/>
        <v>#N/A</v>
      </c>
      <c r="HG27" s="163" t="e">
        <f t="shared" si="102"/>
        <v>#N/A</v>
      </c>
      <c r="HH27" s="163" t="e">
        <f t="shared" si="103"/>
        <v>#N/A</v>
      </c>
      <c r="HI27" s="163" t="e">
        <f t="shared" si="104"/>
        <v>#N/A</v>
      </c>
      <c r="HJ27" s="163" t="e">
        <f t="shared" si="105"/>
        <v>#N/A</v>
      </c>
      <c r="HK27" s="163" t="e">
        <f t="shared" si="106"/>
        <v>#N/A</v>
      </c>
      <c r="HL27" s="163" t="e">
        <f t="shared" si="107"/>
        <v>#N/A</v>
      </c>
      <c r="HM27" s="163" t="e">
        <f t="shared" si="108"/>
        <v>#N/A</v>
      </c>
      <c r="HN27" s="163" t="e">
        <f t="shared" si="109"/>
        <v>#N/A</v>
      </c>
      <c r="HO27" s="163" t="e">
        <f t="shared" si="110"/>
        <v>#N/A</v>
      </c>
      <c r="HP27" s="163" t="e">
        <f t="shared" si="111"/>
        <v>#N/A</v>
      </c>
      <c r="HQ27" s="163" t="e">
        <f t="shared" si="112"/>
        <v>#N/A</v>
      </c>
    </row>
    <row r="28" spans="1:225" hidden="1" x14ac:dyDescent="0.25">
      <c r="A28" s="4">
        <v>25</v>
      </c>
      <c r="B28" s="368" t="str">
        <f>IFERROR(_xlfn.LOGNORM.INV(0.001,LN($G28),LN(VLOOKUP($H28,VLookups!$A$4:$C$13,3,FALSE))),"")</f>
        <v/>
      </c>
      <c r="C28" s="89"/>
      <c r="D28" s="368" t="str">
        <f>IFERROR(_xlfn.LOGNORM.INV(0.999,LN($G28),LN(VLOOKUP($H28,VLookups!$A$4:$C$13,3,FALSE))),"")</f>
        <v/>
      </c>
      <c r="E28" s="34" t="str">
        <f t="shared" si="4"/>
        <v/>
      </c>
      <c r="F28" s="34" t="str">
        <f t="shared" si="5"/>
        <v/>
      </c>
      <c r="G28" s="70" t="str">
        <f>IF(AND(C28&gt;0,NOT(ISBLANK(H28))),IF(VLOOKUP($C$3,VLookups!$A$17:$B$18,2,FALSE),C28*VLOOKUP(H28,VLookups!$A$4:$B$13,2,FALSE),C28),"")</f>
        <v/>
      </c>
      <c r="H28" s="21"/>
      <c r="I28" s="56"/>
      <c r="J28" s="266"/>
      <c r="K28" s="369" t="str">
        <f>IF(AND(B28&gt;0,C28&gt;0,D28&gt;0),IF(ISBLANK(J28),IF(ISBLANK(H28),"",VLOOKUP(H28,VLookups!$A$4:$C$13,3,FALSE)),J28),"")</f>
        <v/>
      </c>
      <c r="L28" s="369" t="str">
        <f t="shared" si="6"/>
        <v/>
      </c>
      <c r="M28" s="72" t="str">
        <f t="shared" si="7"/>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8"/>
        <v/>
      </c>
      <c r="X28" s="162" t="str">
        <f t="shared" si="9"/>
        <v/>
      </c>
      <c r="Y28" s="48" t="str">
        <f t="shared" ref="Y28:CJ28" si="157">IF(ISNONTEXT($W28),X28+$W28,"")</f>
        <v/>
      </c>
      <c r="Z28" s="48" t="str">
        <f t="shared" si="157"/>
        <v/>
      </c>
      <c r="AA28" s="48" t="str">
        <f t="shared" si="157"/>
        <v/>
      </c>
      <c r="AB28" s="48" t="str">
        <f t="shared" si="157"/>
        <v/>
      </c>
      <c r="AC28" s="48" t="str">
        <f t="shared" si="157"/>
        <v/>
      </c>
      <c r="AD28" s="48" t="str">
        <f t="shared" si="157"/>
        <v/>
      </c>
      <c r="AE28" s="48" t="str">
        <f t="shared" si="157"/>
        <v/>
      </c>
      <c r="AF28" s="48" t="str">
        <f t="shared" si="157"/>
        <v/>
      </c>
      <c r="AG28" s="48" t="str">
        <f t="shared" si="157"/>
        <v/>
      </c>
      <c r="AH28" s="48" t="str">
        <f t="shared" si="157"/>
        <v/>
      </c>
      <c r="AI28" s="48" t="str">
        <f t="shared" si="157"/>
        <v/>
      </c>
      <c r="AJ28" s="48" t="str">
        <f t="shared" si="157"/>
        <v/>
      </c>
      <c r="AK28" s="48" t="str">
        <f t="shared" si="157"/>
        <v/>
      </c>
      <c r="AL28" s="48" t="str">
        <f t="shared" si="157"/>
        <v/>
      </c>
      <c r="AM28" s="48" t="str">
        <f t="shared" si="157"/>
        <v/>
      </c>
      <c r="AN28" s="48" t="str">
        <f t="shared" si="157"/>
        <v/>
      </c>
      <c r="AO28" s="48" t="str">
        <f t="shared" si="157"/>
        <v/>
      </c>
      <c r="AP28" s="48" t="str">
        <f t="shared" si="157"/>
        <v/>
      </c>
      <c r="AQ28" s="48" t="str">
        <f t="shared" si="157"/>
        <v/>
      </c>
      <c r="AR28" s="48" t="str">
        <f t="shared" si="157"/>
        <v/>
      </c>
      <c r="AS28" s="48" t="str">
        <f t="shared" si="157"/>
        <v/>
      </c>
      <c r="AT28" s="48" t="str">
        <f t="shared" si="157"/>
        <v/>
      </c>
      <c r="AU28" s="48" t="str">
        <f t="shared" si="157"/>
        <v/>
      </c>
      <c r="AV28" s="48" t="str">
        <f t="shared" si="157"/>
        <v/>
      </c>
      <c r="AW28" s="48" t="str">
        <f t="shared" si="157"/>
        <v/>
      </c>
      <c r="AX28" s="48" t="str">
        <f t="shared" si="157"/>
        <v/>
      </c>
      <c r="AY28" s="48" t="str">
        <f t="shared" si="157"/>
        <v/>
      </c>
      <c r="AZ28" s="48" t="str">
        <f t="shared" si="157"/>
        <v/>
      </c>
      <c r="BA28" s="48" t="str">
        <f t="shared" si="157"/>
        <v/>
      </c>
      <c r="BB28" s="48" t="str">
        <f t="shared" si="157"/>
        <v/>
      </c>
      <c r="BC28" s="48" t="str">
        <f t="shared" si="157"/>
        <v/>
      </c>
      <c r="BD28" s="48" t="str">
        <f t="shared" si="157"/>
        <v/>
      </c>
      <c r="BE28" s="48" t="str">
        <f t="shared" si="157"/>
        <v/>
      </c>
      <c r="BF28" s="48" t="str">
        <f t="shared" si="157"/>
        <v/>
      </c>
      <c r="BG28" s="48" t="str">
        <f t="shared" si="157"/>
        <v/>
      </c>
      <c r="BH28" s="48" t="str">
        <f t="shared" si="157"/>
        <v/>
      </c>
      <c r="BI28" s="48" t="str">
        <f t="shared" si="157"/>
        <v/>
      </c>
      <c r="BJ28" s="48" t="str">
        <f t="shared" si="157"/>
        <v/>
      </c>
      <c r="BK28" s="48" t="str">
        <f t="shared" si="157"/>
        <v/>
      </c>
      <c r="BL28" s="48" t="str">
        <f t="shared" si="157"/>
        <v/>
      </c>
      <c r="BM28" s="48" t="str">
        <f t="shared" si="157"/>
        <v/>
      </c>
      <c r="BN28" s="48" t="str">
        <f t="shared" si="157"/>
        <v/>
      </c>
      <c r="BO28" s="48" t="str">
        <f t="shared" si="157"/>
        <v/>
      </c>
      <c r="BP28" s="48" t="str">
        <f t="shared" si="157"/>
        <v/>
      </c>
      <c r="BQ28" s="48" t="str">
        <f t="shared" si="157"/>
        <v/>
      </c>
      <c r="BR28" s="48" t="str">
        <f t="shared" si="157"/>
        <v/>
      </c>
      <c r="BS28" s="48" t="str">
        <f t="shared" si="157"/>
        <v/>
      </c>
      <c r="BT28" s="48" t="str">
        <f t="shared" si="157"/>
        <v/>
      </c>
      <c r="BU28" s="48" t="str">
        <f t="shared" si="157"/>
        <v/>
      </c>
      <c r="BV28" s="48" t="str">
        <f t="shared" si="157"/>
        <v/>
      </c>
      <c r="BW28" s="48" t="str">
        <f t="shared" si="157"/>
        <v/>
      </c>
      <c r="BX28" s="48" t="str">
        <f t="shared" si="157"/>
        <v/>
      </c>
      <c r="BY28" s="48" t="str">
        <f t="shared" si="157"/>
        <v/>
      </c>
      <c r="BZ28" s="48" t="str">
        <f t="shared" si="157"/>
        <v/>
      </c>
      <c r="CA28" s="48" t="str">
        <f t="shared" si="157"/>
        <v/>
      </c>
      <c r="CB28" s="48" t="str">
        <f t="shared" si="157"/>
        <v/>
      </c>
      <c r="CC28" s="48" t="str">
        <f t="shared" si="157"/>
        <v/>
      </c>
      <c r="CD28" s="48" t="str">
        <f t="shared" si="157"/>
        <v/>
      </c>
      <c r="CE28" s="48" t="str">
        <f t="shared" si="157"/>
        <v/>
      </c>
      <c r="CF28" s="48" t="str">
        <f t="shared" si="157"/>
        <v/>
      </c>
      <c r="CG28" s="48" t="str">
        <f t="shared" si="157"/>
        <v/>
      </c>
      <c r="CH28" s="48" t="str">
        <f t="shared" si="157"/>
        <v/>
      </c>
      <c r="CI28" s="48" t="str">
        <f t="shared" si="157"/>
        <v/>
      </c>
      <c r="CJ28" s="48" t="str">
        <f t="shared" si="157"/>
        <v/>
      </c>
      <c r="CK28" s="48" t="str">
        <f t="shared" ref="CK28:DT28" si="158">IF(ISNONTEXT($W28),CJ28+$W28,"")</f>
        <v/>
      </c>
      <c r="CL28" s="48" t="str">
        <f t="shared" si="158"/>
        <v/>
      </c>
      <c r="CM28" s="48" t="str">
        <f t="shared" si="158"/>
        <v/>
      </c>
      <c r="CN28" s="48" t="str">
        <f t="shared" si="158"/>
        <v/>
      </c>
      <c r="CO28" s="48" t="str">
        <f t="shared" si="158"/>
        <v/>
      </c>
      <c r="CP28" s="48" t="str">
        <f t="shared" si="158"/>
        <v/>
      </c>
      <c r="CQ28" s="48" t="str">
        <f t="shared" si="158"/>
        <v/>
      </c>
      <c r="CR28" s="48" t="str">
        <f t="shared" si="158"/>
        <v/>
      </c>
      <c r="CS28" s="48" t="str">
        <f t="shared" si="158"/>
        <v/>
      </c>
      <c r="CT28" s="48" t="str">
        <f t="shared" si="158"/>
        <v/>
      </c>
      <c r="CU28" s="48" t="str">
        <f t="shared" si="158"/>
        <v/>
      </c>
      <c r="CV28" s="48" t="str">
        <f t="shared" si="158"/>
        <v/>
      </c>
      <c r="CW28" s="48" t="str">
        <f t="shared" si="158"/>
        <v/>
      </c>
      <c r="CX28" s="48" t="str">
        <f t="shared" si="158"/>
        <v/>
      </c>
      <c r="CY28" s="48" t="str">
        <f t="shared" si="158"/>
        <v/>
      </c>
      <c r="CZ28" s="48" t="str">
        <f t="shared" si="158"/>
        <v/>
      </c>
      <c r="DA28" s="48" t="str">
        <f t="shared" si="158"/>
        <v/>
      </c>
      <c r="DB28" s="48" t="str">
        <f t="shared" si="158"/>
        <v/>
      </c>
      <c r="DC28" s="48" t="str">
        <f t="shared" si="158"/>
        <v/>
      </c>
      <c r="DD28" s="48" t="str">
        <f t="shared" si="158"/>
        <v/>
      </c>
      <c r="DE28" s="48" t="str">
        <f t="shared" si="158"/>
        <v/>
      </c>
      <c r="DF28" s="48" t="str">
        <f t="shared" si="158"/>
        <v/>
      </c>
      <c r="DG28" s="48" t="str">
        <f t="shared" si="158"/>
        <v/>
      </c>
      <c r="DH28" s="48" t="str">
        <f t="shared" si="158"/>
        <v/>
      </c>
      <c r="DI28" s="48" t="str">
        <f t="shared" si="158"/>
        <v/>
      </c>
      <c r="DJ28" s="48" t="str">
        <f t="shared" si="158"/>
        <v/>
      </c>
      <c r="DK28" s="48" t="str">
        <f t="shared" si="158"/>
        <v/>
      </c>
      <c r="DL28" s="48" t="str">
        <f t="shared" si="158"/>
        <v/>
      </c>
      <c r="DM28" s="48" t="str">
        <f t="shared" si="158"/>
        <v/>
      </c>
      <c r="DN28" s="48" t="str">
        <f t="shared" si="158"/>
        <v/>
      </c>
      <c r="DO28" s="48" t="str">
        <f t="shared" si="158"/>
        <v/>
      </c>
      <c r="DP28" s="48" t="str">
        <f t="shared" si="158"/>
        <v/>
      </c>
      <c r="DQ28" s="48" t="str">
        <f t="shared" si="158"/>
        <v/>
      </c>
      <c r="DR28" s="48" t="str">
        <f t="shared" si="158"/>
        <v/>
      </c>
      <c r="DS28" s="48" t="str">
        <f t="shared" si="158"/>
        <v/>
      </c>
      <c r="DT28" s="48" t="str">
        <f t="shared" si="158"/>
        <v/>
      </c>
      <c r="DU28" s="163" t="e">
        <f t="shared" si="12"/>
        <v>#N/A</v>
      </c>
      <c r="DV28" s="163" t="e">
        <f t="shared" si="13"/>
        <v>#N/A</v>
      </c>
      <c r="DW28" s="163" t="e">
        <f t="shared" si="14"/>
        <v>#N/A</v>
      </c>
      <c r="DX28" s="163" t="e">
        <f t="shared" si="15"/>
        <v>#N/A</v>
      </c>
      <c r="DY28" s="163" t="e">
        <f t="shared" si="16"/>
        <v>#N/A</v>
      </c>
      <c r="DZ28" s="163" t="e">
        <f t="shared" si="17"/>
        <v>#N/A</v>
      </c>
      <c r="EA28" s="163" t="e">
        <f t="shared" si="18"/>
        <v>#N/A</v>
      </c>
      <c r="EB28" s="163" t="e">
        <f t="shared" si="19"/>
        <v>#N/A</v>
      </c>
      <c r="EC28" s="163" t="e">
        <f t="shared" si="20"/>
        <v>#N/A</v>
      </c>
      <c r="ED28" s="163" t="e">
        <f t="shared" si="21"/>
        <v>#N/A</v>
      </c>
      <c r="EE28" s="163" t="e">
        <f t="shared" si="22"/>
        <v>#N/A</v>
      </c>
      <c r="EF28" s="163" t="e">
        <f t="shared" si="23"/>
        <v>#N/A</v>
      </c>
      <c r="EG28" s="163" t="e">
        <f t="shared" si="24"/>
        <v>#N/A</v>
      </c>
      <c r="EH28" s="163" t="e">
        <f t="shared" si="25"/>
        <v>#N/A</v>
      </c>
      <c r="EI28" s="163" t="e">
        <f t="shared" si="26"/>
        <v>#N/A</v>
      </c>
      <c r="EJ28" s="163" t="e">
        <f t="shared" si="27"/>
        <v>#N/A</v>
      </c>
      <c r="EK28" s="163" t="e">
        <f t="shared" si="28"/>
        <v>#N/A</v>
      </c>
      <c r="EL28" s="163" t="e">
        <f t="shared" si="29"/>
        <v>#N/A</v>
      </c>
      <c r="EM28" s="163" t="e">
        <f t="shared" si="30"/>
        <v>#N/A</v>
      </c>
      <c r="EN28" s="163" t="e">
        <f t="shared" si="31"/>
        <v>#N/A</v>
      </c>
      <c r="EO28" s="163" t="e">
        <f t="shared" si="32"/>
        <v>#N/A</v>
      </c>
      <c r="EP28" s="163" t="e">
        <f t="shared" si="33"/>
        <v>#N/A</v>
      </c>
      <c r="EQ28" s="163" t="e">
        <f t="shared" si="34"/>
        <v>#N/A</v>
      </c>
      <c r="ER28" s="163" t="e">
        <f t="shared" si="35"/>
        <v>#N/A</v>
      </c>
      <c r="ES28" s="163" t="e">
        <f t="shared" si="36"/>
        <v>#N/A</v>
      </c>
      <c r="ET28" s="163" t="e">
        <f t="shared" si="37"/>
        <v>#N/A</v>
      </c>
      <c r="EU28" s="163" t="e">
        <f t="shared" si="38"/>
        <v>#N/A</v>
      </c>
      <c r="EV28" s="163" t="e">
        <f t="shared" si="39"/>
        <v>#N/A</v>
      </c>
      <c r="EW28" s="163" t="e">
        <f t="shared" si="40"/>
        <v>#N/A</v>
      </c>
      <c r="EX28" s="163" t="e">
        <f t="shared" si="41"/>
        <v>#N/A</v>
      </c>
      <c r="EY28" s="163" t="e">
        <f t="shared" si="42"/>
        <v>#N/A</v>
      </c>
      <c r="EZ28" s="163" t="e">
        <f t="shared" si="43"/>
        <v>#N/A</v>
      </c>
      <c r="FA28" s="163" t="e">
        <f t="shared" si="44"/>
        <v>#N/A</v>
      </c>
      <c r="FB28" s="163" t="e">
        <f t="shared" si="45"/>
        <v>#N/A</v>
      </c>
      <c r="FC28" s="163" t="e">
        <f t="shared" si="46"/>
        <v>#N/A</v>
      </c>
      <c r="FD28" s="163" t="e">
        <f t="shared" si="47"/>
        <v>#N/A</v>
      </c>
      <c r="FE28" s="163" t="e">
        <f t="shared" si="48"/>
        <v>#N/A</v>
      </c>
      <c r="FF28" s="163" t="e">
        <f t="shared" si="49"/>
        <v>#N/A</v>
      </c>
      <c r="FG28" s="163" t="e">
        <f t="shared" si="50"/>
        <v>#N/A</v>
      </c>
      <c r="FH28" s="163" t="e">
        <f t="shared" si="51"/>
        <v>#N/A</v>
      </c>
      <c r="FI28" s="163" t="e">
        <f t="shared" si="52"/>
        <v>#N/A</v>
      </c>
      <c r="FJ28" s="163" t="e">
        <f t="shared" si="53"/>
        <v>#N/A</v>
      </c>
      <c r="FK28" s="163" t="e">
        <f t="shared" si="54"/>
        <v>#N/A</v>
      </c>
      <c r="FL28" s="163" t="e">
        <f t="shared" si="55"/>
        <v>#N/A</v>
      </c>
      <c r="FM28" s="163" t="e">
        <f t="shared" si="56"/>
        <v>#N/A</v>
      </c>
      <c r="FN28" s="163" t="e">
        <f t="shared" si="57"/>
        <v>#N/A</v>
      </c>
      <c r="FO28" s="163" t="e">
        <f t="shared" si="58"/>
        <v>#N/A</v>
      </c>
      <c r="FP28" s="163" t="e">
        <f t="shared" si="59"/>
        <v>#N/A</v>
      </c>
      <c r="FQ28" s="163" t="e">
        <f t="shared" si="60"/>
        <v>#N/A</v>
      </c>
      <c r="FR28" s="163" t="e">
        <f t="shared" si="61"/>
        <v>#N/A</v>
      </c>
      <c r="FS28" s="163" t="e">
        <f t="shared" si="62"/>
        <v>#N/A</v>
      </c>
      <c r="FT28" s="163" t="e">
        <f t="shared" si="63"/>
        <v>#N/A</v>
      </c>
      <c r="FU28" s="163" t="e">
        <f t="shared" si="64"/>
        <v>#N/A</v>
      </c>
      <c r="FV28" s="163" t="e">
        <f t="shared" si="65"/>
        <v>#N/A</v>
      </c>
      <c r="FW28" s="163" t="e">
        <f t="shared" si="66"/>
        <v>#N/A</v>
      </c>
      <c r="FX28" s="163" t="e">
        <f t="shared" si="67"/>
        <v>#N/A</v>
      </c>
      <c r="FY28" s="163" t="e">
        <f t="shared" si="68"/>
        <v>#N/A</v>
      </c>
      <c r="FZ28" s="163" t="e">
        <f t="shared" si="69"/>
        <v>#N/A</v>
      </c>
      <c r="GA28" s="163" t="e">
        <f t="shared" si="70"/>
        <v>#N/A</v>
      </c>
      <c r="GB28" s="163" t="e">
        <f t="shared" si="71"/>
        <v>#N/A</v>
      </c>
      <c r="GC28" s="163" t="e">
        <f t="shared" si="72"/>
        <v>#N/A</v>
      </c>
      <c r="GD28" s="163" t="e">
        <f t="shared" si="73"/>
        <v>#N/A</v>
      </c>
      <c r="GE28" s="163" t="e">
        <f t="shared" si="74"/>
        <v>#N/A</v>
      </c>
      <c r="GF28" s="163" t="e">
        <f t="shared" si="75"/>
        <v>#N/A</v>
      </c>
      <c r="GG28" s="163" t="e">
        <f t="shared" si="76"/>
        <v>#N/A</v>
      </c>
      <c r="GH28" s="163" t="e">
        <f t="shared" si="77"/>
        <v>#N/A</v>
      </c>
      <c r="GI28" s="163" t="e">
        <f t="shared" si="78"/>
        <v>#N/A</v>
      </c>
      <c r="GJ28" s="163" t="e">
        <f t="shared" si="79"/>
        <v>#N/A</v>
      </c>
      <c r="GK28" s="163" t="e">
        <f t="shared" si="80"/>
        <v>#N/A</v>
      </c>
      <c r="GL28" s="163" t="e">
        <f t="shared" si="81"/>
        <v>#N/A</v>
      </c>
      <c r="GM28" s="163" t="e">
        <f t="shared" si="82"/>
        <v>#N/A</v>
      </c>
      <c r="GN28" s="163" t="e">
        <f t="shared" si="83"/>
        <v>#N/A</v>
      </c>
      <c r="GO28" s="163" t="e">
        <f t="shared" si="84"/>
        <v>#N/A</v>
      </c>
      <c r="GP28" s="163" t="e">
        <f t="shared" si="85"/>
        <v>#N/A</v>
      </c>
      <c r="GQ28" s="163" t="e">
        <f t="shared" si="86"/>
        <v>#N/A</v>
      </c>
      <c r="GR28" s="163" t="e">
        <f t="shared" si="87"/>
        <v>#N/A</v>
      </c>
      <c r="GS28" s="163" t="e">
        <f t="shared" si="88"/>
        <v>#N/A</v>
      </c>
      <c r="GT28" s="163" t="e">
        <f t="shared" si="89"/>
        <v>#N/A</v>
      </c>
      <c r="GU28" s="163" t="e">
        <f t="shared" si="90"/>
        <v>#N/A</v>
      </c>
      <c r="GV28" s="163" t="e">
        <f t="shared" si="91"/>
        <v>#N/A</v>
      </c>
      <c r="GW28" s="163" t="e">
        <f t="shared" si="92"/>
        <v>#N/A</v>
      </c>
      <c r="GX28" s="163" t="e">
        <f t="shared" si="93"/>
        <v>#N/A</v>
      </c>
      <c r="GY28" s="163" t="e">
        <f t="shared" si="94"/>
        <v>#N/A</v>
      </c>
      <c r="GZ28" s="163" t="e">
        <f t="shared" si="95"/>
        <v>#N/A</v>
      </c>
      <c r="HA28" s="163" t="e">
        <f t="shared" si="96"/>
        <v>#N/A</v>
      </c>
      <c r="HB28" s="163" t="e">
        <f t="shared" si="97"/>
        <v>#N/A</v>
      </c>
      <c r="HC28" s="163" t="e">
        <f t="shared" si="98"/>
        <v>#N/A</v>
      </c>
      <c r="HD28" s="163" t="e">
        <f t="shared" si="99"/>
        <v>#N/A</v>
      </c>
      <c r="HE28" s="163" t="e">
        <f t="shared" si="100"/>
        <v>#N/A</v>
      </c>
      <c r="HF28" s="163" t="e">
        <f t="shared" si="101"/>
        <v>#N/A</v>
      </c>
      <c r="HG28" s="163" t="e">
        <f t="shared" si="102"/>
        <v>#N/A</v>
      </c>
      <c r="HH28" s="163" t="e">
        <f t="shared" si="103"/>
        <v>#N/A</v>
      </c>
      <c r="HI28" s="163" t="e">
        <f t="shared" si="104"/>
        <v>#N/A</v>
      </c>
      <c r="HJ28" s="163" t="e">
        <f t="shared" si="105"/>
        <v>#N/A</v>
      </c>
      <c r="HK28" s="163" t="e">
        <f t="shared" si="106"/>
        <v>#N/A</v>
      </c>
      <c r="HL28" s="163" t="e">
        <f t="shared" si="107"/>
        <v>#N/A</v>
      </c>
      <c r="HM28" s="163" t="e">
        <f t="shared" si="108"/>
        <v>#N/A</v>
      </c>
      <c r="HN28" s="163" t="e">
        <f t="shared" si="109"/>
        <v>#N/A</v>
      </c>
      <c r="HO28" s="163" t="e">
        <f t="shared" si="110"/>
        <v>#N/A</v>
      </c>
      <c r="HP28" s="163" t="e">
        <f t="shared" si="111"/>
        <v>#N/A</v>
      </c>
      <c r="HQ28" s="163" t="e">
        <f t="shared" si="112"/>
        <v>#N/A</v>
      </c>
    </row>
    <row r="29" spans="1:225" hidden="1" x14ac:dyDescent="0.25">
      <c r="A29" s="4">
        <v>26</v>
      </c>
      <c r="B29" s="368" t="str">
        <f>IFERROR(_xlfn.LOGNORM.INV(0.001,LN($G29),LN(VLOOKUP($H29,VLookups!$A$4:$C$13,3,FALSE))),"")</f>
        <v/>
      </c>
      <c r="C29" s="89"/>
      <c r="D29" s="368" t="str">
        <f>IFERROR(_xlfn.LOGNORM.INV(0.999,LN($G29),LN(VLOOKUP($H29,VLookups!$A$4:$C$13,3,FALSE))),"")</f>
        <v/>
      </c>
      <c r="E29" s="34" t="str">
        <f t="shared" si="4"/>
        <v/>
      </c>
      <c r="F29" s="34" t="str">
        <f t="shared" si="5"/>
        <v/>
      </c>
      <c r="G29" s="70" t="str">
        <f>IF(AND(C29&gt;0,NOT(ISBLANK(H29))),IF(VLOOKUP($C$3,VLookups!$A$17:$B$18,2,FALSE),C29*VLOOKUP(H29,VLookups!$A$4:$B$13,2,FALSE),C29),"")</f>
        <v/>
      </c>
      <c r="H29" s="21"/>
      <c r="I29" s="56"/>
      <c r="J29" s="266"/>
      <c r="K29" s="369" t="str">
        <f>IF(AND(B29&gt;0,C29&gt;0,D29&gt;0),IF(ISBLANK(J29),IF(ISBLANK(H29),"",VLOOKUP(H29,VLookups!$A$4:$C$13,3,FALSE)),J29),"")</f>
        <v/>
      </c>
      <c r="L29" s="369" t="str">
        <f t="shared" si="6"/>
        <v/>
      </c>
      <c r="M29" s="72" t="str">
        <f t="shared" si="7"/>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8"/>
        <v/>
      </c>
      <c r="X29" s="162" t="str">
        <f t="shared" si="9"/>
        <v/>
      </c>
      <c r="Y29" s="48" t="str">
        <f t="shared" ref="Y29:CJ29" si="159">IF(ISNONTEXT($W29),X29+$W29,"")</f>
        <v/>
      </c>
      <c r="Z29" s="48" t="str">
        <f t="shared" si="159"/>
        <v/>
      </c>
      <c r="AA29" s="48" t="str">
        <f t="shared" si="159"/>
        <v/>
      </c>
      <c r="AB29" s="48" t="str">
        <f t="shared" si="159"/>
        <v/>
      </c>
      <c r="AC29" s="48" t="str">
        <f t="shared" si="159"/>
        <v/>
      </c>
      <c r="AD29" s="48" t="str">
        <f t="shared" si="159"/>
        <v/>
      </c>
      <c r="AE29" s="48" t="str">
        <f t="shared" si="159"/>
        <v/>
      </c>
      <c r="AF29" s="48" t="str">
        <f t="shared" si="159"/>
        <v/>
      </c>
      <c r="AG29" s="48" t="str">
        <f t="shared" si="159"/>
        <v/>
      </c>
      <c r="AH29" s="48" t="str">
        <f t="shared" si="159"/>
        <v/>
      </c>
      <c r="AI29" s="48" t="str">
        <f t="shared" si="159"/>
        <v/>
      </c>
      <c r="AJ29" s="48" t="str">
        <f t="shared" si="159"/>
        <v/>
      </c>
      <c r="AK29" s="48" t="str">
        <f t="shared" si="159"/>
        <v/>
      </c>
      <c r="AL29" s="48" t="str">
        <f t="shared" si="159"/>
        <v/>
      </c>
      <c r="AM29" s="48" t="str">
        <f t="shared" si="159"/>
        <v/>
      </c>
      <c r="AN29" s="48" t="str">
        <f t="shared" si="159"/>
        <v/>
      </c>
      <c r="AO29" s="48" t="str">
        <f t="shared" si="159"/>
        <v/>
      </c>
      <c r="AP29" s="48" t="str">
        <f t="shared" si="159"/>
        <v/>
      </c>
      <c r="AQ29" s="48" t="str">
        <f t="shared" si="159"/>
        <v/>
      </c>
      <c r="AR29" s="48" t="str">
        <f t="shared" si="159"/>
        <v/>
      </c>
      <c r="AS29" s="48" t="str">
        <f t="shared" si="159"/>
        <v/>
      </c>
      <c r="AT29" s="48" t="str">
        <f t="shared" si="159"/>
        <v/>
      </c>
      <c r="AU29" s="48" t="str">
        <f t="shared" si="159"/>
        <v/>
      </c>
      <c r="AV29" s="48" t="str">
        <f t="shared" si="159"/>
        <v/>
      </c>
      <c r="AW29" s="48" t="str">
        <f t="shared" si="159"/>
        <v/>
      </c>
      <c r="AX29" s="48" t="str">
        <f t="shared" si="159"/>
        <v/>
      </c>
      <c r="AY29" s="48" t="str">
        <f t="shared" si="159"/>
        <v/>
      </c>
      <c r="AZ29" s="48" t="str">
        <f t="shared" si="159"/>
        <v/>
      </c>
      <c r="BA29" s="48" t="str">
        <f t="shared" si="159"/>
        <v/>
      </c>
      <c r="BB29" s="48" t="str">
        <f t="shared" si="159"/>
        <v/>
      </c>
      <c r="BC29" s="48" t="str">
        <f t="shared" si="159"/>
        <v/>
      </c>
      <c r="BD29" s="48" t="str">
        <f t="shared" si="159"/>
        <v/>
      </c>
      <c r="BE29" s="48" t="str">
        <f t="shared" si="159"/>
        <v/>
      </c>
      <c r="BF29" s="48" t="str">
        <f t="shared" si="159"/>
        <v/>
      </c>
      <c r="BG29" s="48" t="str">
        <f t="shared" si="159"/>
        <v/>
      </c>
      <c r="BH29" s="48" t="str">
        <f t="shared" si="159"/>
        <v/>
      </c>
      <c r="BI29" s="48" t="str">
        <f t="shared" si="159"/>
        <v/>
      </c>
      <c r="BJ29" s="48" t="str">
        <f t="shared" si="159"/>
        <v/>
      </c>
      <c r="BK29" s="48" t="str">
        <f t="shared" si="159"/>
        <v/>
      </c>
      <c r="BL29" s="48" t="str">
        <f t="shared" si="159"/>
        <v/>
      </c>
      <c r="BM29" s="48" t="str">
        <f t="shared" si="159"/>
        <v/>
      </c>
      <c r="BN29" s="48" t="str">
        <f t="shared" si="159"/>
        <v/>
      </c>
      <c r="BO29" s="48" t="str">
        <f t="shared" si="159"/>
        <v/>
      </c>
      <c r="BP29" s="48" t="str">
        <f t="shared" si="159"/>
        <v/>
      </c>
      <c r="BQ29" s="48" t="str">
        <f t="shared" si="159"/>
        <v/>
      </c>
      <c r="BR29" s="48" t="str">
        <f t="shared" si="159"/>
        <v/>
      </c>
      <c r="BS29" s="48" t="str">
        <f t="shared" si="159"/>
        <v/>
      </c>
      <c r="BT29" s="48" t="str">
        <f t="shared" si="159"/>
        <v/>
      </c>
      <c r="BU29" s="48" t="str">
        <f t="shared" si="159"/>
        <v/>
      </c>
      <c r="BV29" s="48" t="str">
        <f t="shared" si="159"/>
        <v/>
      </c>
      <c r="BW29" s="48" t="str">
        <f t="shared" si="159"/>
        <v/>
      </c>
      <c r="BX29" s="48" t="str">
        <f t="shared" si="159"/>
        <v/>
      </c>
      <c r="BY29" s="48" t="str">
        <f t="shared" si="159"/>
        <v/>
      </c>
      <c r="BZ29" s="48" t="str">
        <f t="shared" si="159"/>
        <v/>
      </c>
      <c r="CA29" s="48" t="str">
        <f t="shared" si="159"/>
        <v/>
      </c>
      <c r="CB29" s="48" t="str">
        <f t="shared" si="159"/>
        <v/>
      </c>
      <c r="CC29" s="48" t="str">
        <f t="shared" si="159"/>
        <v/>
      </c>
      <c r="CD29" s="48" t="str">
        <f t="shared" si="159"/>
        <v/>
      </c>
      <c r="CE29" s="48" t="str">
        <f t="shared" si="159"/>
        <v/>
      </c>
      <c r="CF29" s="48" t="str">
        <f t="shared" si="159"/>
        <v/>
      </c>
      <c r="CG29" s="48" t="str">
        <f t="shared" si="159"/>
        <v/>
      </c>
      <c r="CH29" s="48" t="str">
        <f t="shared" si="159"/>
        <v/>
      </c>
      <c r="CI29" s="48" t="str">
        <f t="shared" si="159"/>
        <v/>
      </c>
      <c r="CJ29" s="48" t="str">
        <f t="shared" si="159"/>
        <v/>
      </c>
      <c r="CK29" s="48" t="str">
        <f t="shared" ref="CK29:DT29" si="160">IF(ISNONTEXT($W29),CJ29+$W29,"")</f>
        <v/>
      </c>
      <c r="CL29" s="48" t="str">
        <f t="shared" si="160"/>
        <v/>
      </c>
      <c r="CM29" s="48" t="str">
        <f t="shared" si="160"/>
        <v/>
      </c>
      <c r="CN29" s="48" t="str">
        <f t="shared" si="160"/>
        <v/>
      </c>
      <c r="CO29" s="48" t="str">
        <f t="shared" si="160"/>
        <v/>
      </c>
      <c r="CP29" s="48" t="str">
        <f t="shared" si="160"/>
        <v/>
      </c>
      <c r="CQ29" s="48" t="str">
        <f t="shared" si="160"/>
        <v/>
      </c>
      <c r="CR29" s="48" t="str">
        <f t="shared" si="160"/>
        <v/>
      </c>
      <c r="CS29" s="48" t="str">
        <f t="shared" si="160"/>
        <v/>
      </c>
      <c r="CT29" s="48" t="str">
        <f t="shared" si="160"/>
        <v/>
      </c>
      <c r="CU29" s="48" t="str">
        <f t="shared" si="160"/>
        <v/>
      </c>
      <c r="CV29" s="48" t="str">
        <f t="shared" si="160"/>
        <v/>
      </c>
      <c r="CW29" s="48" t="str">
        <f t="shared" si="160"/>
        <v/>
      </c>
      <c r="CX29" s="48" t="str">
        <f t="shared" si="160"/>
        <v/>
      </c>
      <c r="CY29" s="48" t="str">
        <f t="shared" si="160"/>
        <v/>
      </c>
      <c r="CZ29" s="48" t="str">
        <f t="shared" si="160"/>
        <v/>
      </c>
      <c r="DA29" s="48" t="str">
        <f t="shared" si="160"/>
        <v/>
      </c>
      <c r="DB29" s="48" t="str">
        <f t="shared" si="160"/>
        <v/>
      </c>
      <c r="DC29" s="48" t="str">
        <f t="shared" si="160"/>
        <v/>
      </c>
      <c r="DD29" s="48" t="str">
        <f t="shared" si="160"/>
        <v/>
      </c>
      <c r="DE29" s="48" t="str">
        <f t="shared" si="160"/>
        <v/>
      </c>
      <c r="DF29" s="48" t="str">
        <f t="shared" si="160"/>
        <v/>
      </c>
      <c r="DG29" s="48" t="str">
        <f t="shared" si="160"/>
        <v/>
      </c>
      <c r="DH29" s="48" t="str">
        <f t="shared" si="160"/>
        <v/>
      </c>
      <c r="DI29" s="48" t="str">
        <f t="shared" si="160"/>
        <v/>
      </c>
      <c r="DJ29" s="48" t="str">
        <f t="shared" si="160"/>
        <v/>
      </c>
      <c r="DK29" s="48" t="str">
        <f t="shared" si="160"/>
        <v/>
      </c>
      <c r="DL29" s="48" t="str">
        <f t="shared" si="160"/>
        <v/>
      </c>
      <c r="DM29" s="48" t="str">
        <f t="shared" si="160"/>
        <v/>
      </c>
      <c r="DN29" s="48" t="str">
        <f t="shared" si="160"/>
        <v/>
      </c>
      <c r="DO29" s="48" t="str">
        <f t="shared" si="160"/>
        <v/>
      </c>
      <c r="DP29" s="48" t="str">
        <f t="shared" si="160"/>
        <v/>
      </c>
      <c r="DQ29" s="48" t="str">
        <f t="shared" si="160"/>
        <v/>
      </c>
      <c r="DR29" s="48" t="str">
        <f t="shared" si="160"/>
        <v/>
      </c>
      <c r="DS29" s="48" t="str">
        <f t="shared" si="160"/>
        <v/>
      </c>
      <c r="DT29" s="48" t="str">
        <f t="shared" si="160"/>
        <v/>
      </c>
      <c r="DU29" s="163" t="e">
        <f t="shared" si="12"/>
        <v>#N/A</v>
      </c>
      <c r="DV29" s="163" t="e">
        <f t="shared" si="13"/>
        <v>#N/A</v>
      </c>
      <c r="DW29" s="163" t="e">
        <f t="shared" si="14"/>
        <v>#N/A</v>
      </c>
      <c r="DX29" s="163" t="e">
        <f t="shared" si="15"/>
        <v>#N/A</v>
      </c>
      <c r="DY29" s="163" t="e">
        <f t="shared" si="16"/>
        <v>#N/A</v>
      </c>
      <c r="DZ29" s="163" t="e">
        <f t="shared" si="17"/>
        <v>#N/A</v>
      </c>
      <c r="EA29" s="163" t="e">
        <f t="shared" si="18"/>
        <v>#N/A</v>
      </c>
      <c r="EB29" s="163" t="e">
        <f t="shared" si="19"/>
        <v>#N/A</v>
      </c>
      <c r="EC29" s="163" t="e">
        <f t="shared" si="20"/>
        <v>#N/A</v>
      </c>
      <c r="ED29" s="163" t="e">
        <f t="shared" si="21"/>
        <v>#N/A</v>
      </c>
      <c r="EE29" s="163" t="e">
        <f t="shared" si="22"/>
        <v>#N/A</v>
      </c>
      <c r="EF29" s="163" t="e">
        <f t="shared" si="23"/>
        <v>#N/A</v>
      </c>
      <c r="EG29" s="163" t="e">
        <f t="shared" si="24"/>
        <v>#N/A</v>
      </c>
      <c r="EH29" s="163" t="e">
        <f t="shared" si="25"/>
        <v>#N/A</v>
      </c>
      <c r="EI29" s="163" t="e">
        <f t="shared" si="26"/>
        <v>#N/A</v>
      </c>
      <c r="EJ29" s="163" t="e">
        <f t="shared" si="27"/>
        <v>#N/A</v>
      </c>
      <c r="EK29" s="163" t="e">
        <f t="shared" si="28"/>
        <v>#N/A</v>
      </c>
      <c r="EL29" s="163" t="e">
        <f t="shared" si="29"/>
        <v>#N/A</v>
      </c>
      <c r="EM29" s="163" t="e">
        <f t="shared" si="30"/>
        <v>#N/A</v>
      </c>
      <c r="EN29" s="163" t="e">
        <f t="shared" si="31"/>
        <v>#N/A</v>
      </c>
      <c r="EO29" s="163" t="e">
        <f t="shared" si="32"/>
        <v>#N/A</v>
      </c>
      <c r="EP29" s="163" t="e">
        <f t="shared" si="33"/>
        <v>#N/A</v>
      </c>
      <c r="EQ29" s="163" t="e">
        <f t="shared" si="34"/>
        <v>#N/A</v>
      </c>
      <c r="ER29" s="163" t="e">
        <f t="shared" si="35"/>
        <v>#N/A</v>
      </c>
      <c r="ES29" s="163" t="e">
        <f t="shared" si="36"/>
        <v>#N/A</v>
      </c>
      <c r="ET29" s="163" t="e">
        <f t="shared" si="37"/>
        <v>#N/A</v>
      </c>
      <c r="EU29" s="163" t="e">
        <f t="shared" si="38"/>
        <v>#N/A</v>
      </c>
      <c r="EV29" s="163" t="e">
        <f t="shared" si="39"/>
        <v>#N/A</v>
      </c>
      <c r="EW29" s="163" t="e">
        <f t="shared" si="40"/>
        <v>#N/A</v>
      </c>
      <c r="EX29" s="163" t="e">
        <f t="shared" si="41"/>
        <v>#N/A</v>
      </c>
      <c r="EY29" s="163" t="e">
        <f t="shared" si="42"/>
        <v>#N/A</v>
      </c>
      <c r="EZ29" s="163" t="e">
        <f t="shared" si="43"/>
        <v>#N/A</v>
      </c>
      <c r="FA29" s="163" t="e">
        <f t="shared" si="44"/>
        <v>#N/A</v>
      </c>
      <c r="FB29" s="163" t="e">
        <f t="shared" si="45"/>
        <v>#N/A</v>
      </c>
      <c r="FC29" s="163" t="e">
        <f t="shared" si="46"/>
        <v>#N/A</v>
      </c>
      <c r="FD29" s="163" t="e">
        <f t="shared" si="47"/>
        <v>#N/A</v>
      </c>
      <c r="FE29" s="163" t="e">
        <f t="shared" si="48"/>
        <v>#N/A</v>
      </c>
      <c r="FF29" s="163" t="e">
        <f t="shared" si="49"/>
        <v>#N/A</v>
      </c>
      <c r="FG29" s="163" t="e">
        <f t="shared" si="50"/>
        <v>#N/A</v>
      </c>
      <c r="FH29" s="163" t="e">
        <f t="shared" si="51"/>
        <v>#N/A</v>
      </c>
      <c r="FI29" s="163" t="e">
        <f t="shared" si="52"/>
        <v>#N/A</v>
      </c>
      <c r="FJ29" s="163" t="e">
        <f t="shared" si="53"/>
        <v>#N/A</v>
      </c>
      <c r="FK29" s="163" t="e">
        <f t="shared" si="54"/>
        <v>#N/A</v>
      </c>
      <c r="FL29" s="163" t="e">
        <f t="shared" si="55"/>
        <v>#N/A</v>
      </c>
      <c r="FM29" s="163" t="e">
        <f t="shared" si="56"/>
        <v>#N/A</v>
      </c>
      <c r="FN29" s="163" t="e">
        <f t="shared" si="57"/>
        <v>#N/A</v>
      </c>
      <c r="FO29" s="163" t="e">
        <f t="shared" si="58"/>
        <v>#N/A</v>
      </c>
      <c r="FP29" s="163" t="e">
        <f t="shared" si="59"/>
        <v>#N/A</v>
      </c>
      <c r="FQ29" s="163" t="e">
        <f t="shared" si="60"/>
        <v>#N/A</v>
      </c>
      <c r="FR29" s="163" t="e">
        <f t="shared" si="61"/>
        <v>#N/A</v>
      </c>
      <c r="FS29" s="163" t="e">
        <f t="shared" si="62"/>
        <v>#N/A</v>
      </c>
      <c r="FT29" s="163" t="e">
        <f t="shared" si="63"/>
        <v>#N/A</v>
      </c>
      <c r="FU29" s="163" t="e">
        <f t="shared" si="64"/>
        <v>#N/A</v>
      </c>
      <c r="FV29" s="163" t="e">
        <f t="shared" si="65"/>
        <v>#N/A</v>
      </c>
      <c r="FW29" s="163" t="e">
        <f t="shared" si="66"/>
        <v>#N/A</v>
      </c>
      <c r="FX29" s="163" t="e">
        <f t="shared" si="67"/>
        <v>#N/A</v>
      </c>
      <c r="FY29" s="163" t="e">
        <f t="shared" si="68"/>
        <v>#N/A</v>
      </c>
      <c r="FZ29" s="163" t="e">
        <f t="shared" si="69"/>
        <v>#N/A</v>
      </c>
      <c r="GA29" s="163" t="e">
        <f t="shared" si="70"/>
        <v>#N/A</v>
      </c>
      <c r="GB29" s="163" t="e">
        <f t="shared" si="71"/>
        <v>#N/A</v>
      </c>
      <c r="GC29" s="163" t="e">
        <f t="shared" si="72"/>
        <v>#N/A</v>
      </c>
      <c r="GD29" s="163" t="e">
        <f t="shared" si="73"/>
        <v>#N/A</v>
      </c>
      <c r="GE29" s="163" t="e">
        <f t="shared" si="74"/>
        <v>#N/A</v>
      </c>
      <c r="GF29" s="163" t="e">
        <f t="shared" si="75"/>
        <v>#N/A</v>
      </c>
      <c r="GG29" s="163" t="e">
        <f t="shared" si="76"/>
        <v>#N/A</v>
      </c>
      <c r="GH29" s="163" t="e">
        <f t="shared" si="77"/>
        <v>#N/A</v>
      </c>
      <c r="GI29" s="163" t="e">
        <f t="shared" si="78"/>
        <v>#N/A</v>
      </c>
      <c r="GJ29" s="163" t="e">
        <f t="shared" si="79"/>
        <v>#N/A</v>
      </c>
      <c r="GK29" s="163" t="e">
        <f t="shared" si="80"/>
        <v>#N/A</v>
      </c>
      <c r="GL29" s="163" t="e">
        <f t="shared" si="81"/>
        <v>#N/A</v>
      </c>
      <c r="GM29" s="163" t="e">
        <f t="shared" si="82"/>
        <v>#N/A</v>
      </c>
      <c r="GN29" s="163" t="e">
        <f t="shared" si="83"/>
        <v>#N/A</v>
      </c>
      <c r="GO29" s="163" t="e">
        <f t="shared" si="84"/>
        <v>#N/A</v>
      </c>
      <c r="GP29" s="163" t="e">
        <f t="shared" si="85"/>
        <v>#N/A</v>
      </c>
      <c r="GQ29" s="163" t="e">
        <f t="shared" si="86"/>
        <v>#N/A</v>
      </c>
      <c r="GR29" s="163" t="e">
        <f t="shared" si="87"/>
        <v>#N/A</v>
      </c>
      <c r="GS29" s="163" t="e">
        <f t="shared" si="88"/>
        <v>#N/A</v>
      </c>
      <c r="GT29" s="163" t="e">
        <f t="shared" si="89"/>
        <v>#N/A</v>
      </c>
      <c r="GU29" s="163" t="e">
        <f t="shared" si="90"/>
        <v>#N/A</v>
      </c>
      <c r="GV29" s="163" t="e">
        <f t="shared" si="91"/>
        <v>#N/A</v>
      </c>
      <c r="GW29" s="163" t="e">
        <f t="shared" si="92"/>
        <v>#N/A</v>
      </c>
      <c r="GX29" s="163" t="e">
        <f t="shared" si="93"/>
        <v>#N/A</v>
      </c>
      <c r="GY29" s="163" t="e">
        <f t="shared" si="94"/>
        <v>#N/A</v>
      </c>
      <c r="GZ29" s="163" t="e">
        <f t="shared" si="95"/>
        <v>#N/A</v>
      </c>
      <c r="HA29" s="163" t="e">
        <f t="shared" si="96"/>
        <v>#N/A</v>
      </c>
      <c r="HB29" s="163" t="e">
        <f t="shared" si="97"/>
        <v>#N/A</v>
      </c>
      <c r="HC29" s="163" t="e">
        <f t="shared" si="98"/>
        <v>#N/A</v>
      </c>
      <c r="HD29" s="163" t="e">
        <f t="shared" si="99"/>
        <v>#N/A</v>
      </c>
      <c r="HE29" s="163" t="e">
        <f t="shared" si="100"/>
        <v>#N/A</v>
      </c>
      <c r="HF29" s="163" t="e">
        <f t="shared" si="101"/>
        <v>#N/A</v>
      </c>
      <c r="HG29" s="163" t="e">
        <f t="shared" si="102"/>
        <v>#N/A</v>
      </c>
      <c r="HH29" s="163" t="e">
        <f t="shared" si="103"/>
        <v>#N/A</v>
      </c>
      <c r="HI29" s="163" t="e">
        <f t="shared" si="104"/>
        <v>#N/A</v>
      </c>
      <c r="HJ29" s="163" t="e">
        <f t="shared" si="105"/>
        <v>#N/A</v>
      </c>
      <c r="HK29" s="163" t="e">
        <f t="shared" si="106"/>
        <v>#N/A</v>
      </c>
      <c r="HL29" s="163" t="e">
        <f t="shared" si="107"/>
        <v>#N/A</v>
      </c>
      <c r="HM29" s="163" t="e">
        <f t="shared" si="108"/>
        <v>#N/A</v>
      </c>
      <c r="HN29" s="163" t="e">
        <f t="shared" si="109"/>
        <v>#N/A</v>
      </c>
      <c r="HO29" s="163" t="e">
        <f t="shared" si="110"/>
        <v>#N/A</v>
      </c>
      <c r="HP29" s="163" t="e">
        <f t="shared" si="111"/>
        <v>#N/A</v>
      </c>
      <c r="HQ29" s="163" t="e">
        <f t="shared" si="112"/>
        <v>#N/A</v>
      </c>
    </row>
    <row r="30" spans="1:225" hidden="1" x14ac:dyDescent="0.25">
      <c r="A30" s="4">
        <v>27</v>
      </c>
      <c r="B30" s="368" t="str">
        <f>IFERROR(_xlfn.LOGNORM.INV(0.001,LN($G30),LN(VLOOKUP($H30,VLookups!$A$4:$C$13,3,FALSE))),"")</f>
        <v/>
      </c>
      <c r="C30" s="89"/>
      <c r="D30" s="368" t="str">
        <f>IFERROR(_xlfn.LOGNORM.INV(0.999,LN($G30),LN(VLOOKUP($H30,VLookups!$A$4:$C$13,3,FALSE))),"")</f>
        <v/>
      </c>
      <c r="E30" s="34" t="str">
        <f t="shared" si="4"/>
        <v/>
      </c>
      <c r="F30" s="34" t="str">
        <f t="shared" si="5"/>
        <v/>
      </c>
      <c r="G30" s="70" t="str">
        <f>IF(AND(C30&gt;0,NOT(ISBLANK(H30))),IF(VLOOKUP($C$3,VLookups!$A$17:$B$18,2,FALSE),C30*VLOOKUP(H30,VLookups!$A$4:$B$13,2,FALSE),C30),"")</f>
        <v/>
      </c>
      <c r="H30" s="21"/>
      <c r="I30" s="56"/>
      <c r="J30" s="266"/>
      <c r="K30" s="369" t="str">
        <f>IF(AND(B30&gt;0,C30&gt;0,D30&gt;0),IF(ISBLANK(J30),IF(ISBLANK(H30),"",VLOOKUP(H30,VLookups!$A$4:$C$13,3,FALSE)),J30),"")</f>
        <v/>
      </c>
      <c r="L30" s="369" t="str">
        <f t="shared" si="6"/>
        <v/>
      </c>
      <c r="M30" s="72" t="str">
        <f t="shared" si="7"/>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8"/>
        <v/>
      </c>
      <c r="X30" s="162" t="str">
        <f t="shared" si="9"/>
        <v/>
      </c>
      <c r="Y30" s="48" t="str">
        <f t="shared" ref="Y30:CJ30" si="161">IF(ISNONTEXT($W30),X30+$W30,"")</f>
        <v/>
      </c>
      <c r="Z30" s="48" t="str">
        <f t="shared" si="161"/>
        <v/>
      </c>
      <c r="AA30" s="48" t="str">
        <f t="shared" si="161"/>
        <v/>
      </c>
      <c r="AB30" s="48" t="str">
        <f t="shared" si="161"/>
        <v/>
      </c>
      <c r="AC30" s="48" t="str">
        <f t="shared" si="161"/>
        <v/>
      </c>
      <c r="AD30" s="48" t="str">
        <f t="shared" si="161"/>
        <v/>
      </c>
      <c r="AE30" s="48" t="str">
        <f t="shared" si="161"/>
        <v/>
      </c>
      <c r="AF30" s="48" t="str">
        <f t="shared" si="161"/>
        <v/>
      </c>
      <c r="AG30" s="48" t="str">
        <f t="shared" si="161"/>
        <v/>
      </c>
      <c r="AH30" s="48" t="str">
        <f t="shared" si="161"/>
        <v/>
      </c>
      <c r="AI30" s="48" t="str">
        <f t="shared" si="161"/>
        <v/>
      </c>
      <c r="AJ30" s="48" t="str">
        <f t="shared" si="161"/>
        <v/>
      </c>
      <c r="AK30" s="48" t="str">
        <f t="shared" si="161"/>
        <v/>
      </c>
      <c r="AL30" s="48" t="str">
        <f t="shared" si="161"/>
        <v/>
      </c>
      <c r="AM30" s="48" t="str">
        <f t="shared" si="161"/>
        <v/>
      </c>
      <c r="AN30" s="48" t="str">
        <f t="shared" si="161"/>
        <v/>
      </c>
      <c r="AO30" s="48" t="str">
        <f t="shared" si="161"/>
        <v/>
      </c>
      <c r="AP30" s="48" t="str">
        <f t="shared" si="161"/>
        <v/>
      </c>
      <c r="AQ30" s="48" t="str">
        <f t="shared" si="161"/>
        <v/>
      </c>
      <c r="AR30" s="48" t="str">
        <f t="shared" si="161"/>
        <v/>
      </c>
      <c r="AS30" s="48" t="str">
        <f t="shared" si="161"/>
        <v/>
      </c>
      <c r="AT30" s="48" t="str">
        <f t="shared" si="161"/>
        <v/>
      </c>
      <c r="AU30" s="48" t="str">
        <f t="shared" si="161"/>
        <v/>
      </c>
      <c r="AV30" s="48" t="str">
        <f t="shared" si="161"/>
        <v/>
      </c>
      <c r="AW30" s="48" t="str">
        <f t="shared" si="161"/>
        <v/>
      </c>
      <c r="AX30" s="48" t="str">
        <f t="shared" si="161"/>
        <v/>
      </c>
      <c r="AY30" s="48" t="str">
        <f t="shared" si="161"/>
        <v/>
      </c>
      <c r="AZ30" s="48" t="str">
        <f t="shared" si="161"/>
        <v/>
      </c>
      <c r="BA30" s="48" t="str">
        <f t="shared" si="161"/>
        <v/>
      </c>
      <c r="BB30" s="48" t="str">
        <f t="shared" si="161"/>
        <v/>
      </c>
      <c r="BC30" s="48" t="str">
        <f t="shared" si="161"/>
        <v/>
      </c>
      <c r="BD30" s="48" t="str">
        <f t="shared" si="161"/>
        <v/>
      </c>
      <c r="BE30" s="48" t="str">
        <f t="shared" si="161"/>
        <v/>
      </c>
      <c r="BF30" s="48" t="str">
        <f t="shared" si="161"/>
        <v/>
      </c>
      <c r="BG30" s="48" t="str">
        <f t="shared" si="161"/>
        <v/>
      </c>
      <c r="BH30" s="48" t="str">
        <f t="shared" si="161"/>
        <v/>
      </c>
      <c r="BI30" s="48" t="str">
        <f t="shared" si="161"/>
        <v/>
      </c>
      <c r="BJ30" s="48" t="str">
        <f t="shared" si="161"/>
        <v/>
      </c>
      <c r="BK30" s="48" t="str">
        <f t="shared" si="161"/>
        <v/>
      </c>
      <c r="BL30" s="48" t="str">
        <f t="shared" si="161"/>
        <v/>
      </c>
      <c r="BM30" s="48" t="str">
        <f t="shared" si="161"/>
        <v/>
      </c>
      <c r="BN30" s="48" t="str">
        <f t="shared" si="161"/>
        <v/>
      </c>
      <c r="BO30" s="48" t="str">
        <f t="shared" si="161"/>
        <v/>
      </c>
      <c r="BP30" s="48" t="str">
        <f t="shared" si="161"/>
        <v/>
      </c>
      <c r="BQ30" s="48" t="str">
        <f t="shared" si="161"/>
        <v/>
      </c>
      <c r="BR30" s="48" t="str">
        <f t="shared" si="161"/>
        <v/>
      </c>
      <c r="BS30" s="48" t="str">
        <f t="shared" si="161"/>
        <v/>
      </c>
      <c r="BT30" s="48" t="str">
        <f t="shared" si="161"/>
        <v/>
      </c>
      <c r="BU30" s="48" t="str">
        <f t="shared" si="161"/>
        <v/>
      </c>
      <c r="BV30" s="48" t="str">
        <f t="shared" si="161"/>
        <v/>
      </c>
      <c r="BW30" s="48" t="str">
        <f t="shared" si="161"/>
        <v/>
      </c>
      <c r="BX30" s="48" t="str">
        <f t="shared" si="161"/>
        <v/>
      </c>
      <c r="BY30" s="48" t="str">
        <f t="shared" si="161"/>
        <v/>
      </c>
      <c r="BZ30" s="48" t="str">
        <f t="shared" si="161"/>
        <v/>
      </c>
      <c r="CA30" s="48" t="str">
        <f t="shared" si="161"/>
        <v/>
      </c>
      <c r="CB30" s="48" t="str">
        <f t="shared" si="161"/>
        <v/>
      </c>
      <c r="CC30" s="48" t="str">
        <f t="shared" si="161"/>
        <v/>
      </c>
      <c r="CD30" s="48" t="str">
        <f t="shared" si="161"/>
        <v/>
      </c>
      <c r="CE30" s="48" t="str">
        <f t="shared" si="161"/>
        <v/>
      </c>
      <c r="CF30" s="48" t="str">
        <f t="shared" si="161"/>
        <v/>
      </c>
      <c r="CG30" s="48" t="str">
        <f t="shared" si="161"/>
        <v/>
      </c>
      <c r="CH30" s="48" t="str">
        <f t="shared" si="161"/>
        <v/>
      </c>
      <c r="CI30" s="48" t="str">
        <f t="shared" si="161"/>
        <v/>
      </c>
      <c r="CJ30" s="48" t="str">
        <f t="shared" si="161"/>
        <v/>
      </c>
      <c r="CK30" s="48" t="str">
        <f t="shared" ref="CK30:DT30" si="162">IF(ISNONTEXT($W30),CJ30+$W30,"")</f>
        <v/>
      </c>
      <c r="CL30" s="48" t="str">
        <f t="shared" si="162"/>
        <v/>
      </c>
      <c r="CM30" s="48" t="str">
        <f t="shared" si="162"/>
        <v/>
      </c>
      <c r="CN30" s="48" t="str">
        <f t="shared" si="162"/>
        <v/>
      </c>
      <c r="CO30" s="48" t="str">
        <f t="shared" si="162"/>
        <v/>
      </c>
      <c r="CP30" s="48" t="str">
        <f t="shared" si="162"/>
        <v/>
      </c>
      <c r="CQ30" s="48" t="str">
        <f t="shared" si="162"/>
        <v/>
      </c>
      <c r="CR30" s="48" t="str">
        <f t="shared" si="162"/>
        <v/>
      </c>
      <c r="CS30" s="48" t="str">
        <f t="shared" si="162"/>
        <v/>
      </c>
      <c r="CT30" s="48" t="str">
        <f t="shared" si="162"/>
        <v/>
      </c>
      <c r="CU30" s="48" t="str">
        <f t="shared" si="162"/>
        <v/>
      </c>
      <c r="CV30" s="48" t="str">
        <f t="shared" si="162"/>
        <v/>
      </c>
      <c r="CW30" s="48" t="str">
        <f t="shared" si="162"/>
        <v/>
      </c>
      <c r="CX30" s="48" t="str">
        <f t="shared" si="162"/>
        <v/>
      </c>
      <c r="CY30" s="48" t="str">
        <f t="shared" si="162"/>
        <v/>
      </c>
      <c r="CZ30" s="48" t="str">
        <f t="shared" si="162"/>
        <v/>
      </c>
      <c r="DA30" s="48" t="str">
        <f t="shared" si="162"/>
        <v/>
      </c>
      <c r="DB30" s="48" t="str">
        <f t="shared" si="162"/>
        <v/>
      </c>
      <c r="DC30" s="48" t="str">
        <f t="shared" si="162"/>
        <v/>
      </c>
      <c r="DD30" s="48" t="str">
        <f t="shared" si="162"/>
        <v/>
      </c>
      <c r="DE30" s="48" t="str">
        <f t="shared" si="162"/>
        <v/>
      </c>
      <c r="DF30" s="48" t="str">
        <f t="shared" si="162"/>
        <v/>
      </c>
      <c r="DG30" s="48" t="str">
        <f t="shared" si="162"/>
        <v/>
      </c>
      <c r="DH30" s="48" t="str">
        <f t="shared" si="162"/>
        <v/>
      </c>
      <c r="DI30" s="48" t="str">
        <f t="shared" si="162"/>
        <v/>
      </c>
      <c r="DJ30" s="48" t="str">
        <f t="shared" si="162"/>
        <v/>
      </c>
      <c r="DK30" s="48" t="str">
        <f t="shared" si="162"/>
        <v/>
      </c>
      <c r="DL30" s="48" t="str">
        <f t="shared" si="162"/>
        <v/>
      </c>
      <c r="DM30" s="48" t="str">
        <f t="shared" si="162"/>
        <v/>
      </c>
      <c r="DN30" s="48" t="str">
        <f t="shared" si="162"/>
        <v/>
      </c>
      <c r="DO30" s="48" t="str">
        <f t="shared" si="162"/>
        <v/>
      </c>
      <c r="DP30" s="48" t="str">
        <f t="shared" si="162"/>
        <v/>
      </c>
      <c r="DQ30" s="48" t="str">
        <f t="shared" si="162"/>
        <v/>
      </c>
      <c r="DR30" s="48" t="str">
        <f t="shared" si="162"/>
        <v/>
      </c>
      <c r="DS30" s="48" t="str">
        <f t="shared" si="162"/>
        <v/>
      </c>
      <c r="DT30" s="48" t="str">
        <f t="shared" si="162"/>
        <v/>
      </c>
      <c r="DU30" s="163" t="e">
        <f t="shared" si="12"/>
        <v>#N/A</v>
      </c>
      <c r="DV30" s="163" t="e">
        <f t="shared" si="13"/>
        <v>#N/A</v>
      </c>
      <c r="DW30" s="163" t="e">
        <f t="shared" si="14"/>
        <v>#N/A</v>
      </c>
      <c r="DX30" s="163" t="e">
        <f t="shared" si="15"/>
        <v>#N/A</v>
      </c>
      <c r="DY30" s="163" t="e">
        <f t="shared" si="16"/>
        <v>#N/A</v>
      </c>
      <c r="DZ30" s="163" t="e">
        <f t="shared" si="17"/>
        <v>#N/A</v>
      </c>
      <c r="EA30" s="163" t="e">
        <f t="shared" si="18"/>
        <v>#N/A</v>
      </c>
      <c r="EB30" s="163" t="e">
        <f t="shared" si="19"/>
        <v>#N/A</v>
      </c>
      <c r="EC30" s="163" t="e">
        <f t="shared" si="20"/>
        <v>#N/A</v>
      </c>
      <c r="ED30" s="163" t="e">
        <f t="shared" si="21"/>
        <v>#N/A</v>
      </c>
      <c r="EE30" s="163" t="e">
        <f t="shared" si="22"/>
        <v>#N/A</v>
      </c>
      <c r="EF30" s="163" t="e">
        <f t="shared" si="23"/>
        <v>#N/A</v>
      </c>
      <c r="EG30" s="163" t="e">
        <f t="shared" si="24"/>
        <v>#N/A</v>
      </c>
      <c r="EH30" s="163" t="e">
        <f t="shared" si="25"/>
        <v>#N/A</v>
      </c>
      <c r="EI30" s="163" t="e">
        <f t="shared" si="26"/>
        <v>#N/A</v>
      </c>
      <c r="EJ30" s="163" t="e">
        <f t="shared" si="27"/>
        <v>#N/A</v>
      </c>
      <c r="EK30" s="163" t="e">
        <f t="shared" si="28"/>
        <v>#N/A</v>
      </c>
      <c r="EL30" s="163" t="e">
        <f t="shared" si="29"/>
        <v>#N/A</v>
      </c>
      <c r="EM30" s="163" t="e">
        <f t="shared" si="30"/>
        <v>#N/A</v>
      </c>
      <c r="EN30" s="163" t="e">
        <f t="shared" si="31"/>
        <v>#N/A</v>
      </c>
      <c r="EO30" s="163" t="e">
        <f t="shared" si="32"/>
        <v>#N/A</v>
      </c>
      <c r="EP30" s="163" t="e">
        <f t="shared" si="33"/>
        <v>#N/A</v>
      </c>
      <c r="EQ30" s="163" t="e">
        <f t="shared" si="34"/>
        <v>#N/A</v>
      </c>
      <c r="ER30" s="163" t="e">
        <f t="shared" si="35"/>
        <v>#N/A</v>
      </c>
      <c r="ES30" s="163" t="e">
        <f t="shared" si="36"/>
        <v>#N/A</v>
      </c>
      <c r="ET30" s="163" t="e">
        <f t="shared" si="37"/>
        <v>#N/A</v>
      </c>
      <c r="EU30" s="163" t="e">
        <f t="shared" si="38"/>
        <v>#N/A</v>
      </c>
      <c r="EV30" s="163" t="e">
        <f t="shared" si="39"/>
        <v>#N/A</v>
      </c>
      <c r="EW30" s="163" t="e">
        <f t="shared" si="40"/>
        <v>#N/A</v>
      </c>
      <c r="EX30" s="163" t="e">
        <f t="shared" si="41"/>
        <v>#N/A</v>
      </c>
      <c r="EY30" s="163" t="e">
        <f t="shared" si="42"/>
        <v>#N/A</v>
      </c>
      <c r="EZ30" s="163" t="e">
        <f t="shared" si="43"/>
        <v>#N/A</v>
      </c>
      <c r="FA30" s="163" t="e">
        <f t="shared" si="44"/>
        <v>#N/A</v>
      </c>
      <c r="FB30" s="163" t="e">
        <f t="shared" si="45"/>
        <v>#N/A</v>
      </c>
      <c r="FC30" s="163" t="e">
        <f t="shared" si="46"/>
        <v>#N/A</v>
      </c>
      <c r="FD30" s="163" t="e">
        <f t="shared" si="47"/>
        <v>#N/A</v>
      </c>
      <c r="FE30" s="163" t="e">
        <f t="shared" si="48"/>
        <v>#N/A</v>
      </c>
      <c r="FF30" s="163" t="e">
        <f t="shared" si="49"/>
        <v>#N/A</v>
      </c>
      <c r="FG30" s="163" t="e">
        <f t="shared" si="50"/>
        <v>#N/A</v>
      </c>
      <c r="FH30" s="163" t="e">
        <f t="shared" si="51"/>
        <v>#N/A</v>
      </c>
      <c r="FI30" s="163" t="e">
        <f t="shared" si="52"/>
        <v>#N/A</v>
      </c>
      <c r="FJ30" s="163" t="e">
        <f t="shared" si="53"/>
        <v>#N/A</v>
      </c>
      <c r="FK30" s="163" t="e">
        <f t="shared" si="54"/>
        <v>#N/A</v>
      </c>
      <c r="FL30" s="163" t="e">
        <f t="shared" si="55"/>
        <v>#N/A</v>
      </c>
      <c r="FM30" s="163" t="e">
        <f t="shared" si="56"/>
        <v>#N/A</v>
      </c>
      <c r="FN30" s="163" t="e">
        <f t="shared" si="57"/>
        <v>#N/A</v>
      </c>
      <c r="FO30" s="163" t="e">
        <f t="shared" si="58"/>
        <v>#N/A</v>
      </c>
      <c r="FP30" s="163" t="e">
        <f t="shared" si="59"/>
        <v>#N/A</v>
      </c>
      <c r="FQ30" s="163" t="e">
        <f t="shared" si="60"/>
        <v>#N/A</v>
      </c>
      <c r="FR30" s="163" t="e">
        <f t="shared" si="61"/>
        <v>#N/A</v>
      </c>
      <c r="FS30" s="163" t="e">
        <f t="shared" si="62"/>
        <v>#N/A</v>
      </c>
      <c r="FT30" s="163" t="e">
        <f t="shared" si="63"/>
        <v>#N/A</v>
      </c>
      <c r="FU30" s="163" t="e">
        <f t="shared" si="64"/>
        <v>#N/A</v>
      </c>
      <c r="FV30" s="163" t="e">
        <f t="shared" si="65"/>
        <v>#N/A</v>
      </c>
      <c r="FW30" s="163" t="e">
        <f t="shared" si="66"/>
        <v>#N/A</v>
      </c>
      <c r="FX30" s="163" t="e">
        <f t="shared" si="67"/>
        <v>#N/A</v>
      </c>
      <c r="FY30" s="163" t="e">
        <f t="shared" si="68"/>
        <v>#N/A</v>
      </c>
      <c r="FZ30" s="163" t="e">
        <f t="shared" si="69"/>
        <v>#N/A</v>
      </c>
      <c r="GA30" s="163" t="e">
        <f t="shared" si="70"/>
        <v>#N/A</v>
      </c>
      <c r="GB30" s="163" t="e">
        <f t="shared" si="71"/>
        <v>#N/A</v>
      </c>
      <c r="GC30" s="163" t="e">
        <f t="shared" si="72"/>
        <v>#N/A</v>
      </c>
      <c r="GD30" s="163" t="e">
        <f t="shared" si="73"/>
        <v>#N/A</v>
      </c>
      <c r="GE30" s="163" t="e">
        <f t="shared" si="74"/>
        <v>#N/A</v>
      </c>
      <c r="GF30" s="163" t="e">
        <f t="shared" si="75"/>
        <v>#N/A</v>
      </c>
      <c r="GG30" s="163" t="e">
        <f t="shared" si="76"/>
        <v>#N/A</v>
      </c>
      <c r="GH30" s="163" t="e">
        <f t="shared" si="77"/>
        <v>#N/A</v>
      </c>
      <c r="GI30" s="163" t="e">
        <f t="shared" si="78"/>
        <v>#N/A</v>
      </c>
      <c r="GJ30" s="163" t="e">
        <f t="shared" si="79"/>
        <v>#N/A</v>
      </c>
      <c r="GK30" s="163" t="e">
        <f t="shared" si="80"/>
        <v>#N/A</v>
      </c>
      <c r="GL30" s="163" t="e">
        <f t="shared" si="81"/>
        <v>#N/A</v>
      </c>
      <c r="GM30" s="163" t="e">
        <f t="shared" si="82"/>
        <v>#N/A</v>
      </c>
      <c r="GN30" s="163" t="e">
        <f t="shared" si="83"/>
        <v>#N/A</v>
      </c>
      <c r="GO30" s="163" t="e">
        <f t="shared" si="84"/>
        <v>#N/A</v>
      </c>
      <c r="GP30" s="163" t="e">
        <f t="shared" si="85"/>
        <v>#N/A</v>
      </c>
      <c r="GQ30" s="163" t="e">
        <f t="shared" si="86"/>
        <v>#N/A</v>
      </c>
      <c r="GR30" s="163" t="e">
        <f t="shared" si="87"/>
        <v>#N/A</v>
      </c>
      <c r="GS30" s="163" t="e">
        <f t="shared" si="88"/>
        <v>#N/A</v>
      </c>
      <c r="GT30" s="163" t="e">
        <f t="shared" si="89"/>
        <v>#N/A</v>
      </c>
      <c r="GU30" s="163" t="e">
        <f t="shared" si="90"/>
        <v>#N/A</v>
      </c>
      <c r="GV30" s="163" t="e">
        <f t="shared" si="91"/>
        <v>#N/A</v>
      </c>
      <c r="GW30" s="163" t="e">
        <f t="shared" si="92"/>
        <v>#N/A</v>
      </c>
      <c r="GX30" s="163" t="e">
        <f t="shared" si="93"/>
        <v>#N/A</v>
      </c>
      <c r="GY30" s="163" t="e">
        <f t="shared" si="94"/>
        <v>#N/A</v>
      </c>
      <c r="GZ30" s="163" t="e">
        <f t="shared" si="95"/>
        <v>#N/A</v>
      </c>
      <c r="HA30" s="163" t="e">
        <f t="shared" si="96"/>
        <v>#N/A</v>
      </c>
      <c r="HB30" s="163" t="e">
        <f t="shared" si="97"/>
        <v>#N/A</v>
      </c>
      <c r="HC30" s="163" t="e">
        <f t="shared" si="98"/>
        <v>#N/A</v>
      </c>
      <c r="HD30" s="163" t="e">
        <f t="shared" si="99"/>
        <v>#N/A</v>
      </c>
      <c r="HE30" s="163" t="e">
        <f t="shared" si="100"/>
        <v>#N/A</v>
      </c>
      <c r="HF30" s="163" t="e">
        <f t="shared" si="101"/>
        <v>#N/A</v>
      </c>
      <c r="HG30" s="163" t="e">
        <f t="shared" si="102"/>
        <v>#N/A</v>
      </c>
      <c r="HH30" s="163" t="e">
        <f t="shared" si="103"/>
        <v>#N/A</v>
      </c>
      <c r="HI30" s="163" t="e">
        <f t="shared" si="104"/>
        <v>#N/A</v>
      </c>
      <c r="HJ30" s="163" t="e">
        <f t="shared" si="105"/>
        <v>#N/A</v>
      </c>
      <c r="HK30" s="163" t="e">
        <f t="shared" si="106"/>
        <v>#N/A</v>
      </c>
      <c r="HL30" s="163" t="e">
        <f t="shared" si="107"/>
        <v>#N/A</v>
      </c>
      <c r="HM30" s="163" t="e">
        <f t="shared" si="108"/>
        <v>#N/A</v>
      </c>
      <c r="HN30" s="163" t="e">
        <f t="shared" si="109"/>
        <v>#N/A</v>
      </c>
      <c r="HO30" s="163" t="e">
        <f t="shared" si="110"/>
        <v>#N/A</v>
      </c>
      <c r="HP30" s="163" t="e">
        <f t="shared" si="111"/>
        <v>#N/A</v>
      </c>
      <c r="HQ30" s="163" t="e">
        <f t="shared" si="112"/>
        <v>#N/A</v>
      </c>
    </row>
    <row r="31" spans="1:225" hidden="1" x14ac:dyDescent="0.25">
      <c r="A31" s="4">
        <v>28</v>
      </c>
      <c r="B31" s="368" t="str">
        <f>IFERROR(_xlfn.LOGNORM.INV(0.001,LN($G31),LN(VLOOKUP($H31,VLookups!$A$4:$C$13,3,FALSE))),"")</f>
        <v/>
      </c>
      <c r="C31" s="89"/>
      <c r="D31" s="368" t="str">
        <f>IFERROR(_xlfn.LOGNORM.INV(0.999,LN($G31),LN(VLOOKUP($H31,VLookups!$A$4:$C$13,3,FALSE))),"")</f>
        <v/>
      </c>
      <c r="E31" s="34" t="str">
        <f t="shared" si="4"/>
        <v/>
      </c>
      <c r="F31" s="34" t="str">
        <f t="shared" si="5"/>
        <v/>
      </c>
      <c r="G31" s="70" t="str">
        <f>IF(AND(C31&gt;0,NOT(ISBLANK(H31))),IF(VLOOKUP($C$3,VLookups!$A$17:$B$18,2,FALSE),C31*VLOOKUP(H31,VLookups!$A$4:$B$13,2,FALSE),C31),"")</f>
        <v/>
      </c>
      <c r="H31" s="21"/>
      <c r="I31" s="56"/>
      <c r="J31" s="266"/>
      <c r="K31" s="369" t="str">
        <f>IF(AND(B31&gt;0,C31&gt;0,D31&gt;0),IF(ISBLANK(J31),IF(ISBLANK(H31),"",VLOOKUP(H31,VLookups!$A$4:$C$13,3,FALSE)),J31),"")</f>
        <v/>
      </c>
      <c r="L31" s="369" t="str">
        <f t="shared" si="6"/>
        <v/>
      </c>
      <c r="M31" s="72" t="str">
        <f t="shared" si="7"/>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8"/>
        <v/>
      </c>
      <c r="X31" s="162" t="str">
        <f t="shared" si="9"/>
        <v/>
      </c>
      <c r="Y31" s="48" t="str">
        <f t="shared" ref="Y31:CJ31" si="163">IF(ISNONTEXT($W31),X31+$W31,"")</f>
        <v/>
      </c>
      <c r="Z31" s="48" t="str">
        <f t="shared" si="163"/>
        <v/>
      </c>
      <c r="AA31" s="48" t="str">
        <f t="shared" si="163"/>
        <v/>
      </c>
      <c r="AB31" s="48" t="str">
        <f t="shared" si="163"/>
        <v/>
      </c>
      <c r="AC31" s="48" t="str">
        <f t="shared" si="163"/>
        <v/>
      </c>
      <c r="AD31" s="48" t="str">
        <f t="shared" si="163"/>
        <v/>
      </c>
      <c r="AE31" s="48" t="str">
        <f t="shared" si="163"/>
        <v/>
      </c>
      <c r="AF31" s="48" t="str">
        <f t="shared" si="163"/>
        <v/>
      </c>
      <c r="AG31" s="48" t="str">
        <f t="shared" si="163"/>
        <v/>
      </c>
      <c r="AH31" s="48" t="str">
        <f t="shared" si="163"/>
        <v/>
      </c>
      <c r="AI31" s="48" t="str">
        <f t="shared" si="163"/>
        <v/>
      </c>
      <c r="AJ31" s="48" t="str">
        <f t="shared" si="163"/>
        <v/>
      </c>
      <c r="AK31" s="48" t="str">
        <f t="shared" si="163"/>
        <v/>
      </c>
      <c r="AL31" s="48" t="str">
        <f t="shared" si="163"/>
        <v/>
      </c>
      <c r="AM31" s="48" t="str">
        <f t="shared" si="163"/>
        <v/>
      </c>
      <c r="AN31" s="48" t="str">
        <f t="shared" si="163"/>
        <v/>
      </c>
      <c r="AO31" s="48" t="str">
        <f t="shared" si="163"/>
        <v/>
      </c>
      <c r="AP31" s="48" t="str">
        <f t="shared" si="163"/>
        <v/>
      </c>
      <c r="AQ31" s="48" t="str">
        <f t="shared" si="163"/>
        <v/>
      </c>
      <c r="AR31" s="48" t="str">
        <f t="shared" si="163"/>
        <v/>
      </c>
      <c r="AS31" s="48" t="str">
        <f t="shared" si="163"/>
        <v/>
      </c>
      <c r="AT31" s="48" t="str">
        <f t="shared" si="163"/>
        <v/>
      </c>
      <c r="AU31" s="48" t="str">
        <f t="shared" si="163"/>
        <v/>
      </c>
      <c r="AV31" s="48" t="str">
        <f t="shared" si="163"/>
        <v/>
      </c>
      <c r="AW31" s="48" t="str">
        <f t="shared" si="163"/>
        <v/>
      </c>
      <c r="AX31" s="48" t="str">
        <f t="shared" si="163"/>
        <v/>
      </c>
      <c r="AY31" s="48" t="str">
        <f t="shared" si="163"/>
        <v/>
      </c>
      <c r="AZ31" s="48" t="str">
        <f t="shared" si="163"/>
        <v/>
      </c>
      <c r="BA31" s="48" t="str">
        <f t="shared" si="163"/>
        <v/>
      </c>
      <c r="BB31" s="48" t="str">
        <f t="shared" si="163"/>
        <v/>
      </c>
      <c r="BC31" s="48" t="str">
        <f t="shared" si="163"/>
        <v/>
      </c>
      <c r="BD31" s="48" t="str">
        <f t="shared" si="163"/>
        <v/>
      </c>
      <c r="BE31" s="48" t="str">
        <f t="shared" si="163"/>
        <v/>
      </c>
      <c r="BF31" s="48" t="str">
        <f t="shared" si="163"/>
        <v/>
      </c>
      <c r="BG31" s="48" t="str">
        <f t="shared" si="163"/>
        <v/>
      </c>
      <c r="BH31" s="48" t="str">
        <f t="shared" si="163"/>
        <v/>
      </c>
      <c r="BI31" s="48" t="str">
        <f t="shared" si="163"/>
        <v/>
      </c>
      <c r="BJ31" s="48" t="str">
        <f t="shared" si="163"/>
        <v/>
      </c>
      <c r="BK31" s="48" t="str">
        <f t="shared" si="163"/>
        <v/>
      </c>
      <c r="BL31" s="48" t="str">
        <f t="shared" si="163"/>
        <v/>
      </c>
      <c r="BM31" s="48" t="str">
        <f t="shared" si="163"/>
        <v/>
      </c>
      <c r="BN31" s="48" t="str">
        <f t="shared" si="163"/>
        <v/>
      </c>
      <c r="BO31" s="48" t="str">
        <f t="shared" si="163"/>
        <v/>
      </c>
      <c r="BP31" s="48" t="str">
        <f t="shared" si="163"/>
        <v/>
      </c>
      <c r="BQ31" s="48" t="str">
        <f t="shared" si="163"/>
        <v/>
      </c>
      <c r="BR31" s="48" t="str">
        <f t="shared" si="163"/>
        <v/>
      </c>
      <c r="BS31" s="48" t="str">
        <f t="shared" si="163"/>
        <v/>
      </c>
      <c r="BT31" s="48" t="str">
        <f t="shared" si="163"/>
        <v/>
      </c>
      <c r="BU31" s="48" t="str">
        <f t="shared" si="163"/>
        <v/>
      </c>
      <c r="BV31" s="48" t="str">
        <f t="shared" si="163"/>
        <v/>
      </c>
      <c r="BW31" s="48" t="str">
        <f t="shared" si="163"/>
        <v/>
      </c>
      <c r="BX31" s="48" t="str">
        <f t="shared" si="163"/>
        <v/>
      </c>
      <c r="BY31" s="48" t="str">
        <f t="shared" si="163"/>
        <v/>
      </c>
      <c r="BZ31" s="48" t="str">
        <f t="shared" si="163"/>
        <v/>
      </c>
      <c r="CA31" s="48" t="str">
        <f t="shared" si="163"/>
        <v/>
      </c>
      <c r="CB31" s="48" t="str">
        <f t="shared" si="163"/>
        <v/>
      </c>
      <c r="CC31" s="48" t="str">
        <f t="shared" si="163"/>
        <v/>
      </c>
      <c r="CD31" s="48" t="str">
        <f t="shared" si="163"/>
        <v/>
      </c>
      <c r="CE31" s="48" t="str">
        <f t="shared" si="163"/>
        <v/>
      </c>
      <c r="CF31" s="48" t="str">
        <f t="shared" si="163"/>
        <v/>
      </c>
      <c r="CG31" s="48" t="str">
        <f t="shared" si="163"/>
        <v/>
      </c>
      <c r="CH31" s="48" t="str">
        <f t="shared" si="163"/>
        <v/>
      </c>
      <c r="CI31" s="48" t="str">
        <f t="shared" si="163"/>
        <v/>
      </c>
      <c r="CJ31" s="48" t="str">
        <f t="shared" si="163"/>
        <v/>
      </c>
      <c r="CK31" s="48" t="str">
        <f t="shared" ref="CK31:DT31" si="164">IF(ISNONTEXT($W31),CJ31+$W31,"")</f>
        <v/>
      </c>
      <c r="CL31" s="48" t="str">
        <f t="shared" si="164"/>
        <v/>
      </c>
      <c r="CM31" s="48" t="str">
        <f t="shared" si="164"/>
        <v/>
      </c>
      <c r="CN31" s="48" t="str">
        <f t="shared" si="164"/>
        <v/>
      </c>
      <c r="CO31" s="48" t="str">
        <f t="shared" si="164"/>
        <v/>
      </c>
      <c r="CP31" s="48" t="str">
        <f t="shared" si="164"/>
        <v/>
      </c>
      <c r="CQ31" s="48" t="str">
        <f t="shared" si="164"/>
        <v/>
      </c>
      <c r="CR31" s="48" t="str">
        <f t="shared" si="164"/>
        <v/>
      </c>
      <c r="CS31" s="48" t="str">
        <f t="shared" si="164"/>
        <v/>
      </c>
      <c r="CT31" s="48" t="str">
        <f t="shared" si="164"/>
        <v/>
      </c>
      <c r="CU31" s="48" t="str">
        <f t="shared" si="164"/>
        <v/>
      </c>
      <c r="CV31" s="48" t="str">
        <f t="shared" si="164"/>
        <v/>
      </c>
      <c r="CW31" s="48" t="str">
        <f t="shared" si="164"/>
        <v/>
      </c>
      <c r="CX31" s="48" t="str">
        <f t="shared" si="164"/>
        <v/>
      </c>
      <c r="CY31" s="48" t="str">
        <f t="shared" si="164"/>
        <v/>
      </c>
      <c r="CZ31" s="48" t="str">
        <f t="shared" si="164"/>
        <v/>
      </c>
      <c r="DA31" s="48" t="str">
        <f t="shared" si="164"/>
        <v/>
      </c>
      <c r="DB31" s="48" t="str">
        <f t="shared" si="164"/>
        <v/>
      </c>
      <c r="DC31" s="48" t="str">
        <f t="shared" si="164"/>
        <v/>
      </c>
      <c r="DD31" s="48" t="str">
        <f t="shared" si="164"/>
        <v/>
      </c>
      <c r="DE31" s="48" t="str">
        <f t="shared" si="164"/>
        <v/>
      </c>
      <c r="DF31" s="48" t="str">
        <f t="shared" si="164"/>
        <v/>
      </c>
      <c r="DG31" s="48" t="str">
        <f t="shared" si="164"/>
        <v/>
      </c>
      <c r="DH31" s="48" t="str">
        <f t="shared" si="164"/>
        <v/>
      </c>
      <c r="DI31" s="48" t="str">
        <f t="shared" si="164"/>
        <v/>
      </c>
      <c r="DJ31" s="48" t="str">
        <f t="shared" si="164"/>
        <v/>
      </c>
      <c r="DK31" s="48" t="str">
        <f t="shared" si="164"/>
        <v/>
      </c>
      <c r="DL31" s="48" t="str">
        <f t="shared" si="164"/>
        <v/>
      </c>
      <c r="DM31" s="48" t="str">
        <f t="shared" si="164"/>
        <v/>
      </c>
      <c r="DN31" s="48" t="str">
        <f t="shared" si="164"/>
        <v/>
      </c>
      <c r="DO31" s="48" t="str">
        <f t="shared" si="164"/>
        <v/>
      </c>
      <c r="DP31" s="48" t="str">
        <f t="shared" si="164"/>
        <v/>
      </c>
      <c r="DQ31" s="48" t="str">
        <f t="shared" si="164"/>
        <v/>
      </c>
      <c r="DR31" s="48" t="str">
        <f t="shared" si="164"/>
        <v/>
      </c>
      <c r="DS31" s="48" t="str">
        <f t="shared" si="164"/>
        <v/>
      </c>
      <c r="DT31" s="48" t="str">
        <f t="shared" si="164"/>
        <v/>
      </c>
      <c r="DU31" s="163" t="e">
        <f t="shared" si="12"/>
        <v>#N/A</v>
      </c>
      <c r="DV31" s="163" t="e">
        <f t="shared" si="13"/>
        <v>#N/A</v>
      </c>
      <c r="DW31" s="163" t="e">
        <f t="shared" si="14"/>
        <v>#N/A</v>
      </c>
      <c r="DX31" s="163" t="e">
        <f t="shared" si="15"/>
        <v>#N/A</v>
      </c>
      <c r="DY31" s="163" t="e">
        <f t="shared" si="16"/>
        <v>#N/A</v>
      </c>
      <c r="DZ31" s="163" t="e">
        <f t="shared" si="17"/>
        <v>#N/A</v>
      </c>
      <c r="EA31" s="163" t="e">
        <f t="shared" si="18"/>
        <v>#N/A</v>
      </c>
      <c r="EB31" s="163" t="e">
        <f t="shared" si="19"/>
        <v>#N/A</v>
      </c>
      <c r="EC31" s="163" t="e">
        <f t="shared" si="20"/>
        <v>#N/A</v>
      </c>
      <c r="ED31" s="163" t="e">
        <f t="shared" si="21"/>
        <v>#N/A</v>
      </c>
      <c r="EE31" s="163" t="e">
        <f t="shared" si="22"/>
        <v>#N/A</v>
      </c>
      <c r="EF31" s="163" t="e">
        <f t="shared" si="23"/>
        <v>#N/A</v>
      </c>
      <c r="EG31" s="163" t="e">
        <f t="shared" si="24"/>
        <v>#N/A</v>
      </c>
      <c r="EH31" s="163" t="e">
        <f t="shared" si="25"/>
        <v>#N/A</v>
      </c>
      <c r="EI31" s="163" t="e">
        <f t="shared" si="26"/>
        <v>#N/A</v>
      </c>
      <c r="EJ31" s="163" t="e">
        <f t="shared" si="27"/>
        <v>#N/A</v>
      </c>
      <c r="EK31" s="163" t="e">
        <f t="shared" si="28"/>
        <v>#N/A</v>
      </c>
      <c r="EL31" s="163" t="e">
        <f t="shared" si="29"/>
        <v>#N/A</v>
      </c>
      <c r="EM31" s="163" t="e">
        <f t="shared" si="30"/>
        <v>#N/A</v>
      </c>
      <c r="EN31" s="163" t="e">
        <f t="shared" si="31"/>
        <v>#N/A</v>
      </c>
      <c r="EO31" s="163" t="e">
        <f t="shared" si="32"/>
        <v>#N/A</v>
      </c>
      <c r="EP31" s="163" t="e">
        <f t="shared" si="33"/>
        <v>#N/A</v>
      </c>
      <c r="EQ31" s="163" t="e">
        <f t="shared" si="34"/>
        <v>#N/A</v>
      </c>
      <c r="ER31" s="163" t="e">
        <f t="shared" si="35"/>
        <v>#N/A</v>
      </c>
      <c r="ES31" s="163" t="e">
        <f t="shared" si="36"/>
        <v>#N/A</v>
      </c>
      <c r="ET31" s="163" t="e">
        <f t="shared" si="37"/>
        <v>#N/A</v>
      </c>
      <c r="EU31" s="163" t="e">
        <f t="shared" si="38"/>
        <v>#N/A</v>
      </c>
      <c r="EV31" s="163" t="e">
        <f t="shared" si="39"/>
        <v>#N/A</v>
      </c>
      <c r="EW31" s="163" t="e">
        <f t="shared" si="40"/>
        <v>#N/A</v>
      </c>
      <c r="EX31" s="163" t="e">
        <f t="shared" si="41"/>
        <v>#N/A</v>
      </c>
      <c r="EY31" s="163" t="e">
        <f t="shared" si="42"/>
        <v>#N/A</v>
      </c>
      <c r="EZ31" s="163" t="e">
        <f t="shared" si="43"/>
        <v>#N/A</v>
      </c>
      <c r="FA31" s="163" t="e">
        <f t="shared" si="44"/>
        <v>#N/A</v>
      </c>
      <c r="FB31" s="163" t="e">
        <f t="shared" si="45"/>
        <v>#N/A</v>
      </c>
      <c r="FC31" s="163" t="e">
        <f t="shared" si="46"/>
        <v>#N/A</v>
      </c>
      <c r="FD31" s="163" t="e">
        <f t="shared" si="47"/>
        <v>#N/A</v>
      </c>
      <c r="FE31" s="163" t="e">
        <f t="shared" si="48"/>
        <v>#N/A</v>
      </c>
      <c r="FF31" s="163" t="e">
        <f t="shared" si="49"/>
        <v>#N/A</v>
      </c>
      <c r="FG31" s="163" t="e">
        <f t="shared" si="50"/>
        <v>#N/A</v>
      </c>
      <c r="FH31" s="163" t="e">
        <f t="shared" si="51"/>
        <v>#N/A</v>
      </c>
      <c r="FI31" s="163" t="e">
        <f t="shared" si="52"/>
        <v>#N/A</v>
      </c>
      <c r="FJ31" s="163" t="e">
        <f t="shared" si="53"/>
        <v>#N/A</v>
      </c>
      <c r="FK31" s="163" t="e">
        <f t="shared" si="54"/>
        <v>#N/A</v>
      </c>
      <c r="FL31" s="163" t="e">
        <f t="shared" si="55"/>
        <v>#N/A</v>
      </c>
      <c r="FM31" s="163" t="e">
        <f t="shared" si="56"/>
        <v>#N/A</v>
      </c>
      <c r="FN31" s="163" t="e">
        <f t="shared" si="57"/>
        <v>#N/A</v>
      </c>
      <c r="FO31" s="163" t="e">
        <f t="shared" si="58"/>
        <v>#N/A</v>
      </c>
      <c r="FP31" s="163" t="e">
        <f t="shared" si="59"/>
        <v>#N/A</v>
      </c>
      <c r="FQ31" s="163" t="e">
        <f t="shared" si="60"/>
        <v>#N/A</v>
      </c>
      <c r="FR31" s="163" t="e">
        <f t="shared" si="61"/>
        <v>#N/A</v>
      </c>
      <c r="FS31" s="163" t="e">
        <f t="shared" si="62"/>
        <v>#N/A</v>
      </c>
      <c r="FT31" s="163" t="e">
        <f t="shared" si="63"/>
        <v>#N/A</v>
      </c>
      <c r="FU31" s="163" t="e">
        <f t="shared" si="64"/>
        <v>#N/A</v>
      </c>
      <c r="FV31" s="163" t="e">
        <f t="shared" si="65"/>
        <v>#N/A</v>
      </c>
      <c r="FW31" s="163" t="e">
        <f t="shared" si="66"/>
        <v>#N/A</v>
      </c>
      <c r="FX31" s="163" t="e">
        <f t="shared" si="67"/>
        <v>#N/A</v>
      </c>
      <c r="FY31" s="163" t="e">
        <f t="shared" si="68"/>
        <v>#N/A</v>
      </c>
      <c r="FZ31" s="163" t="e">
        <f t="shared" si="69"/>
        <v>#N/A</v>
      </c>
      <c r="GA31" s="163" t="e">
        <f t="shared" si="70"/>
        <v>#N/A</v>
      </c>
      <c r="GB31" s="163" t="e">
        <f t="shared" si="71"/>
        <v>#N/A</v>
      </c>
      <c r="GC31" s="163" t="e">
        <f t="shared" si="72"/>
        <v>#N/A</v>
      </c>
      <c r="GD31" s="163" t="e">
        <f t="shared" si="73"/>
        <v>#N/A</v>
      </c>
      <c r="GE31" s="163" t="e">
        <f t="shared" si="74"/>
        <v>#N/A</v>
      </c>
      <c r="GF31" s="163" t="e">
        <f t="shared" si="75"/>
        <v>#N/A</v>
      </c>
      <c r="GG31" s="163" t="e">
        <f t="shared" si="76"/>
        <v>#N/A</v>
      </c>
      <c r="GH31" s="163" t="e">
        <f t="shared" si="77"/>
        <v>#N/A</v>
      </c>
      <c r="GI31" s="163" t="e">
        <f t="shared" si="78"/>
        <v>#N/A</v>
      </c>
      <c r="GJ31" s="163" t="e">
        <f t="shared" si="79"/>
        <v>#N/A</v>
      </c>
      <c r="GK31" s="163" t="e">
        <f t="shared" si="80"/>
        <v>#N/A</v>
      </c>
      <c r="GL31" s="163" t="e">
        <f t="shared" si="81"/>
        <v>#N/A</v>
      </c>
      <c r="GM31" s="163" t="e">
        <f t="shared" si="82"/>
        <v>#N/A</v>
      </c>
      <c r="GN31" s="163" t="e">
        <f t="shared" si="83"/>
        <v>#N/A</v>
      </c>
      <c r="GO31" s="163" t="e">
        <f t="shared" si="84"/>
        <v>#N/A</v>
      </c>
      <c r="GP31" s="163" t="e">
        <f t="shared" si="85"/>
        <v>#N/A</v>
      </c>
      <c r="GQ31" s="163" t="e">
        <f t="shared" si="86"/>
        <v>#N/A</v>
      </c>
      <c r="GR31" s="163" t="e">
        <f t="shared" si="87"/>
        <v>#N/A</v>
      </c>
      <c r="GS31" s="163" t="e">
        <f t="shared" si="88"/>
        <v>#N/A</v>
      </c>
      <c r="GT31" s="163" t="e">
        <f t="shared" si="89"/>
        <v>#N/A</v>
      </c>
      <c r="GU31" s="163" t="e">
        <f t="shared" si="90"/>
        <v>#N/A</v>
      </c>
      <c r="GV31" s="163" t="e">
        <f t="shared" si="91"/>
        <v>#N/A</v>
      </c>
      <c r="GW31" s="163" t="e">
        <f t="shared" si="92"/>
        <v>#N/A</v>
      </c>
      <c r="GX31" s="163" t="e">
        <f t="shared" si="93"/>
        <v>#N/A</v>
      </c>
      <c r="GY31" s="163" t="e">
        <f t="shared" si="94"/>
        <v>#N/A</v>
      </c>
      <c r="GZ31" s="163" t="e">
        <f t="shared" si="95"/>
        <v>#N/A</v>
      </c>
      <c r="HA31" s="163" t="e">
        <f t="shared" si="96"/>
        <v>#N/A</v>
      </c>
      <c r="HB31" s="163" t="e">
        <f t="shared" si="97"/>
        <v>#N/A</v>
      </c>
      <c r="HC31" s="163" t="e">
        <f t="shared" si="98"/>
        <v>#N/A</v>
      </c>
      <c r="HD31" s="163" t="e">
        <f t="shared" si="99"/>
        <v>#N/A</v>
      </c>
      <c r="HE31" s="163" t="e">
        <f t="shared" si="100"/>
        <v>#N/A</v>
      </c>
      <c r="HF31" s="163" t="e">
        <f t="shared" si="101"/>
        <v>#N/A</v>
      </c>
      <c r="HG31" s="163" t="e">
        <f t="shared" si="102"/>
        <v>#N/A</v>
      </c>
      <c r="HH31" s="163" t="e">
        <f t="shared" si="103"/>
        <v>#N/A</v>
      </c>
      <c r="HI31" s="163" t="e">
        <f t="shared" si="104"/>
        <v>#N/A</v>
      </c>
      <c r="HJ31" s="163" t="e">
        <f t="shared" si="105"/>
        <v>#N/A</v>
      </c>
      <c r="HK31" s="163" t="e">
        <f t="shared" si="106"/>
        <v>#N/A</v>
      </c>
      <c r="HL31" s="163" t="e">
        <f t="shared" si="107"/>
        <v>#N/A</v>
      </c>
      <c r="HM31" s="163" t="e">
        <f t="shared" si="108"/>
        <v>#N/A</v>
      </c>
      <c r="HN31" s="163" t="e">
        <f t="shared" si="109"/>
        <v>#N/A</v>
      </c>
      <c r="HO31" s="163" t="e">
        <f t="shared" si="110"/>
        <v>#N/A</v>
      </c>
      <c r="HP31" s="163" t="e">
        <f t="shared" si="111"/>
        <v>#N/A</v>
      </c>
      <c r="HQ31" s="163" t="e">
        <f t="shared" si="112"/>
        <v>#N/A</v>
      </c>
    </row>
    <row r="32" spans="1:225" hidden="1" x14ac:dyDescent="0.25">
      <c r="A32" s="4">
        <v>29</v>
      </c>
      <c r="B32" s="368" t="str">
        <f>IFERROR(_xlfn.LOGNORM.INV(0.001,LN($G32),LN(VLOOKUP($H32,VLookups!$A$4:$C$13,3,FALSE))),"")</f>
        <v/>
      </c>
      <c r="C32" s="89"/>
      <c r="D32" s="368" t="str">
        <f>IFERROR(_xlfn.LOGNORM.INV(0.999,LN($G32),LN(VLOOKUP($H32,VLookups!$A$4:$C$13,3,FALSE))),"")</f>
        <v/>
      </c>
      <c r="E32" s="34" t="str">
        <f t="shared" si="4"/>
        <v/>
      </c>
      <c r="F32" s="34" t="str">
        <f t="shared" si="5"/>
        <v/>
      </c>
      <c r="G32" s="70" t="str">
        <f>IF(AND(C32&gt;0,NOT(ISBLANK(H32))),IF(VLOOKUP($C$3,VLookups!$A$17:$B$18,2,FALSE),C32*VLOOKUP(H32,VLookups!$A$4:$B$13,2,FALSE),C32),"")</f>
        <v/>
      </c>
      <c r="H32" s="21"/>
      <c r="I32" s="56"/>
      <c r="J32" s="266"/>
      <c r="K32" s="369" t="str">
        <f>IF(AND(B32&gt;0,C32&gt;0,D32&gt;0),IF(ISBLANK(J32),IF(ISBLANK(H32),"",VLOOKUP(H32,VLookups!$A$4:$C$13,3,FALSE)),J32),"")</f>
        <v/>
      </c>
      <c r="L32" s="369" t="str">
        <f t="shared" si="6"/>
        <v/>
      </c>
      <c r="M32" s="72" t="str">
        <f t="shared" si="7"/>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8"/>
        <v/>
      </c>
      <c r="X32" s="162" t="str">
        <f t="shared" si="9"/>
        <v/>
      </c>
      <c r="Y32" s="48" t="str">
        <f t="shared" ref="Y32:CJ32" si="165">IF(ISNONTEXT($W32),X32+$W32,"")</f>
        <v/>
      </c>
      <c r="Z32" s="48" t="str">
        <f t="shared" si="165"/>
        <v/>
      </c>
      <c r="AA32" s="48" t="str">
        <f t="shared" si="165"/>
        <v/>
      </c>
      <c r="AB32" s="48" t="str">
        <f t="shared" si="165"/>
        <v/>
      </c>
      <c r="AC32" s="48" t="str">
        <f t="shared" si="165"/>
        <v/>
      </c>
      <c r="AD32" s="48" t="str">
        <f t="shared" si="165"/>
        <v/>
      </c>
      <c r="AE32" s="48" t="str">
        <f t="shared" si="165"/>
        <v/>
      </c>
      <c r="AF32" s="48" t="str">
        <f t="shared" si="165"/>
        <v/>
      </c>
      <c r="AG32" s="48" t="str">
        <f t="shared" si="165"/>
        <v/>
      </c>
      <c r="AH32" s="48" t="str">
        <f t="shared" si="165"/>
        <v/>
      </c>
      <c r="AI32" s="48" t="str">
        <f t="shared" si="165"/>
        <v/>
      </c>
      <c r="AJ32" s="48" t="str">
        <f t="shared" si="165"/>
        <v/>
      </c>
      <c r="AK32" s="48" t="str">
        <f t="shared" si="165"/>
        <v/>
      </c>
      <c r="AL32" s="48" t="str">
        <f t="shared" si="165"/>
        <v/>
      </c>
      <c r="AM32" s="48" t="str">
        <f t="shared" si="165"/>
        <v/>
      </c>
      <c r="AN32" s="48" t="str">
        <f t="shared" si="165"/>
        <v/>
      </c>
      <c r="AO32" s="48" t="str">
        <f t="shared" si="165"/>
        <v/>
      </c>
      <c r="AP32" s="48" t="str">
        <f t="shared" si="165"/>
        <v/>
      </c>
      <c r="AQ32" s="48" t="str">
        <f t="shared" si="165"/>
        <v/>
      </c>
      <c r="AR32" s="48" t="str">
        <f t="shared" si="165"/>
        <v/>
      </c>
      <c r="AS32" s="48" t="str">
        <f t="shared" si="165"/>
        <v/>
      </c>
      <c r="AT32" s="48" t="str">
        <f t="shared" si="165"/>
        <v/>
      </c>
      <c r="AU32" s="48" t="str">
        <f t="shared" si="165"/>
        <v/>
      </c>
      <c r="AV32" s="48" t="str">
        <f t="shared" si="165"/>
        <v/>
      </c>
      <c r="AW32" s="48" t="str">
        <f t="shared" si="165"/>
        <v/>
      </c>
      <c r="AX32" s="48" t="str">
        <f t="shared" si="165"/>
        <v/>
      </c>
      <c r="AY32" s="48" t="str">
        <f t="shared" si="165"/>
        <v/>
      </c>
      <c r="AZ32" s="48" t="str">
        <f t="shared" si="165"/>
        <v/>
      </c>
      <c r="BA32" s="48" t="str">
        <f t="shared" si="165"/>
        <v/>
      </c>
      <c r="BB32" s="48" t="str">
        <f t="shared" si="165"/>
        <v/>
      </c>
      <c r="BC32" s="48" t="str">
        <f t="shared" si="165"/>
        <v/>
      </c>
      <c r="BD32" s="48" t="str">
        <f t="shared" si="165"/>
        <v/>
      </c>
      <c r="BE32" s="48" t="str">
        <f t="shared" si="165"/>
        <v/>
      </c>
      <c r="BF32" s="48" t="str">
        <f t="shared" si="165"/>
        <v/>
      </c>
      <c r="BG32" s="48" t="str">
        <f t="shared" si="165"/>
        <v/>
      </c>
      <c r="BH32" s="48" t="str">
        <f t="shared" si="165"/>
        <v/>
      </c>
      <c r="BI32" s="48" t="str">
        <f t="shared" si="165"/>
        <v/>
      </c>
      <c r="BJ32" s="48" t="str">
        <f t="shared" si="165"/>
        <v/>
      </c>
      <c r="BK32" s="48" t="str">
        <f t="shared" si="165"/>
        <v/>
      </c>
      <c r="BL32" s="48" t="str">
        <f t="shared" si="165"/>
        <v/>
      </c>
      <c r="BM32" s="48" t="str">
        <f t="shared" si="165"/>
        <v/>
      </c>
      <c r="BN32" s="48" t="str">
        <f t="shared" si="165"/>
        <v/>
      </c>
      <c r="BO32" s="48" t="str">
        <f t="shared" si="165"/>
        <v/>
      </c>
      <c r="BP32" s="48" t="str">
        <f t="shared" si="165"/>
        <v/>
      </c>
      <c r="BQ32" s="48" t="str">
        <f t="shared" si="165"/>
        <v/>
      </c>
      <c r="BR32" s="48" t="str">
        <f t="shared" si="165"/>
        <v/>
      </c>
      <c r="BS32" s="48" t="str">
        <f t="shared" si="165"/>
        <v/>
      </c>
      <c r="BT32" s="48" t="str">
        <f t="shared" si="165"/>
        <v/>
      </c>
      <c r="BU32" s="48" t="str">
        <f t="shared" si="165"/>
        <v/>
      </c>
      <c r="BV32" s="48" t="str">
        <f t="shared" si="165"/>
        <v/>
      </c>
      <c r="BW32" s="48" t="str">
        <f t="shared" si="165"/>
        <v/>
      </c>
      <c r="BX32" s="48" t="str">
        <f t="shared" si="165"/>
        <v/>
      </c>
      <c r="BY32" s="48" t="str">
        <f t="shared" si="165"/>
        <v/>
      </c>
      <c r="BZ32" s="48" t="str">
        <f t="shared" si="165"/>
        <v/>
      </c>
      <c r="CA32" s="48" t="str">
        <f t="shared" si="165"/>
        <v/>
      </c>
      <c r="CB32" s="48" t="str">
        <f t="shared" si="165"/>
        <v/>
      </c>
      <c r="CC32" s="48" t="str">
        <f t="shared" si="165"/>
        <v/>
      </c>
      <c r="CD32" s="48" t="str">
        <f t="shared" si="165"/>
        <v/>
      </c>
      <c r="CE32" s="48" t="str">
        <f t="shared" si="165"/>
        <v/>
      </c>
      <c r="CF32" s="48" t="str">
        <f t="shared" si="165"/>
        <v/>
      </c>
      <c r="CG32" s="48" t="str">
        <f t="shared" si="165"/>
        <v/>
      </c>
      <c r="CH32" s="48" t="str">
        <f t="shared" si="165"/>
        <v/>
      </c>
      <c r="CI32" s="48" t="str">
        <f t="shared" si="165"/>
        <v/>
      </c>
      <c r="CJ32" s="48" t="str">
        <f t="shared" si="165"/>
        <v/>
      </c>
      <c r="CK32" s="48" t="str">
        <f t="shared" ref="CK32:DT32" si="166">IF(ISNONTEXT($W32),CJ32+$W32,"")</f>
        <v/>
      </c>
      <c r="CL32" s="48" t="str">
        <f t="shared" si="166"/>
        <v/>
      </c>
      <c r="CM32" s="48" t="str">
        <f t="shared" si="166"/>
        <v/>
      </c>
      <c r="CN32" s="48" t="str">
        <f t="shared" si="166"/>
        <v/>
      </c>
      <c r="CO32" s="48" t="str">
        <f t="shared" si="166"/>
        <v/>
      </c>
      <c r="CP32" s="48" t="str">
        <f t="shared" si="166"/>
        <v/>
      </c>
      <c r="CQ32" s="48" t="str">
        <f t="shared" si="166"/>
        <v/>
      </c>
      <c r="CR32" s="48" t="str">
        <f t="shared" si="166"/>
        <v/>
      </c>
      <c r="CS32" s="48" t="str">
        <f t="shared" si="166"/>
        <v/>
      </c>
      <c r="CT32" s="48" t="str">
        <f t="shared" si="166"/>
        <v/>
      </c>
      <c r="CU32" s="48" t="str">
        <f t="shared" si="166"/>
        <v/>
      </c>
      <c r="CV32" s="48" t="str">
        <f t="shared" si="166"/>
        <v/>
      </c>
      <c r="CW32" s="48" t="str">
        <f t="shared" si="166"/>
        <v/>
      </c>
      <c r="CX32" s="48" t="str">
        <f t="shared" si="166"/>
        <v/>
      </c>
      <c r="CY32" s="48" t="str">
        <f t="shared" si="166"/>
        <v/>
      </c>
      <c r="CZ32" s="48" t="str">
        <f t="shared" si="166"/>
        <v/>
      </c>
      <c r="DA32" s="48" t="str">
        <f t="shared" si="166"/>
        <v/>
      </c>
      <c r="DB32" s="48" t="str">
        <f t="shared" si="166"/>
        <v/>
      </c>
      <c r="DC32" s="48" t="str">
        <f t="shared" si="166"/>
        <v/>
      </c>
      <c r="DD32" s="48" t="str">
        <f t="shared" si="166"/>
        <v/>
      </c>
      <c r="DE32" s="48" t="str">
        <f t="shared" si="166"/>
        <v/>
      </c>
      <c r="DF32" s="48" t="str">
        <f t="shared" si="166"/>
        <v/>
      </c>
      <c r="DG32" s="48" t="str">
        <f t="shared" si="166"/>
        <v/>
      </c>
      <c r="DH32" s="48" t="str">
        <f t="shared" si="166"/>
        <v/>
      </c>
      <c r="DI32" s="48" t="str">
        <f t="shared" si="166"/>
        <v/>
      </c>
      <c r="DJ32" s="48" t="str">
        <f t="shared" si="166"/>
        <v/>
      </c>
      <c r="DK32" s="48" t="str">
        <f t="shared" si="166"/>
        <v/>
      </c>
      <c r="DL32" s="48" t="str">
        <f t="shared" si="166"/>
        <v/>
      </c>
      <c r="DM32" s="48" t="str">
        <f t="shared" si="166"/>
        <v/>
      </c>
      <c r="DN32" s="48" t="str">
        <f t="shared" si="166"/>
        <v/>
      </c>
      <c r="DO32" s="48" t="str">
        <f t="shared" si="166"/>
        <v/>
      </c>
      <c r="DP32" s="48" t="str">
        <f t="shared" si="166"/>
        <v/>
      </c>
      <c r="DQ32" s="48" t="str">
        <f t="shared" si="166"/>
        <v/>
      </c>
      <c r="DR32" s="48" t="str">
        <f t="shared" si="166"/>
        <v/>
      </c>
      <c r="DS32" s="48" t="str">
        <f t="shared" si="166"/>
        <v/>
      </c>
      <c r="DT32" s="48" t="str">
        <f t="shared" si="166"/>
        <v/>
      </c>
      <c r="DU32" s="163" t="e">
        <f t="shared" si="12"/>
        <v>#N/A</v>
      </c>
      <c r="DV32" s="163" t="e">
        <f t="shared" si="13"/>
        <v>#N/A</v>
      </c>
      <c r="DW32" s="163" t="e">
        <f t="shared" si="14"/>
        <v>#N/A</v>
      </c>
      <c r="DX32" s="163" t="e">
        <f t="shared" si="15"/>
        <v>#N/A</v>
      </c>
      <c r="DY32" s="163" t="e">
        <f t="shared" si="16"/>
        <v>#N/A</v>
      </c>
      <c r="DZ32" s="163" t="e">
        <f t="shared" si="17"/>
        <v>#N/A</v>
      </c>
      <c r="EA32" s="163" t="e">
        <f t="shared" si="18"/>
        <v>#N/A</v>
      </c>
      <c r="EB32" s="163" t="e">
        <f t="shared" si="19"/>
        <v>#N/A</v>
      </c>
      <c r="EC32" s="163" t="e">
        <f t="shared" si="20"/>
        <v>#N/A</v>
      </c>
      <c r="ED32" s="163" t="e">
        <f t="shared" si="21"/>
        <v>#N/A</v>
      </c>
      <c r="EE32" s="163" t="e">
        <f t="shared" si="22"/>
        <v>#N/A</v>
      </c>
      <c r="EF32" s="163" t="e">
        <f t="shared" si="23"/>
        <v>#N/A</v>
      </c>
      <c r="EG32" s="163" t="e">
        <f t="shared" si="24"/>
        <v>#N/A</v>
      </c>
      <c r="EH32" s="163" t="e">
        <f t="shared" si="25"/>
        <v>#N/A</v>
      </c>
      <c r="EI32" s="163" t="e">
        <f t="shared" si="26"/>
        <v>#N/A</v>
      </c>
      <c r="EJ32" s="163" t="e">
        <f t="shared" si="27"/>
        <v>#N/A</v>
      </c>
      <c r="EK32" s="163" t="e">
        <f t="shared" si="28"/>
        <v>#N/A</v>
      </c>
      <c r="EL32" s="163" t="e">
        <f t="shared" si="29"/>
        <v>#N/A</v>
      </c>
      <c r="EM32" s="163" t="e">
        <f t="shared" si="30"/>
        <v>#N/A</v>
      </c>
      <c r="EN32" s="163" t="e">
        <f t="shared" si="31"/>
        <v>#N/A</v>
      </c>
      <c r="EO32" s="163" t="e">
        <f t="shared" si="32"/>
        <v>#N/A</v>
      </c>
      <c r="EP32" s="163" t="e">
        <f t="shared" si="33"/>
        <v>#N/A</v>
      </c>
      <c r="EQ32" s="163" t="e">
        <f t="shared" si="34"/>
        <v>#N/A</v>
      </c>
      <c r="ER32" s="163" t="e">
        <f t="shared" si="35"/>
        <v>#N/A</v>
      </c>
      <c r="ES32" s="163" t="e">
        <f t="shared" si="36"/>
        <v>#N/A</v>
      </c>
      <c r="ET32" s="163" t="e">
        <f t="shared" si="37"/>
        <v>#N/A</v>
      </c>
      <c r="EU32" s="163" t="e">
        <f t="shared" si="38"/>
        <v>#N/A</v>
      </c>
      <c r="EV32" s="163" t="e">
        <f t="shared" si="39"/>
        <v>#N/A</v>
      </c>
      <c r="EW32" s="163" t="e">
        <f t="shared" si="40"/>
        <v>#N/A</v>
      </c>
      <c r="EX32" s="163" t="e">
        <f t="shared" si="41"/>
        <v>#N/A</v>
      </c>
      <c r="EY32" s="163" t="e">
        <f t="shared" si="42"/>
        <v>#N/A</v>
      </c>
      <c r="EZ32" s="163" t="e">
        <f t="shared" si="43"/>
        <v>#N/A</v>
      </c>
      <c r="FA32" s="163" t="e">
        <f t="shared" si="44"/>
        <v>#N/A</v>
      </c>
      <c r="FB32" s="163" t="e">
        <f t="shared" si="45"/>
        <v>#N/A</v>
      </c>
      <c r="FC32" s="163" t="e">
        <f t="shared" si="46"/>
        <v>#N/A</v>
      </c>
      <c r="FD32" s="163" t="e">
        <f t="shared" si="47"/>
        <v>#N/A</v>
      </c>
      <c r="FE32" s="163" t="e">
        <f t="shared" si="48"/>
        <v>#N/A</v>
      </c>
      <c r="FF32" s="163" t="e">
        <f t="shared" si="49"/>
        <v>#N/A</v>
      </c>
      <c r="FG32" s="163" t="e">
        <f t="shared" si="50"/>
        <v>#N/A</v>
      </c>
      <c r="FH32" s="163" t="e">
        <f t="shared" si="51"/>
        <v>#N/A</v>
      </c>
      <c r="FI32" s="163" t="e">
        <f t="shared" si="52"/>
        <v>#N/A</v>
      </c>
      <c r="FJ32" s="163" t="e">
        <f t="shared" si="53"/>
        <v>#N/A</v>
      </c>
      <c r="FK32" s="163" t="e">
        <f t="shared" si="54"/>
        <v>#N/A</v>
      </c>
      <c r="FL32" s="163" t="e">
        <f t="shared" si="55"/>
        <v>#N/A</v>
      </c>
      <c r="FM32" s="163" t="e">
        <f t="shared" si="56"/>
        <v>#N/A</v>
      </c>
      <c r="FN32" s="163" t="e">
        <f t="shared" si="57"/>
        <v>#N/A</v>
      </c>
      <c r="FO32" s="163" t="e">
        <f t="shared" si="58"/>
        <v>#N/A</v>
      </c>
      <c r="FP32" s="163" t="e">
        <f t="shared" si="59"/>
        <v>#N/A</v>
      </c>
      <c r="FQ32" s="163" t="e">
        <f t="shared" si="60"/>
        <v>#N/A</v>
      </c>
      <c r="FR32" s="163" t="e">
        <f t="shared" si="61"/>
        <v>#N/A</v>
      </c>
      <c r="FS32" s="163" t="e">
        <f t="shared" si="62"/>
        <v>#N/A</v>
      </c>
      <c r="FT32" s="163" t="e">
        <f t="shared" si="63"/>
        <v>#N/A</v>
      </c>
      <c r="FU32" s="163" t="e">
        <f t="shared" si="64"/>
        <v>#N/A</v>
      </c>
      <c r="FV32" s="163" t="e">
        <f t="shared" si="65"/>
        <v>#N/A</v>
      </c>
      <c r="FW32" s="163" t="e">
        <f t="shared" si="66"/>
        <v>#N/A</v>
      </c>
      <c r="FX32" s="163" t="e">
        <f t="shared" si="67"/>
        <v>#N/A</v>
      </c>
      <c r="FY32" s="163" t="e">
        <f t="shared" si="68"/>
        <v>#N/A</v>
      </c>
      <c r="FZ32" s="163" t="e">
        <f t="shared" si="69"/>
        <v>#N/A</v>
      </c>
      <c r="GA32" s="163" t="e">
        <f t="shared" si="70"/>
        <v>#N/A</v>
      </c>
      <c r="GB32" s="163" t="e">
        <f t="shared" si="71"/>
        <v>#N/A</v>
      </c>
      <c r="GC32" s="163" t="e">
        <f t="shared" si="72"/>
        <v>#N/A</v>
      </c>
      <c r="GD32" s="163" t="e">
        <f t="shared" si="73"/>
        <v>#N/A</v>
      </c>
      <c r="GE32" s="163" t="e">
        <f t="shared" si="74"/>
        <v>#N/A</v>
      </c>
      <c r="GF32" s="163" t="e">
        <f t="shared" si="75"/>
        <v>#N/A</v>
      </c>
      <c r="GG32" s="163" t="e">
        <f t="shared" si="76"/>
        <v>#N/A</v>
      </c>
      <c r="GH32" s="163" t="e">
        <f t="shared" si="77"/>
        <v>#N/A</v>
      </c>
      <c r="GI32" s="163" t="e">
        <f t="shared" si="78"/>
        <v>#N/A</v>
      </c>
      <c r="GJ32" s="163" t="e">
        <f t="shared" si="79"/>
        <v>#N/A</v>
      </c>
      <c r="GK32" s="163" t="e">
        <f t="shared" si="80"/>
        <v>#N/A</v>
      </c>
      <c r="GL32" s="163" t="e">
        <f t="shared" si="81"/>
        <v>#N/A</v>
      </c>
      <c r="GM32" s="163" t="e">
        <f t="shared" si="82"/>
        <v>#N/A</v>
      </c>
      <c r="GN32" s="163" t="e">
        <f t="shared" si="83"/>
        <v>#N/A</v>
      </c>
      <c r="GO32" s="163" t="e">
        <f t="shared" si="84"/>
        <v>#N/A</v>
      </c>
      <c r="GP32" s="163" t="e">
        <f t="shared" si="85"/>
        <v>#N/A</v>
      </c>
      <c r="GQ32" s="163" t="e">
        <f t="shared" si="86"/>
        <v>#N/A</v>
      </c>
      <c r="GR32" s="163" t="e">
        <f t="shared" si="87"/>
        <v>#N/A</v>
      </c>
      <c r="GS32" s="163" t="e">
        <f t="shared" si="88"/>
        <v>#N/A</v>
      </c>
      <c r="GT32" s="163" t="e">
        <f t="shared" si="89"/>
        <v>#N/A</v>
      </c>
      <c r="GU32" s="163" t="e">
        <f t="shared" si="90"/>
        <v>#N/A</v>
      </c>
      <c r="GV32" s="163" t="e">
        <f t="shared" si="91"/>
        <v>#N/A</v>
      </c>
      <c r="GW32" s="163" t="e">
        <f t="shared" si="92"/>
        <v>#N/A</v>
      </c>
      <c r="GX32" s="163" t="e">
        <f t="shared" si="93"/>
        <v>#N/A</v>
      </c>
      <c r="GY32" s="163" t="e">
        <f t="shared" si="94"/>
        <v>#N/A</v>
      </c>
      <c r="GZ32" s="163" t="e">
        <f t="shared" si="95"/>
        <v>#N/A</v>
      </c>
      <c r="HA32" s="163" t="e">
        <f t="shared" si="96"/>
        <v>#N/A</v>
      </c>
      <c r="HB32" s="163" t="e">
        <f t="shared" si="97"/>
        <v>#N/A</v>
      </c>
      <c r="HC32" s="163" t="e">
        <f t="shared" si="98"/>
        <v>#N/A</v>
      </c>
      <c r="HD32" s="163" t="e">
        <f t="shared" si="99"/>
        <v>#N/A</v>
      </c>
      <c r="HE32" s="163" t="e">
        <f t="shared" si="100"/>
        <v>#N/A</v>
      </c>
      <c r="HF32" s="163" t="e">
        <f t="shared" si="101"/>
        <v>#N/A</v>
      </c>
      <c r="HG32" s="163" t="e">
        <f t="shared" si="102"/>
        <v>#N/A</v>
      </c>
      <c r="HH32" s="163" t="e">
        <f t="shared" si="103"/>
        <v>#N/A</v>
      </c>
      <c r="HI32" s="163" t="e">
        <f t="shared" si="104"/>
        <v>#N/A</v>
      </c>
      <c r="HJ32" s="163" t="e">
        <f t="shared" si="105"/>
        <v>#N/A</v>
      </c>
      <c r="HK32" s="163" t="e">
        <f t="shared" si="106"/>
        <v>#N/A</v>
      </c>
      <c r="HL32" s="163" t="e">
        <f t="shared" si="107"/>
        <v>#N/A</v>
      </c>
      <c r="HM32" s="163" t="e">
        <f t="shared" si="108"/>
        <v>#N/A</v>
      </c>
      <c r="HN32" s="163" t="e">
        <f t="shared" si="109"/>
        <v>#N/A</v>
      </c>
      <c r="HO32" s="163" t="e">
        <f t="shared" si="110"/>
        <v>#N/A</v>
      </c>
      <c r="HP32" s="163" t="e">
        <f t="shared" si="111"/>
        <v>#N/A</v>
      </c>
      <c r="HQ32" s="163" t="e">
        <f t="shared" si="112"/>
        <v>#N/A</v>
      </c>
    </row>
    <row r="33" spans="1:225" hidden="1" x14ac:dyDescent="0.25">
      <c r="A33" s="4">
        <v>30</v>
      </c>
      <c r="B33" s="368" t="str">
        <f>IFERROR(_xlfn.LOGNORM.INV(0.001,LN($G33),LN(VLOOKUP($H33,VLookups!$A$4:$C$13,3,FALSE))),"")</f>
        <v/>
      </c>
      <c r="C33" s="89"/>
      <c r="D33" s="368" t="str">
        <f>IFERROR(_xlfn.LOGNORM.INV(0.999,LN($G33),LN(VLOOKUP($H33,VLookups!$A$4:$C$13,3,FALSE))),"")</f>
        <v/>
      </c>
      <c r="E33" s="34" t="str">
        <f t="shared" si="4"/>
        <v/>
      </c>
      <c r="F33" s="34" t="str">
        <f t="shared" si="5"/>
        <v/>
      </c>
      <c r="G33" s="70" t="str">
        <f>IF(AND(C33&gt;0,NOT(ISBLANK(H33))),IF(VLOOKUP($C$3,VLookups!$A$17:$B$18,2,FALSE),C33*VLOOKUP(H33,VLookups!$A$4:$B$13,2,FALSE),C33),"")</f>
        <v/>
      </c>
      <c r="H33" s="21"/>
      <c r="I33" s="56"/>
      <c r="J33" s="266"/>
      <c r="K33" s="369" t="str">
        <f>IF(AND(B33&gt;0,C33&gt;0,D33&gt;0),IF(ISBLANK(J33),IF(ISBLANK(H33),"",VLOOKUP(H33,VLookups!$A$4:$C$13,3,FALSE)),J33),"")</f>
        <v/>
      </c>
      <c r="L33" s="369" t="str">
        <f t="shared" si="6"/>
        <v/>
      </c>
      <c r="M33" s="72" t="str">
        <f t="shared" si="7"/>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8"/>
        <v/>
      </c>
      <c r="X33" s="162" t="str">
        <f t="shared" si="9"/>
        <v/>
      </c>
      <c r="Y33" s="48" t="str">
        <f t="shared" ref="Y33:CJ33" si="167">IF(ISNONTEXT($W33),X33+$W33,"")</f>
        <v/>
      </c>
      <c r="Z33" s="48" t="str">
        <f t="shared" si="167"/>
        <v/>
      </c>
      <c r="AA33" s="48" t="str">
        <f t="shared" si="167"/>
        <v/>
      </c>
      <c r="AB33" s="48" t="str">
        <f t="shared" si="167"/>
        <v/>
      </c>
      <c r="AC33" s="48" t="str">
        <f t="shared" si="167"/>
        <v/>
      </c>
      <c r="AD33" s="48" t="str">
        <f t="shared" si="167"/>
        <v/>
      </c>
      <c r="AE33" s="48" t="str">
        <f t="shared" si="167"/>
        <v/>
      </c>
      <c r="AF33" s="48" t="str">
        <f t="shared" si="167"/>
        <v/>
      </c>
      <c r="AG33" s="48" t="str">
        <f t="shared" si="167"/>
        <v/>
      </c>
      <c r="AH33" s="48" t="str">
        <f t="shared" si="167"/>
        <v/>
      </c>
      <c r="AI33" s="48" t="str">
        <f t="shared" si="167"/>
        <v/>
      </c>
      <c r="AJ33" s="48" t="str">
        <f t="shared" si="167"/>
        <v/>
      </c>
      <c r="AK33" s="48" t="str">
        <f t="shared" si="167"/>
        <v/>
      </c>
      <c r="AL33" s="48" t="str">
        <f t="shared" si="167"/>
        <v/>
      </c>
      <c r="AM33" s="48" t="str">
        <f t="shared" si="167"/>
        <v/>
      </c>
      <c r="AN33" s="48" t="str">
        <f t="shared" si="167"/>
        <v/>
      </c>
      <c r="AO33" s="48" t="str">
        <f t="shared" si="167"/>
        <v/>
      </c>
      <c r="AP33" s="48" t="str">
        <f t="shared" si="167"/>
        <v/>
      </c>
      <c r="AQ33" s="48" t="str">
        <f t="shared" si="167"/>
        <v/>
      </c>
      <c r="AR33" s="48" t="str">
        <f t="shared" si="167"/>
        <v/>
      </c>
      <c r="AS33" s="48" t="str">
        <f t="shared" si="167"/>
        <v/>
      </c>
      <c r="AT33" s="48" t="str">
        <f t="shared" si="167"/>
        <v/>
      </c>
      <c r="AU33" s="48" t="str">
        <f t="shared" si="167"/>
        <v/>
      </c>
      <c r="AV33" s="48" t="str">
        <f t="shared" si="167"/>
        <v/>
      </c>
      <c r="AW33" s="48" t="str">
        <f t="shared" si="167"/>
        <v/>
      </c>
      <c r="AX33" s="48" t="str">
        <f t="shared" si="167"/>
        <v/>
      </c>
      <c r="AY33" s="48" t="str">
        <f t="shared" si="167"/>
        <v/>
      </c>
      <c r="AZ33" s="48" t="str">
        <f t="shared" si="167"/>
        <v/>
      </c>
      <c r="BA33" s="48" t="str">
        <f t="shared" si="167"/>
        <v/>
      </c>
      <c r="BB33" s="48" t="str">
        <f t="shared" si="167"/>
        <v/>
      </c>
      <c r="BC33" s="48" t="str">
        <f t="shared" si="167"/>
        <v/>
      </c>
      <c r="BD33" s="48" t="str">
        <f t="shared" si="167"/>
        <v/>
      </c>
      <c r="BE33" s="48" t="str">
        <f t="shared" si="167"/>
        <v/>
      </c>
      <c r="BF33" s="48" t="str">
        <f t="shared" si="167"/>
        <v/>
      </c>
      <c r="BG33" s="48" t="str">
        <f t="shared" si="167"/>
        <v/>
      </c>
      <c r="BH33" s="48" t="str">
        <f t="shared" si="167"/>
        <v/>
      </c>
      <c r="BI33" s="48" t="str">
        <f t="shared" si="167"/>
        <v/>
      </c>
      <c r="BJ33" s="48" t="str">
        <f t="shared" si="167"/>
        <v/>
      </c>
      <c r="BK33" s="48" t="str">
        <f t="shared" si="167"/>
        <v/>
      </c>
      <c r="BL33" s="48" t="str">
        <f t="shared" si="167"/>
        <v/>
      </c>
      <c r="BM33" s="48" t="str">
        <f t="shared" si="167"/>
        <v/>
      </c>
      <c r="BN33" s="48" t="str">
        <f t="shared" si="167"/>
        <v/>
      </c>
      <c r="BO33" s="48" t="str">
        <f t="shared" si="167"/>
        <v/>
      </c>
      <c r="BP33" s="48" t="str">
        <f t="shared" si="167"/>
        <v/>
      </c>
      <c r="BQ33" s="48" t="str">
        <f t="shared" si="167"/>
        <v/>
      </c>
      <c r="BR33" s="48" t="str">
        <f t="shared" si="167"/>
        <v/>
      </c>
      <c r="BS33" s="48" t="str">
        <f t="shared" si="167"/>
        <v/>
      </c>
      <c r="BT33" s="48" t="str">
        <f t="shared" si="167"/>
        <v/>
      </c>
      <c r="BU33" s="48" t="str">
        <f t="shared" si="167"/>
        <v/>
      </c>
      <c r="BV33" s="48" t="str">
        <f t="shared" si="167"/>
        <v/>
      </c>
      <c r="BW33" s="48" t="str">
        <f t="shared" si="167"/>
        <v/>
      </c>
      <c r="BX33" s="48" t="str">
        <f t="shared" si="167"/>
        <v/>
      </c>
      <c r="BY33" s="48" t="str">
        <f t="shared" si="167"/>
        <v/>
      </c>
      <c r="BZ33" s="48" t="str">
        <f t="shared" si="167"/>
        <v/>
      </c>
      <c r="CA33" s="48" t="str">
        <f t="shared" si="167"/>
        <v/>
      </c>
      <c r="CB33" s="48" t="str">
        <f t="shared" si="167"/>
        <v/>
      </c>
      <c r="CC33" s="48" t="str">
        <f t="shared" si="167"/>
        <v/>
      </c>
      <c r="CD33" s="48" t="str">
        <f t="shared" si="167"/>
        <v/>
      </c>
      <c r="CE33" s="48" t="str">
        <f t="shared" si="167"/>
        <v/>
      </c>
      <c r="CF33" s="48" t="str">
        <f t="shared" si="167"/>
        <v/>
      </c>
      <c r="CG33" s="48" t="str">
        <f t="shared" si="167"/>
        <v/>
      </c>
      <c r="CH33" s="48" t="str">
        <f t="shared" si="167"/>
        <v/>
      </c>
      <c r="CI33" s="48" t="str">
        <f t="shared" si="167"/>
        <v/>
      </c>
      <c r="CJ33" s="48" t="str">
        <f t="shared" si="167"/>
        <v/>
      </c>
      <c r="CK33" s="48" t="str">
        <f t="shared" ref="CK33:DT33" si="168">IF(ISNONTEXT($W33),CJ33+$W33,"")</f>
        <v/>
      </c>
      <c r="CL33" s="48" t="str">
        <f t="shared" si="168"/>
        <v/>
      </c>
      <c r="CM33" s="48" t="str">
        <f t="shared" si="168"/>
        <v/>
      </c>
      <c r="CN33" s="48" t="str">
        <f t="shared" si="168"/>
        <v/>
      </c>
      <c r="CO33" s="48" t="str">
        <f t="shared" si="168"/>
        <v/>
      </c>
      <c r="CP33" s="48" t="str">
        <f t="shared" si="168"/>
        <v/>
      </c>
      <c r="CQ33" s="48" t="str">
        <f t="shared" si="168"/>
        <v/>
      </c>
      <c r="CR33" s="48" t="str">
        <f t="shared" si="168"/>
        <v/>
      </c>
      <c r="CS33" s="48" t="str">
        <f t="shared" si="168"/>
        <v/>
      </c>
      <c r="CT33" s="48" t="str">
        <f t="shared" si="168"/>
        <v/>
      </c>
      <c r="CU33" s="48" t="str">
        <f t="shared" si="168"/>
        <v/>
      </c>
      <c r="CV33" s="48" t="str">
        <f t="shared" si="168"/>
        <v/>
      </c>
      <c r="CW33" s="48" t="str">
        <f t="shared" si="168"/>
        <v/>
      </c>
      <c r="CX33" s="48" t="str">
        <f t="shared" si="168"/>
        <v/>
      </c>
      <c r="CY33" s="48" t="str">
        <f t="shared" si="168"/>
        <v/>
      </c>
      <c r="CZ33" s="48" t="str">
        <f t="shared" si="168"/>
        <v/>
      </c>
      <c r="DA33" s="48" t="str">
        <f t="shared" si="168"/>
        <v/>
      </c>
      <c r="DB33" s="48" t="str">
        <f t="shared" si="168"/>
        <v/>
      </c>
      <c r="DC33" s="48" t="str">
        <f t="shared" si="168"/>
        <v/>
      </c>
      <c r="DD33" s="48" t="str">
        <f t="shared" si="168"/>
        <v/>
      </c>
      <c r="DE33" s="48" t="str">
        <f t="shared" si="168"/>
        <v/>
      </c>
      <c r="DF33" s="48" t="str">
        <f t="shared" si="168"/>
        <v/>
      </c>
      <c r="DG33" s="48" t="str">
        <f t="shared" si="168"/>
        <v/>
      </c>
      <c r="DH33" s="48" t="str">
        <f t="shared" si="168"/>
        <v/>
      </c>
      <c r="DI33" s="48" t="str">
        <f t="shared" si="168"/>
        <v/>
      </c>
      <c r="DJ33" s="48" t="str">
        <f t="shared" si="168"/>
        <v/>
      </c>
      <c r="DK33" s="48" t="str">
        <f t="shared" si="168"/>
        <v/>
      </c>
      <c r="DL33" s="48" t="str">
        <f t="shared" si="168"/>
        <v/>
      </c>
      <c r="DM33" s="48" t="str">
        <f t="shared" si="168"/>
        <v/>
      </c>
      <c r="DN33" s="48" t="str">
        <f t="shared" si="168"/>
        <v/>
      </c>
      <c r="DO33" s="48" t="str">
        <f t="shared" si="168"/>
        <v/>
      </c>
      <c r="DP33" s="48" t="str">
        <f t="shared" si="168"/>
        <v/>
      </c>
      <c r="DQ33" s="48" t="str">
        <f t="shared" si="168"/>
        <v/>
      </c>
      <c r="DR33" s="48" t="str">
        <f t="shared" si="168"/>
        <v/>
      </c>
      <c r="DS33" s="48" t="str">
        <f t="shared" si="168"/>
        <v/>
      </c>
      <c r="DT33" s="48" t="str">
        <f t="shared" si="168"/>
        <v/>
      </c>
      <c r="DU33" s="163" t="e">
        <f t="shared" si="12"/>
        <v>#N/A</v>
      </c>
      <c r="DV33" s="163" t="e">
        <f t="shared" si="13"/>
        <v>#N/A</v>
      </c>
      <c r="DW33" s="163" t="e">
        <f t="shared" si="14"/>
        <v>#N/A</v>
      </c>
      <c r="DX33" s="163" t="e">
        <f t="shared" si="15"/>
        <v>#N/A</v>
      </c>
      <c r="DY33" s="163" t="e">
        <f t="shared" si="16"/>
        <v>#N/A</v>
      </c>
      <c r="DZ33" s="163" t="e">
        <f t="shared" si="17"/>
        <v>#N/A</v>
      </c>
      <c r="EA33" s="163" t="e">
        <f t="shared" si="18"/>
        <v>#N/A</v>
      </c>
      <c r="EB33" s="163" t="e">
        <f t="shared" si="19"/>
        <v>#N/A</v>
      </c>
      <c r="EC33" s="163" t="e">
        <f t="shared" si="20"/>
        <v>#N/A</v>
      </c>
      <c r="ED33" s="163" t="e">
        <f t="shared" si="21"/>
        <v>#N/A</v>
      </c>
      <c r="EE33" s="163" t="e">
        <f t="shared" si="22"/>
        <v>#N/A</v>
      </c>
      <c r="EF33" s="163" t="e">
        <f t="shared" si="23"/>
        <v>#N/A</v>
      </c>
      <c r="EG33" s="163" t="e">
        <f t="shared" si="24"/>
        <v>#N/A</v>
      </c>
      <c r="EH33" s="163" t="e">
        <f t="shared" si="25"/>
        <v>#N/A</v>
      </c>
      <c r="EI33" s="163" t="e">
        <f t="shared" si="26"/>
        <v>#N/A</v>
      </c>
      <c r="EJ33" s="163" t="e">
        <f t="shared" si="27"/>
        <v>#N/A</v>
      </c>
      <c r="EK33" s="163" t="e">
        <f t="shared" si="28"/>
        <v>#N/A</v>
      </c>
      <c r="EL33" s="163" t="e">
        <f t="shared" si="29"/>
        <v>#N/A</v>
      </c>
      <c r="EM33" s="163" t="e">
        <f t="shared" si="30"/>
        <v>#N/A</v>
      </c>
      <c r="EN33" s="163" t="e">
        <f t="shared" si="31"/>
        <v>#N/A</v>
      </c>
      <c r="EO33" s="163" t="e">
        <f t="shared" si="32"/>
        <v>#N/A</v>
      </c>
      <c r="EP33" s="163" t="e">
        <f t="shared" si="33"/>
        <v>#N/A</v>
      </c>
      <c r="EQ33" s="163" t="e">
        <f t="shared" si="34"/>
        <v>#N/A</v>
      </c>
      <c r="ER33" s="163" t="e">
        <f t="shared" si="35"/>
        <v>#N/A</v>
      </c>
      <c r="ES33" s="163" t="e">
        <f t="shared" si="36"/>
        <v>#N/A</v>
      </c>
      <c r="ET33" s="163" t="e">
        <f t="shared" si="37"/>
        <v>#N/A</v>
      </c>
      <c r="EU33" s="163" t="e">
        <f t="shared" si="38"/>
        <v>#N/A</v>
      </c>
      <c r="EV33" s="163" t="e">
        <f t="shared" si="39"/>
        <v>#N/A</v>
      </c>
      <c r="EW33" s="163" t="e">
        <f t="shared" si="40"/>
        <v>#N/A</v>
      </c>
      <c r="EX33" s="163" t="e">
        <f t="shared" si="41"/>
        <v>#N/A</v>
      </c>
      <c r="EY33" s="163" t="e">
        <f t="shared" si="42"/>
        <v>#N/A</v>
      </c>
      <c r="EZ33" s="163" t="e">
        <f t="shared" si="43"/>
        <v>#N/A</v>
      </c>
      <c r="FA33" s="163" t="e">
        <f t="shared" si="44"/>
        <v>#N/A</v>
      </c>
      <c r="FB33" s="163" t="e">
        <f t="shared" si="45"/>
        <v>#N/A</v>
      </c>
      <c r="FC33" s="163" t="e">
        <f t="shared" si="46"/>
        <v>#N/A</v>
      </c>
      <c r="FD33" s="163" t="e">
        <f t="shared" si="47"/>
        <v>#N/A</v>
      </c>
      <c r="FE33" s="163" t="e">
        <f t="shared" si="48"/>
        <v>#N/A</v>
      </c>
      <c r="FF33" s="163" t="e">
        <f t="shared" si="49"/>
        <v>#N/A</v>
      </c>
      <c r="FG33" s="163" t="e">
        <f t="shared" si="50"/>
        <v>#N/A</v>
      </c>
      <c r="FH33" s="163" t="e">
        <f t="shared" si="51"/>
        <v>#N/A</v>
      </c>
      <c r="FI33" s="163" t="e">
        <f t="shared" si="52"/>
        <v>#N/A</v>
      </c>
      <c r="FJ33" s="163" t="e">
        <f t="shared" si="53"/>
        <v>#N/A</v>
      </c>
      <c r="FK33" s="163" t="e">
        <f t="shared" si="54"/>
        <v>#N/A</v>
      </c>
      <c r="FL33" s="163" t="e">
        <f t="shared" si="55"/>
        <v>#N/A</v>
      </c>
      <c r="FM33" s="163" t="e">
        <f t="shared" si="56"/>
        <v>#N/A</v>
      </c>
      <c r="FN33" s="163" t="e">
        <f t="shared" si="57"/>
        <v>#N/A</v>
      </c>
      <c r="FO33" s="163" t="e">
        <f t="shared" si="58"/>
        <v>#N/A</v>
      </c>
      <c r="FP33" s="163" t="e">
        <f t="shared" si="59"/>
        <v>#N/A</v>
      </c>
      <c r="FQ33" s="163" t="e">
        <f t="shared" si="60"/>
        <v>#N/A</v>
      </c>
      <c r="FR33" s="163" t="e">
        <f t="shared" si="61"/>
        <v>#N/A</v>
      </c>
      <c r="FS33" s="163" t="e">
        <f t="shared" si="62"/>
        <v>#N/A</v>
      </c>
      <c r="FT33" s="163" t="e">
        <f t="shared" si="63"/>
        <v>#N/A</v>
      </c>
      <c r="FU33" s="163" t="e">
        <f t="shared" si="64"/>
        <v>#N/A</v>
      </c>
      <c r="FV33" s="163" t="e">
        <f t="shared" si="65"/>
        <v>#N/A</v>
      </c>
      <c r="FW33" s="163" t="e">
        <f t="shared" si="66"/>
        <v>#N/A</v>
      </c>
      <c r="FX33" s="163" t="e">
        <f t="shared" si="67"/>
        <v>#N/A</v>
      </c>
      <c r="FY33" s="163" t="e">
        <f t="shared" si="68"/>
        <v>#N/A</v>
      </c>
      <c r="FZ33" s="163" t="e">
        <f t="shared" si="69"/>
        <v>#N/A</v>
      </c>
      <c r="GA33" s="163" t="e">
        <f t="shared" si="70"/>
        <v>#N/A</v>
      </c>
      <c r="GB33" s="163" t="e">
        <f t="shared" si="71"/>
        <v>#N/A</v>
      </c>
      <c r="GC33" s="163" t="e">
        <f t="shared" si="72"/>
        <v>#N/A</v>
      </c>
      <c r="GD33" s="163" t="e">
        <f t="shared" si="73"/>
        <v>#N/A</v>
      </c>
      <c r="GE33" s="163" t="e">
        <f t="shared" si="74"/>
        <v>#N/A</v>
      </c>
      <c r="GF33" s="163" t="e">
        <f t="shared" si="75"/>
        <v>#N/A</v>
      </c>
      <c r="GG33" s="163" t="e">
        <f t="shared" si="76"/>
        <v>#N/A</v>
      </c>
      <c r="GH33" s="163" t="e">
        <f t="shared" si="77"/>
        <v>#N/A</v>
      </c>
      <c r="GI33" s="163" t="e">
        <f t="shared" si="78"/>
        <v>#N/A</v>
      </c>
      <c r="GJ33" s="163" t="e">
        <f t="shared" si="79"/>
        <v>#N/A</v>
      </c>
      <c r="GK33" s="163" t="e">
        <f t="shared" si="80"/>
        <v>#N/A</v>
      </c>
      <c r="GL33" s="163" t="e">
        <f t="shared" si="81"/>
        <v>#N/A</v>
      </c>
      <c r="GM33" s="163" t="e">
        <f t="shared" si="82"/>
        <v>#N/A</v>
      </c>
      <c r="GN33" s="163" t="e">
        <f t="shared" si="83"/>
        <v>#N/A</v>
      </c>
      <c r="GO33" s="163" t="e">
        <f t="shared" si="84"/>
        <v>#N/A</v>
      </c>
      <c r="GP33" s="163" t="e">
        <f t="shared" si="85"/>
        <v>#N/A</v>
      </c>
      <c r="GQ33" s="163" t="e">
        <f t="shared" si="86"/>
        <v>#N/A</v>
      </c>
      <c r="GR33" s="163" t="e">
        <f t="shared" si="87"/>
        <v>#N/A</v>
      </c>
      <c r="GS33" s="163" t="e">
        <f t="shared" si="88"/>
        <v>#N/A</v>
      </c>
      <c r="GT33" s="163" t="e">
        <f t="shared" si="89"/>
        <v>#N/A</v>
      </c>
      <c r="GU33" s="163" t="e">
        <f t="shared" si="90"/>
        <v>#N/A</v>
      </c>
      <c r="GV33" s="163" t="e">
        <f t="shared" si="91"/>
        <v>#N/A</v>
      </c>
      <c r="GW33" s="163" t="e">
        <f t="shared" si="92"/>
        <v>#N/A</v>
      </c>
      <c r="GX33" s="163" t="e">
        <f t="shared" si="93"/>
        <v>#N/A</v>
      </c>
      <c r="GY33" s="163" t="e">
        <f t="shared" si="94"/>
        <v>#N/A</v>
      </c>
      <c r="GZ33" s="163" t="e">
        <f t="shared" si="95"/>
        <v>#N/A</v>
      </c>
      <c r="HA33" s="163" t="e">
        <f t="shared" si="96"/>
        <v>#N/A</v>
      </c>
      <c r="HB33" s="163" t="e">
        <f t="shared" si="97"/>
        <v>#N/A</v>
      </c>
      <c r="HC33" s="163" t="e">
        <f t="shared" si="98"/>
        <v>#N/A</v>
      </c>
      <c r="HD33" s="163" t="e">
        <f t="shared" si="99"/>
        <v>#N/A</v>
      </c>
      <c r="HE33" s="163" t="e">
        <f t="shared" si="100"/>
        <v>#N/A</v>
      </c>
      <c r="HF33" s="163" t="e">
        <f t="shared" si="101"/>
        <v>#N/A</v>
      </c>
      <c r="HG33" s="163" t="e">
        <f t="shared" si="102"/>
        <v>#N/A</v>
      </c>
      <c r="HH33" s="163" t="e">
        <f t="shared" si="103"/>
        <v>#N/A</v>
      </c>
      <c r="HI33" s="163" t="e">
        <f t="shared" si="104"/>
        <v>#N/A</v>
      </c>
      <c r="HJ33" s="163" t="e">
        <f t="shared" si="105"/>
        <v>#N/A</v>
      </c>
      <c r="HK33" s="163" t="e">
        <f t="shared" si="106"/>
        <v>#N/A</v>
      </c>
      <c r="HL33" s="163" t="e">
        <f t="shared" si="107"/>
        <v>#N/A</v>
      </c>
      <c r="HM33" s="163" t="e">
        <f t="shared" si="108"/>
        <v>#N/A</v>
      </c>
      <c r="HN33" s="163" t="e">
        <f t="shared" si="109"/>
        <v>#N/A</v>
      </c>
      <c r="HO33" s="163" t="e">
        <f t="shared" si="110"/>
        <v>#N/A</v>
      </c>
      <c r="HP33" s="163" t="e">
        <f t="shared" si="111"/>
        <v>#N/A</v>
      </c>
      <c r="HQ33" s="163" t="e">
        <f t="shared" si="112"/>
        <v>#N/A</v>
      </c>
    </row>
    <row r="34" spans="1:225" hidden="1" x14ac:dyDescent="0.25">
      <c r="A34" s="4">
        <v>31</v>
      </c>
      <c r="B34" s="368" t="str">
        <f>IFERROR(_xlfn.LOGNORM.INV(0.001,LN($G34),LN(VLOOKUP($H34,VLookups!$A$4:$C$13,3,FALSE))),"")</f>
        <v/>
      </c>
      <c r="C34" s="89"/>
      <c r="D34" s="368" t="str">
        <f>IFERROR(_xlfn.LOGNORM.INV(0.999,LN($G34),LN(VLOOKUP($H34,VLookups!$A$4:$C$13,3,FALSE))),"")</f>
        <v/>
      </c>
      <c r="E34" s="34" t="str">
        <f t="shared" si="4"/>
        <v/>
      </c>
      <c r="F34" s="34" t="str">
        <f t="shared" si="5"/>
        <v/>
      </c>
      <c r="G34" s="70" t="str">
        <f>IF(AND(C34&gt;0,NOT(ISBLANK(H34))),IF(VLOOKUP($C$3,VLookups!$A$17:$B$18,2,FALSE),C34*VLOOKUP(H34,VLookups!$A$4:$B$13,2,FALSE),C34),"")</f>
        <v/>
      </c>
      <c r="H34" s="21"/>
      <c r="I34" s="56"/>
      <c r="J34" s="266"/>
      <c r="K34" s="369" t="str">
        <f>IF(AND(B34&gt;0,C34&gt;0,D34&gt;0),IF(ISBLANK(J34),IF(ISBLANK(H34),"",VLOOKUP(H34,VLookups!$A$4:$C$13,3,FALSE)),J34),"")</f>
        <v/>
      </c>
      <c r="L34" s="369" t="str">
        <f t="shared" si="6"/>
        <v/>
      </c>
      <c r="M34" s="72" t="str">
        <f t="shared" si="7"/>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8"/>
        <v/>
      </c>
      <c r="X34" s="162" t="str">
        <f t="shared" si="9"/>
        <v/>
      </c>
      <c r="Y34" s="48" t="str">
        <f t="shared" ref="Y34:CJ34" si="169">IF(ISNONTEXT($W34),X34+$W34,"")</f>
        <v/>
      </c>
      <c r="Z34" s="48" t="str">
        <f t="shared" si="169"/>
        <v/>
      </c>
      <c r="AA34" s="48" t="str">
        <f t="shared" si="169"/>
        <v/>
      </c>
      <c r="AB34" s="48" t="str">
        <f t="shared" si="169"/>
        <v/>
      </c>
      <c r="AC34" s="48" t="str">
        <f t="shared" si="169"/>
        <v/>
      </c>
      <c r="AD34" s="48" t="str">
        <f t="shared" si="169"/>
        <v/>
      </c>
      <c r="AE34" s="48" t="str">
        <f t="shared" si="169"/>
        <v/>
      </c>
      <c r="AF34" s="48" t="str">
        <f t="shared" si="169"/>
        <v/>
      </c>
      <c r="AG34" s="48" t="str">
        <f t="shared" si="169"/>
        <v/>
      </c>
      <c r="AH34" s="48" t="str">
        <f t="shared" si="169"/>
        <v/>
      </c>
      <c r="AI34" s="48" t="str">
        <f t="shared" si="169"/>
        <v/>
      </c>
      <c r="AJ34" s="48" t="str">
        <f t="shared" si="169"/>
        <v/>
      </c>
      <c r="AK34" s="48" t="str">
        <f t="shared" si="169"/>
        <v/>
      </c>
      <c r="AL34" s="48" t="str">
        <f t="shared" si="169"/>
        <v/>
      </c>
      <c r="AM34" s="48" t="str">
        <f t="shared" si="169"/>
        <v/>
      </c>
      <c r="AN34" s="48" t="str">
        <f t="shared" si="169"/>
        <v/>
      </c>
      <c r="AO34" s="48" t="str">
        <f t="shared" si="169"/>
        <v/>
      </c>
      <c r="AP34" s="48" t="str">
        <f t="shared" si="169"/>
        <v/>
      </c>
      <c r="AQ34" s="48" t="str">
        <f t="shared" si="169"/>
        <v/>
      </c>
      <c r="AR34" s="48" t="str">
        <f t="shared" si="169"/>
        <v/>
      </c>
      <c r="AS34" s="48" t="str">
        <f t="shared" si="169"/>
        <v/>
      </c>
      <c r="AT34" s="48" t="str">
        <f t="shared" si="169"/>
        <v/>
      </c>
      <c r="AU34" s="48" t="str">
        <f t="shared" si="169"/>
        <v/>
      </c>
      <c r="AV34" s="48" t="str">
        <f t="shared" si="169"/>
        <v/>
      </c>
      <c r="AW34" s="48" t="str">
        <f t="shared" si="169"/>
        <v/>
      </c>
      <c r="AX34" s="48" t="str">
        <f t="shared" si="169"/>
        <v/>
      </c>
      <c r="AY34" s="48" t="str">
        <f t="shared" si="169"/>
        <v/>
      </c>
      <c r="AZ34" s="48" t="str">
        <f t="shared" si="169"/>
        <v/>
      </c>
      <c r="BA34" s="48" t="str">
        <f t="shared" si="169"/>
        <v/>
      </c>
      <c r="BB34" s="48" t="str">
        <f t="shared" si="169"/>
        <v/>
      </c>
      <c r="BC34" s="48" t="str">
        <f t="shared" si="169"/>
        <v/>
      </c>
      <c r="BD34" s="48" t="str">
        <f t="shared" si="169"/>
        <v/>
      </c>
      <c r="BE34" s="48" t="str">
        <f t="shared" si="169"/>
        <v/>
      </c>
      <c r="BF34" s="48" t="str">
        <f t="shared" si="169"/>
        <v/>
      </c>
      <c r="BG34" s="48" t="str">
        <f t="shared" si="169"/>
        <v/>
      </c>
      <c r="BH34" s="48" t="str">
        <f t="shared" si="169"/>
        <v/>
      </c>
      <c r="BI34" s="48" t="str">
        <f t="shared" si="169"/>
        <v/>
      </c>
      <c r="BJ34" s="48" t="str">
        <f t="shared" si="169"/>
        <v/>
      </c>
      <c r="BK34" s="48" t="str">
        <f t="shared" si="169"/>
        <v/>
      </c>
      <c r="BL34" s="48" t="str">
        <f t="shared" si="169"/>
        <v/>
      </c>
      <c r="BM34" s="48" t="str">
        <f t="shared" si="169"/>
        <v/>
      </c>
      <c r="BN34" s="48" t="str">
        <f t="shared" si="169"/>
        <v/>
      </c>
      <c r="BO34" s="48" t="str">
        <f t="shared" si="169"/>
        <v/>
      </c>
      <c r="BP34" s="48" t="str">
        <f t="shared" si="169"/>
        <v/>
      </c>
      <c r="BQ34" s="48" t="str">
        <f t="shared" si="169"/>
        <v/>
      </c>
      <c r="BR34" s="48" t="str">
        <f t="shared" si="169"/>
        <v/>
      </c>
      <c r="BS34" s="48" t="str">
        <f t="shared" si="169"/>
        <v/>
      </c>
      <c r="BT34" s="48" t="str">
        <f t="shared" si="169"/>
        <v/>
      </c>
      <c r="BU34" s="48" t="str">
        <f t="shared" si="169"/>
        <v/>
      </c>
      <c r="BV34" s="48" t="str">
        <f t="shared" si="169"/>
        <v/>
      </c>
      <c r="BW34" s="48" t="str">
        <f t="shared" si="169"/>
        <v/>
      </c>
      <c r="BX34" s="48" t="str">
        <f t="shared" si="169"/>
        <v/>
      </c>
      <c r="BY34" s="48" t="str">
        <f t="shared" si="169"/>
        <v/>
      </c>
      <c r="BZ34" s="48" t="str">
        <f t="shared" si="169"/>
        <v/>
      </c>
      <c r="CA34" s="48" t="str">
        <f t="shared" si="169"/>
        <v/>
      </c>
      <c r="CB34" s="48" t="str">
        <f t="shared" si="169"/>
        <v/>
      </c>
      <c r="CC34" s="48" t="str">
        <f t="shared" si="169"/>
        <v/>
      </c>
      <c r="CD34" s="48" t="str">
        <f t="shared" si="169"/>
        <v/>
      </c>
      <c r="CE34" s="48" t="str">
        <f t="shared" si="169"/>
        <v/>
      </c>
      <c r="CF34" s="48" t="str">
        <f t="shared" si="169"/>
        <v/>
      </c>
      <c r="CG34" s="48" t="str">
        <f t="shared" si="169"/>
        <v/>
      </c>
      <c r="CH34" s="48" t="str">
        <f t="shared" si="169"/>
        <v/>
      </c>
      <c r="CI34" s="48" t="str">
        <f t="shared" si="169"/>
        <v/>
      </c>
      <c r="CJ34" s="48" t="str">
        <f t="shared" si="169"/>
        <v/>
      </c>
      <c r="CK34" s="48" t="str">
        <f t="shared" ref="CK34:DT34" si="170">IF(ISNONTEXT($W34),CJ34+$W34,"")</f>
        <v/>
      </c>
      <c r="CL34" s="48" t="str">
        <f t="shared" si="170"/>
        <v/>
      </c>
      <c r="CM34" s="48" t="str">
        <f t="shared" si="170"/>
        <v/>
      </c>
      <c r="CN34" s="48" t="str">
        <f t="shared" si="170"/>
        <v/>
      </c>
      <c r="CO34" s="48" t="str">
        <f t="shared" si="170"/>
        <v/>
      </c>
      <c r="CP34" s="48" t="str">
        <f t="shared" si="170"/>
        <v/>
      </c>
      <c r="CQ34" s="48" t="str">
        <f t="shared" si="170"/>
        <v/>
      </c>
      <c r="CR34" s="48" t="str">
        <f t="shared" si="170"/>
        <v/>
      </c>
      <c r="CS34" s="48" t="str">
        <f t="shared" si="170"/>
        <v/>
      </c>
      <c r="CT34" s="48" t="str">
        <f t="shared" si="170"/>
        <v/>
      </c>
      <c r="CU34" s="48" t="str">
        <f t="shared" si="170"/>
        <v/>
      </c>
      <c r="CV34" s="48" t="str">
        <f t="shared" si="170"/>
        <v/>
      </c>
      <c r="CW34" s="48" t="str">
        <f t="shared" si="170"/>
        <v/>
      </c>
      <c r="CX34" s="48" t="str">
        <f t="shared" si="170"/>
        <v/>
      </c>
      <c r="CY34" s="48" t="str">
        <f t="shared" si="170"/>
        <v/>
      </c>
      <c r="CZ34" s="48" t="str">
        <f t="shared" si="170"/>
        <v/>
      </c>
      <c r="DA34" s="48" t="str">
        <f t="shared" si="170"/>
        <v/>
      </c>
      <c r="DB34" s="48" t="str">
        <f t="shared" si="170"/>
        <v/>
      </c>
      <c r="DC34" s="48" t="str">
        <f t="shared" si="170"/>
        <v/>
      </c>
      <c r="DD34" s="48" t="str">
        <f t="shared" si="170"/>
        <v/>
      </c>
      <c r="DE34" s="48" t="str">
        <f t="shared" si="170"/>
        <v/>
      </c>
      <c r="DF34" s="48" t="str">
        <f t="shared" si="170"/>
        <v/>
      </c>
      <c r="DG34" s="48" t="str">
        <f t="shared" si="170"/>
        <v/>
      </c>
      <c r="DH34" s="48" t="str">
        <f t="shared" si="170"/>
        <v/>
      </c>
      <c r="DI34" s="48" t="str">
        <f t="shared" si="170"/>
        <v/>
      </c>
      <c r="DJ34" s="48" t="str">
        <f t="shared" si="170"/>
        <v/>
      </c>
      <c r="DK34" s="48" t="str">
        <f t="shared" si="170"/>
        <v/>
      </c>
      <c r="DL34" s="48" t="str">
        <f t="shared" si="170"/>
        <v/>
      </c>
      <c r="DM34" s="48" t="str">
        <f t="shared" si="170"/>
        <v/>
      </c>
      <c r="DN34" s="48" t="str">
        <f t="shared" si="170"/>
        <v/>
      </c>
      <c r="DO34" s="48" t="str">
        <f t="shared" si="170"/>
        <v/>
      </c>
      <c r="DP34" s="48" t="str">
        <f t="shared" si="170"/>
        <v/>
      </c>
      <c r="DQ34" s="48" t="str">
        <f t="shared" si="170"/>
        <v/>
      </c>
      <c r="DR34" s="48" t="str">
        <f t="shared" si="170"/>
        <v/>
      </c>
      <c r="DS34" s="48" t="str">
        <f t="shared" si="170"/>
        <v/>
      </c>
      <c r="DT34" s="48" t="str">
        <f t="shared" si="170"/>
        <v/>
      </c>
      <c r="DU34" s="163" t="e">
        <f t="shared" si="12"/>
        <v>#N/A</v>
      </c>
      <c r="DV34" s="163" t="e">
        <f t="shared" si="13"/>
        <v>#N/A</v>
      </c>
      <c r="DW34" s="163" t="e">
        <f t="shared" si="14"/>
        <v>#N/A</v>
      </c>
      <c r="DX34" s="163" t="e">
        <f t="shared" si="15"/>
        <v>#N/A</v>
      </c>
      <c r="DY34" s="163" t="e">
        <f t="shared" si="16"/>
        <v>#N/A</v>
      </c>
      <c r="DZ34" s="163" t="e">
        <f t="shared" si="17"/>
        <v>#N/A</v>
      </c>
      <c r="EA34" s="163" t="e">
        <f t="shared" si="18"/>
        <v>#N/A</v>
      </c>
      <c r="EB34" s="163" t="e">
        <f t="shared" si="19"/>
        <v>#N/A</v>
      </c>
      <c r="EC34" s="163" t="e">
        <f t="shared" si="20"/>
        <v>#N/A</v>
      </c>
      <c r="ED34" s="163" t="e">
        <f t="shared" si="21"/>
        <v>#N/A</v>
      </c>
      <c r="EE34" s="163" t="e">
        <f t="shared" si="22"/>
        <v>#N/A</v>
      </c>
      <c r="EF34" s="163" t="e">
        <f t="shared" si="23"/>
        <v>#N/A</v>
      </c>
      <c r="EG34" s="163" t="e">
        <f t="shared" si="24"/>
        <v>#N/A</v>
      </c>
      <c r="EH34" s="163" t="e">
        <f t="shared" si="25"/>
        <v>#N/A</v>
      </c>
      <c r="EI34" s="163" t="e">
        <f t="shared" si="26"/>
        <v>#N/A</v>
      </c>
      <c r="EJ34" s="163" t="e">
        <f t="shared" si="27"/>
        <v>#N/A</v>
      </c>
      <c r="EK34" s="163" t="e">
        <f t="shared" si="28"/>
        <v>#N/A</v>
      </c>
      <c r="EL34" s="163" t="e">
        <f t="shared" si="29"/>
        <v>#N/A</v>
      </c>
      <c r="EM34" s="163" t="e">
        <f t="shared" si="30"/>
        <v>#N/A</v>
      </c>
      <c r="EN34" s="163" t="e">
        <f t="shared" si="31"/>
        <v>#N/A</v>
      </c>
      <c r="EO34" s="163" t="e">
        <f t="shared" si="32"/>
        <v>#N/A</v>
      </c>
      <c r="EP34" s="163" t="e">
        <f t="shared" si="33"/>
        <v>#N/A</v>
      </c>
      <c r="EQ34" s="163" t="e">
        <f t="shared" si="34"/>
        <v>#N/A</v>
      </c>
      <c r="ER34" s="163" t="e">
        <f t="shared" si="35"/>
        <v>#N/A</v>
      </c>
      <c r="ES34" s="163" t="e">
        <f t="shared" si="36"/>
        <v>#N/A</v>
      </c>
      <c r="ET34" s="163" t="e">
        <f t="shared" si="37"/>
        <v>#N/A</v>
      </c>
      <c r="EU34" s="163" t="e">
        <f t="shared" si="38"/>
        <v>#N/A</v>
      </c>
      <c r="EV34" s="163" t="e">
        <f t="shared" si="39"/>
        <v>#N/A</v>
      </c>
      <c r="EW34" s="163" t="e">
        <f t="shared" si="40"/>
        <v>#N/A</v>
      </c>
      <c r="EX34" s="163" t="e">
        <f t="shared" si="41"/>
        <v>#N/A</v>
      </c>
      <c r="EY34" s="163" t="e">
        <f t="shared" si="42"/>
        <v>#N/A</v>
      </c>
      <c r="EZ34" s="163" t="e">
        <f t="shared" si="43"/>
        <v>#N/A</v>
      </c>
      <c r="FA34" s="163" t="e">
        <f t="shared" si="44"/>
        <v>#N/A</v>
      </c>
      <c r="FB34" s="163" t="e">
        <f t="shared" si="45"/>
        <v>#N/A</v>
      </c>
      <c r="FC34" s="163" t="e">
        <f t="shared" si="46"/>
        <v>#N/A</v>
      </c>
      <c r="FD34" s="163" t="e">
        <f t="shared" si="47"/>
        <v>#N/A</v>
      </c>
      <c r="FE34" s="163" t="e">
        <f t="shared" si="48"/>
        <v>#N/A</v>
      </c>
      <c r="FF34" s="163" t="e">
        <f t="shared" si="49"/>
        <v>#N/A</v>
      </c>
      <c r="FG34" s="163" t="e">
        <f t="shared" si="50"/>
        <v>#N/A</v>
      </c>
      <c r="FH34" s="163" t="e">
        <f t="shared" si="51"/>
        <v>#N/A</v>
      </c>
      <c r="FI34" s="163" t="e">
        <f t="shared" si="52"/>
        <v>#N/A</v>
      </c>
      <c r="FJ34" s="163" t="e">
        <f t="shared" si="53"/>
        <v>#N/A</v>
      </c>
      <c r="FK34" s="163" t="e">
        <f t="shared" si="54"/>
        <v>#N/A</v>
      </c>
      <c r="FL34" s="163" t="e">
        <f t="shared" si="55"/>
        <v>#N/A</v>
      </c>
      <c r="FM34" s="163" t="e">
        <f t="shared" si="56"/>
        <v>#N/A</v>
      </c>
      <c r="FN34" s="163" t="e">
        <f t="shared" si="57"/>
        <v>#N/A</v>
      </c>
      <c r="FO34" s="163" t="e">
        <f t="shared" si="58"/>
        <v>#N/A</v>
      </c>
      <c r="FP34" s="163" t="e">
        <f t="shared" si="59"/>
        <v>#N/A</v>
      </c>
      <c r="FQ34" s="163" t="e">
        <f t="shared" si="60"/>
        <v>#N/A</v>
      </c>
      <c r="FR34" s="163" t="e">
        <f t="shared" si="61"/>
        <v>#N/A</v>
      </c>
      <c r="FS34" s="163" t="e">
        <f t="shared" si="62"/>
        <v>#N/A</v>
      </c>
      <c r="FT34" s="163" t="e">
        <f t="shared" si="63"/>
        <v>#N/A</v>
      </c>
      <c r="FU34" s="163" t="e">
        <f t="shared" si="64"/>
        <v>#N/A</v>
      </c>
      <c r="FV34" s="163" t="e">
        <f t="shared" si="65"/>
        <v>#N/A</v>
      </c>
      <c r="FW34" s="163" t="e">
        <f t="shared" si="66"/>
        <v>#N/A</v>
      </c>
      <c r="FX34" s="163" t="e">
        <f t="shared" si="67"/>
        <v>#N/A</v>
      </c>
      <c r="FY34" s="163" t="e">
        <f t="shared" si="68"/>
        <v>#N/A</v>
      </c>
      <c r="FZ34" s="163" t="e">
        <f t="shared" si="69"/>
        <v>#N/A</v>
      </c>
      <c r="GA34" s="163" t="e">
        <f t="shared" si="70"/>
        <v>#N/A</v>
      </c>
      <c r="GB34" s="163" t="e">
        <f t="shared" si="71"/>
        <v>#N/A</v>
      </c>
      <c r="GC34" s="163" t="e">
        <f t="shared" si="72"/>
        <v>#N/A</v>
      </c>
      <c r="GD34" s="163" t="e">
        <f t="shared" si="73"/>
        <v>#N/A</v>
      </c>
      <c r="GE34" s="163" t="e">
        <f t="shared" si="74"/>
        <v>#N/A</v>
      </c>
      <c r="GF34" s="163" t="e">
        <f t="shared" si="75"/>
        <v>#N/A</v>
      </c>
      <c r="GG34" s="163" t="e">
        <f t="shared" si="76"/>
        <v>#N/A</v>
      </c>
      <c r="GH34" s="163" t="e">
        <f t="shared" si="77"/>
        <v>#N/A</v>
      </c>
      <c r="GI34" s="163" t="e">
        <f t="shared" si="78"/>
        <v>#N/A</v>
      </c>
      <c r="GJ34" s="163" t="e">
        <f t="shared" si="79"/>
        <v>#N/A</v>
      </c>
      <c r="GK34" s="163" t="e">
        <f t="shared" si="80"/>
        <v>#N/A</v>
      </c>
      <c r="GL34" s="163" t="e">
        <f t="shared" si="81"/>
        <v>#N/A</v>
      </c>
      <c r="GM34" s="163" t="e">
        <f t="shared" si="82"/>
        <v>#N/A</v>
      </c>
      <c r="GN34" s="163" t="e">
        <f t="shared" si="83"/>
        <v>#N/A</v>
      </c>
      <c r="GO34" s="163" t="e">
        <f t="shared" si="84"/>
        <v>#N/A</v>
      </c>
      <c r="GP34" s="163" t="e">
        <f t="shared" si="85"/>
        <v>#N/A</v>
      </c>
      <c r="GQ34" s="163" t="e">
        <f t="shared" si="86"/>
        <v>#N/A</v>
      </c>
      <c r="GR34" s="163" t="e">
        <f t="shared" si="87"/>
        <v>#N/A</v>
      </c>
      <c r="GS34" s="163" t="e">
        <f t="shared" si="88"/>
        <v>#N/A</v>
      </c>
      <c r="GT34" s="163" t="e">
        <f t="shared" si="89"/>
        <v>#N/A</v>
      </c>
      <c r="GU34" s="163" t="e">
        <f t="shared" si="90"/>
        <v>#N/A</v>
      </c>
      <c r="GV34" s="163" t="e">
        <f t="shared" si="91"/>
        <v>#N/A</v>
      </c>
      <c r="GW34" s="163" t="e">
        <f t="shared" si="92"/>
        <v>#N/A</v>
      </c>
      <c r="GX34" s="163" t="e">
        <f t="shared" si="93"/>
        <v>#N/A</v>
      </c>
      <c r="GY34" s="163" t="e">
        <f t="shared" si="94"/>
        <v>#N/A</v>
      </c>
      <c r="GZ34" s="163" t="e">
        <f t="shared" si="95"/>
        <v>#N/A</v>
      </c>
      <c r="HA34" s="163" t="e">
        <f t="shared" si="96"/>
        <v>#N/A</v>
      </c>
      <c r="HB34" s="163" t="e">
        <f t="shared" si="97"/>
        <v>#N/A</v>
      </c>
      <c r="HC34" s="163" t="e">
        <f t="shared" si="98"/>
        <v>#N/A</v>
      </c>
      <c r="HD34" s="163" t="e">
        <f t="shared" si="99"/>
        <v>#N/A</v>
      </c>
      <c r="HE34" s="163" t="e">
        <f t="shared" si="100"/>
        <v>#N/A</v>
      </c>
      <c r="HF34" s="163" t="e">
        <f t="shared" si="101"/>
        <v>#N/A</v>
      </c>
      <c r="HG34" s="163" t="e">
        <f t="shared" si="102"/>
        <v>#N/A</v>
      </c>
      <c r="HH34" s="163" t="e">
        <f t="shared" si="103"/>
        <v>#N/A</v>
      </c>
      <c r="HI34" s="163" t="e">
        <f t="shared" si="104"/>
        <v>#N/A</v>
      </c>
      <c r="HJ34" s="163" t="e">
        <f t="shared" si="105"/>
        <v>#N/A</v>
      </c>
      <c r="HK34" s="163" t="e">
        <f t="shared" si="106"/>
        <v>#N/A</v>
      </c>
      <c r="HL34" s="163" t="e">
        <f t="shared" si="107"/>
        <v>#N/A</v>
      </c>
      <c r="HM34" s="163" t="e">
        <f t="shared" si="108"/>
        <v>#N/A</v>
      </c>
      <c r="HN34" s="163" t="e">
        <f t="shared" si="109"/>
        <v>#N/A</v>
      </c>
      <c r="HO34" s="163" t="e">
        <f t="shared" si="110"/>
        <v>#N/A</v>
      </c>
      <c r="HP34" s="163" t="e">
        <f t="shared" si="111"/>
        <v>#N/A</v>
      </c>
      <c r="HQ34" s="163" t="e">
        <f t="shared" si="112"/>
        <v>#N/A</v>
      </c>
    </row>
    <row r="35" spans="1:225" hidden="1" x14ac:dyDescent="0.25">
      <c r="A35" s="4">
        <v>32</v>
      </c>
      <c r="B35" s="368" t="str">
        <f>IFERROR(_xlfn.LOGNORM.INV(0.001,LN($G35),LN(VLOOKUP($H35,VLookups!$A$4:$C$13,3,FALSE))),"")</f>
        <v/>
      </c>
      <c r="C35" s="89"/>
      <c r="D35" s="368" t="str">
        <f>IFERROR(_xlfn.LOGNORM.INV(0.999,LN($G35),LN(VLOOKUP($H35,VLookups!$A$4:$C$13,3,FALSE))),"")</f>
        <v/>
      </c>
      <c r="E35" s="34" t="str">
        <f t="shared" si="4"/>
        <v/>
      </c>
      <c r="F35" s="34" t="str">
        <f t="shared" si="5"/>
        <v/>
      </c>
      <c r="G35" s="70" t="str">
        <f>IF(AND(C35&gt;0,NOT(ISBLANK(H35))),IF(VLOOKUP($C$3,VLookups!$A$17:$B$18,2,FALSE),C35*VLOOKUP(H35,VLookups!$A$4:$B$13,2,FALSE),C35),"")</f>
        <v/>
      </c>
      <c r="H35" s="21"/>
      <c r="I35" s="56"/>
      <c r="J35" s="266"/>
      <c r="K35" s="369" t="str">
        <f>IF(AND(B35&gt;0,C35&gt;0,D35&gt;0),IF(ISBLANK(J35),IF(ISBLANK(H35),"",VLOOKUP(H35,VLookups!$A$4:$C$13,3,FALSE)),J35),"")</f>
        <v/>
      </c>
      <c r="L35" s="369" t="str">
        <f t="shared" si="6"/>
        <v/>
      </c>
      <c r="M35" s="72" t="str">
        <f t="shared" si="7"/>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8"/>
        <v/>
      </c>
      <c r="X35" s="162" t="str">
        <f t="shared" si="9"/>
        <v/>
      </c>
      <c r="Y35" s="48" t="str">
        <f t="shared" ref="Y35:CJ35" si="171">IF(ISNONTEXT($W35),X35+$W35,"")</f>
        <v/>
      </c>
      <c r="Z35" s="48" t="str">
        <f t="shared" si="171"/>
        <v/>
      </c>
      <c r="AA35" s="48" t="str">
        <f t="shared" si="171"/>
        <v/>
      </c>
      <c r="AB35" s="48" t="str">
        <f t="shared" si="171"/>
        <v/>
      </c>
      <c r="AC35" s="48" t="str">
        <f t="shared" si="171"/>
        <v/>
      </c>
      <c r="AD35" s="48" t="str">
        <f t="shared" si="171"/>
        <v/>
      </c>
      <c r="AE35" s="48" t="str">
        <f t="shared" si="171"/>
        <v/>
      </c>
      <c r="AF35" s="48" t="str">
        <f t="shared" si="171"/>
        <v/>
      </c>
      <c r="AG35" s="48" t="str">
        <f t="shared" si="171"/>
        <v/>
      </c>
      <c r="AH35" s="48" t="str">
        <f t="shared" si="171"/>
        <v/>
      </c>
      <c r="AI35" s="48" t="str">
        <f t="shared" si="171"/>
        <v/>
      </c>
      <c r="AJ35" s="48" t="str">
        <f t="shared" si="171"/>
        <v/>
      </c>
      <c r="AK35" s="48" t="str">
        <f t="shared" si="171"/>
        <v/>
      </c>
      <c r="AL35" s="48" t="str">
        <f t="shared" si="171"/>
        <v/>
      </c>
      <c r="AM35" s="48" t="str">
        <f t="shared" si="171"/>
        <v/>
      </c>
      <c r="AN35" s="48" t="str">
        <f t="shared" si="171"/>
        <v/>
      </c>
      <c r="AO35" s="48" t="str">
        <f t="shared" si="171"/>
        <v/>
      </c>
      <c r="AP35" s="48" t="str">
        <f t="shared" si="171"/>
        <v/>
      </c>
      <c r="AQ35" s="48" t="str">
        <f t="shared" si="171"/>
        <v/>
      </c>
      <c r="AR35" s="48" t="str">
        <f t="shared" si="171"/>
        <v/>
      </c>
      <c r="AS35" s="48" t="str">
        <f t="shared" si="171"/>
        <v/>
      </c>
      <c r="AT35" s="48" t="str">
        <f t="shared" si="171"/>
        <v/>
      </c>
      <c r="AU35" s="48" t="str">
        <f t="shared" si="171"/>
        <v/>
      </c>
      <c r="AV35" s="48" t="str">
        <f t="shared" si="171"/>
        <v/>
      </c>
      <c r="AW35" s="48" t="str">
        <f t="shared" si="171"/>
        <v/>
      </c>
      <c r="AX35" s="48" t="str">
        <f t="shared" si="171"/>
        <v/>
      </c>
      <c r="AY35" s="48" t="str">
        <f t="shared" si="171"/>
        <v/>
      </c>
      <c r="AZ35" s="48" t="str">
        <f t="shared" si="171"/>
        <v/>
      </c>
      <c r="BA35" s="48" t="str">
        <f t="shared" si="171"/>
        <v/>
      </c>
      <c r="BB35" s="48" t="str">
        <f t="shared" si="171"/>
        <v/>
      </c>
      <c r="BC35" s="48" t="str">
        <f t="shared" si="171"/>
        <v/>
      </c>
      <c r="BD35" s="48" t="str">
        <f t="shared" si="171"/>
        <v/>
      </c>
      <c r="BE35" s="48" t="str">
        <f t="shared" si="171"/>
        <v/>
      </c>
      <c r="BF35" s="48" t="str">
        <f t="shared" si="171"/>
        <v/>
      </c>
      <c r="BG35" s="48" t="str">
        <f t="shared" si="171"/>
        <v/>
      </c>
      <c r="BH35" s="48" t="str">
        <f t="shared" si="171"/>
        <v/>
      </c>
      <c r="BI35" s="48" t="str">
        <f t="shared" si="171"/>
        <v/>
      </c>
      <c r="BJ35" s="48" t="str">
        <f t="shared" si="171"/>
        <v/>
      </c>
      <c r="BK35" s="48" t="str">
        <f t="shared" si="171"/>
        <v/>
      </c>
      <c r="BL35" s="48" t="str">
        <f t="shared" si="171"/>
        <v/>
      </c>
      <c r="BM35" s="48" t="str">
        <f t="shared" si="171"/>
        <v/>
      </c>
      <c r="BN35" s="48" t="str">
        <f t="shared" si="171"/>
        <v/>
      </c>
      <c r="BO35" s="48" t="str">
        <f t="shared" si="171"/>
        <v/>
      </c>
      <c r="BP35" s="48" t="str">
        <f t="shared" si="171"/>
        <v/>
      </c>
      <c r="BQ35" s="48" t="str">
        <f t="shared" si="171"/>
        <v/>
      </c>
      <c r="BR35" s="48" t="str">
        <f t="shared" si="171"/>
        <v/>
      </c>
      <c r="BS35" s="48" t="str">
        <f t="shared" si="171"/>
        <v/>
      </c>
      <c r="BT35" s="48" t="str">
        <f t="shared" si="171"/>
        <v/>
      </c>
      <c r="BU35" s="48" t="str">
        <f t="shared" si="171"/>
        <v/>
      </c>
      <c r="BV35" s="48" t="str">
        <f t="shared" si="171"/>
        <v/>
      </c>
      <c r="BW35" s="48" t="str">
        <f t="shared" si="171"/>
        <v/>
      </c>
      <c r="BX35" s="48" t="str">
        <f t="shared" si="171"/>
        <v/>
      </c>
      <c r="BY35" s="48" t="str">
        <f t="shared" si="171"/>
        <v/>
      </c>
      <c r="BZ35" s="48" t="str">
        <f t="shared" si="171"/>
        <v/>
      </c>
      <c r="CA35" s="48" t="str">
        <f t="shared" si="171"/>
        <v/>
      </c>
      <c r="CB35" s="48" t="str">
        <f t="shared" si="171"/>
        <v/>
      </c>
      <c r="CC35" s="48" t="str">
        <f t="shared" si="171"/>
        <v/>
      </c>
      <c r="CD35" s="48" t="str">
        <f t="shared" si="171"/>
        <v/>
      </c>
      <c r="CE35" s="48" t="str">
        <f t="shared" si="171"/>
        <v/>
      </c>
      <c r="CF35" s="48" t="str">
        <f t="shared" si="171"/>
        <v/>
      </c>
      <c r="CG35" s="48" t="str">
        <f t="shared" si="171"/>
        <v/>
      </c>
      <c r="CH35" s="48" t="str">
        <f t="shared" si="171"/>
        <v/>
      </c>
      <c r="CI35" s="48" t="str">
        <f t="shared" si="171"/>
        <v/>
      </c>
      <c r="CJ35" s="48" t="str">
        <f t="shared" si="171"/>
        <v/>
      </c>
      <c r="CK35" s="48" t="str">
        <f t="shared" ref="CK35:DT35" si="172">IF(ISNONTEXT($W35),CJ35+$W35,"")</f>
        <v/>
      </c>
      <c r="CL35" s="48" t="str">
        <f t="shared" si="172"/>
        <v/>
      </c>
      <c r="CM35" s="48" t="str">
        <f t="shared" si="172"/>
        <v/>
      </c>
      <c r="CN35" s="48" t="str">
        <f t="shared" si="172"/>
        <v/>
      </c>
      <c r="CO35" s="48" t="str">
        <f t="shared" si="172"/>
        <v/>
      </c>
      <c r="CP35" s="48" t="str">
        <f t="shared" si="172"/>
        <v/>
      </c>
      <c r="CQ35" s="48" t="str">
        <f t="shared" si="172"/>
        <v/>
      </c>
      <c r="CR35" s="48" t="str">
        <f t="shared" si="172"/>
        <v/>
      </c>
      <c r="CS35" s="48" t="str">
        <f t="shared" si="172"/>
        <v/>
      </c>
      <c r="CT35" s="48" t="str">
        <f t="shared" si="172"/>
        <v/>
      </c>
      <c r="CU35" s="48" t="str">
        <f t="shared" si="172"/>
        <v/>
      </c>
      <c r="CV35" s="48" t="str">
        <f t="shared" si="172"/>
        <v/>
      </c>
      <c r="CW35" s="48" t="str">
        <f t="shared" si="172"/>
        <v/>
      </c>
      <c r="CX35" s="48" t="str">
        <f t="shared" si="172"/>
        <v/>
      </c>
      <c r="CY35" s="48" t="str">
        <f t="shared" si="172"/>
        <v/>
      </c>
      <c r="CZ35" s="48" t="str">
        <f t="shared" si="172"/>
        <v/>
      </c>
      <c r="DA35" s="48" t="str">
        <f t="shared" si="172"/>
        <v/>
      </c>
      <c r="DB35" s="48" t="str">
        <f t="shared" si="172"/>
        <v/>
      </c>
      <c r="DC35" s="48" t="str">
        <f t="shared" si="172"/>
        <v/>
      </c>
      <c r="DD35" s="48" t="str">
        <f t="shared" si="172"/>
        <v/>
      </c>
      <c r="DE35" s="48" t="str">
        <f t="shared" si="172"/>
        <v/>
      </c>
      <c r="DF35" s="48" t="str">
        <f t="shared" si="172"/>
        <v/>
      </c>
      <c r="DG35" s="48" t="str">
        <f t="shared" si="172"/>
        <v/>
      </c>
      <c r="DH35" s="48" t="str">
        <f t="shared" si="172"/>
        <v/>
      </c>
      <c r="DI35" s="48" t="str">
        <f t="shared" si="172"/>
        <v/>
      </c>
      <c r="DJ35" s="48" t="str">
        <f t="shared" si="172"/>
        <v/>
      </c>
      <c r="DK35" s="48" t="str">
        <f t="shared" si="172"/>
        <v/>
      </c>
      <c r="DL35" s="48" t="str">
        <f t="shared" si="172"/>
        <v/>
      </c>
      <c r="DM35" s="48" t="str">
        <f t="shared" si="172"/>
        <v/>
      </c>
      <c r="DN35" s="48" t="str">
        <f t="shared" si="172"/>
        <v/>
      </c>
      <c r="DO35" s="48" t="str">
        <f t="shared" si="172"/>
        <v/>
      </c>
      <c r="DP35" s="48" t="str">
        <f t="shared" si="172"/>
        <v/>
      </c>
      <c r="DQ35" s="48" t="str">
        <f t="shared" si="172"/>
        <v/>
      </c>
      <c r="DR35" s="48" t="str">
        <f t="shared" si="172"/>
        <v/>
      </c>
      <c r="DS35" s="48" t="str">
        <f t="shared" si="172"/>
        <v/>
      </c>
      <c r="DT35" s="48" t="str">
        <f t="shared" si="172"/>
        <v/>
      </c>
      <c r="DU35" s="163" t="e">
        <f t="shared" si="12"/>
        <v>#N/A</v>
      </c>
      <c r="DV35" s="163" t="e">
        <f t="shared" si="13"/>
        <v>#N/A</v>
      </c>
      <c r="DW35" s="163" t="e">
        <f t="shared" si="14"/>
        <v>#N/A</v>
      </c>
      <c r="DX35" s="163" t="e">
        <f t="shared" si="15"/>
        <v>#N/A</v>
      </c>
      <c r="DY35" s="163" t="e">
        <f t="shared" si="16"/>
        <v>#N/A</v>
      </c>
      <c r="DZ35" s="163" t="e">
        <f t="shared" si="17"/>
        <v>#N/A</v>
      </c>
      <c r="EA35" s="163" t="e">
        <f t="shared" si="18"/>
        <v>#N/A</v>
      </c>
      <c r="EB35" s="163" t="e">
        <f t="shared" si="19"/>
        <v>#N/A</v>
      </c>
      <c r="EC35" s="163" t="e">
        <f t="shared" si="20"/>
        <v>#N/A</v>
      </c>
      <c r="ED35" s="163" t="e">
        <f t="shared" si="21"/>
        <v>#N/A</v>
      </c>
      <c r="EE35" s="163" t="e">
        <f t="shared" si="22"/>
        <v>#N/A</v>
      </c>
      <c r="EF35" s="163" t="e">
        <f t="shared" si="23"/>
        <v>#N/A</v>
      </c>
      <c r="EG35" s="163" t="e">
        <f t="shared" si="24"/>
        <v>#N/A</v>
      </c>
      <c r="EH35" s="163" t="e">
        <f t="shared" si="25"/>
        <v>#N/A</v>
      </c>
      <c r="EI35" s="163" t="e">
        <f t="shared" si="26"/>
        <v>#N/A</v>
      </c>
      <c r="EJ35" s="163" t="e">
        <f t="shared" si="27"/>
        <v>#N/A</v>
      </c>
      <c r="EK35" s="163" t="e">
        <f t="shared" si="28"/>
        <v>#N/A</v>
      </c>
      <c r="EL35" s="163" t="e">
        <f t="shared" si="29"/>
        <v>#N/A</v>
      </c>
      <c r="EM35" s="163" t="e">
        <f t="shared" si="30"/>
        <v>#N/A</v>
      </c>
      <c r="EN35" s="163" t="e">
        <f t="shared" si="31"/>
        <v>#N/A</v>
      </c>
      <c r="EO35" s="163" t="e">
        <f t="shared" si="32"/>
        <v>#N/A</v>
      </c>
      <c r="EP35" s="163" t="e">
        <f t="shared" si="33"/>
        <v>#N/A</v>
      </c>
      <c r="EQ35" s="163" t="e">
        <f t="shared" si="34"/>
        <v>#N/A</v>
      </c>
      <c r="ER35" s="163" t="e">
        <f t="shared" si="35"/>
        <v>#N/A</v>
      </c>
      <c r="ES35" s="163" t="e">
        <f t="shared" si="36"/>
        <v>#N/A</v>
      </c>
      <c r="ET35" s="163" t="e">
        <f t="shared" si="37"/>
        <v>#N/A</v>
      </c>
      <c r="EU35" s="163" t="e">
        <f t="shared" si="38"/>
        <v>#N/A</v>
      </c>
      <c r="EV35" s="163" t="e">
        <f t="shared" si="39"/>
        <v>#N/A</v>
      </c>
      <c r="EW35" s="163" t="e">
        <f t="shared" si="40"/>
        <v>#N/A</v>
      </c>
      <c r="EX35" s="163" t="e">
        <f t="shared" si="41"/>
        <v>#N/A</v>
      </c>
      <c r="EY35" s="163" t="e">
        <f t="shared" si="42"/>
        <v>#N/A</v>
      </c>
      <c r="EZ35" s="163" t="e">
        <f t="shared" si="43"/>
        <v>#N/A</v>
      </c>
      <c r="FA35" s="163" t="e">
        <f t="shared" si="44"/>
        <v>#N/A</v>
      </c>
      <c r="FB35" s="163" t="e">
        <f t="shared" si="45"/>
        <v>#N/A</v>
      </c>
      <c r="FC35" s="163" t="e">
        <f t="shared" si="46"/>
        <v>#N/A</v>
      </c>
      <c r="FD35" s="163" t="e">
        <f t="shared" si="47"/>
        <v>#N/A</v>
      </c>
      <c r="FE35" s="163" t="e">
        <f t="shared" si="48"/>
        <v>#N/A</v>
      </c>
      <c r="FF35" s="163" t="e">
        <f t="shared" si="49"/>
        <v>#N/A</v>
      </c>
      <c r="FG35" s="163" t="e">
        <f t="shared" si="50"/>
        <v>#N/A</v>
      </c>
      <c r="FH35" s="163" t="e">
        <f t="shared" si="51"/>
        <v>#N/A</v>
      </c>
      <c r="FI35" s="163" t="e">
        <f t="shared" si="52"/>
        <v>#N/A</v>
      </c>
      <c r="FJ35" s="163" t="e">
        <f t="shared" si="53"/>
        <v>#N/A</v>
      </c>
      <c r="FK35" s="163" t="e">
        <f t="shared" si="54"/>
        <v>#N/A</v>
      </c>
      <c r="FL35" s="163" t="e">
        <f t="shared" si="55"/>
        <v>#N/A</v>
      </c>
      <c r="FM35" s="163" t="e">
        <f t="shared" si="56"/>
        <v>#N/A</v>
      </c>
      <c r="FN35" s="163" t="e">
        <f t="shared" si="57"/>
        <v>#N/A</v>
      </c>
      <c r="FO35" s="163" t="e">
        <f t="shared" si="58"/>
        <v>#N/A</v>
      </c>
      <c r="FP35" s="163" t="e">
        <f t="shared" si="59"/>
        <v>#N/A</v>
      </c>
      <c r="FQ35" s="163" t="e">
        <f t="shared" si="60"/>
        <v>#N/A</v>
      </c>
      <c r="FR35" s="163" t="e">
        <f t="shared" si="61"/>
        <v>#N/A</v>
      </c>
      <c r="FS35" s="163" t="e">
        <f t="shared" si="62"/>
        <v>#N/A</v>
      </c>
      <c r="FT35" s="163" t="e">
        <f t="shared" si="63"/>
        <v>#N/A</v>
      </c>
      <c r="FU35" s="163" t="e">
        <f t="shared" si="64"/>
        <v>#N/A</v>
      </c>
      <c r="FV35" s="163" t="e">
        <f t="shared" si="65"/>
        <v>#N/A</v>
      </c>
      <c r="FW35" s="163" t="e">
        <f t="shared" si="66"/>
        <v>#N/A</v>
      </c>
      <c r="FX35" s="163" t="e">
        <f t="shared" si="67"/>
        <v>#N/A</v>
      </c>
      <c r="FY35" s="163" t="e">
        <f t="shared" si="68"/>
        <v>#N/A</v>
      </c>
      <c r="FZ35" s="163" t="e">
        <f t="shared" si="69"/>
        <v>#N/A</v>
      </c>
      <c r="GA35" s="163" t="e">
        <f t="shared" si="70"/>
        <v>#N/A</v>
      </c>
      <c r="GB35" s="163" t="e">
        <f t="shared" si="71"/>
        <v>#N/A</v>
      </c>
      <c r="GC35" s="163" t="e">
        <f t="shared" si="72"/>
        <v>#N/A</v>
      </c>
      <c r="GD35" s="163" t="e">
        <f t="shared" si="73"/>
        <v>#N/A</v>
      </c>
      <c r="GE35" s="163" t="e">
        <f t="shared" si="74"/>
        <v>#N/A</v>
      </c>
      <c r="GF35" s="163" t="e">
        <f t="shared" si="75"/>
        <v>#N/A</v>
      </c>
      <c r="GG35" s="163" t="e">
        <f t="shared" si="76"/>
        <v>#N/A</v>
      </c>
      <c r="GH35" s="163" t="e">
        <f t="shared" si="77"/>
        <v>#N/A</v>
      </c>
      <c r="GI35" s="163" t="e">
        <f t="shared" si="78"/>
        <v>#N/A</v>
      </c>
      <c r="GJ35" s="163" t="e">
        <f t="shared" si="79"/>
        <v>#N/A</v>
      </c>
      <c r="GK35" s="163" t="e">
        <f t="shared" si="80"/>
        <v>#N/A</v>
      </c>
      <c r="GL35" s="163" t="e">
        <f t="shared" si="81"/>
        <v>#N/A</v>
      </c>
      <c r="GM35" s="163" t="e">
        <f t="shared" si="82"/>
        <v>#N/A</v>
      </c>
      <c r="GN35" s="163" t="e">
        <f t="shared" si="83"/>
        <v>#N/A</v>
      </c>
      <c r="GO35" s="163" t="e">
        <f t="shared" si="84"/>
        <v>#N/A</v>
      </c>
      <c r="GP35" s="163" t="e">
        <f t="shared" si="85"/>
        <v>#N/A</v>
      </c>
      <c r="GQ35" s="163" t="e">
        <f t="shared" si="86"/>
        <v>#N/A</v>
      </c>
      <c r="GR35" s="163" t="e">
        <f t="shared" si="87"/>
        <v>#N/A</v>
      </c>
      <c r="GS35" s="163" t="e">
        <f t="shared" si="88"/>
        <v>#N/A</v>
      </c>
      <c r="GT35" s="163" t="e">
        <f t="shared" si="89"/>
        <v>#N/A</v>
      </c>
      <c r="GU35" s="163" t="e">
        <f t="shared" si="90"/>
        <v>#N/A</v>
      </c>
      <c r="GV35" s="163" t="e">
        <f t="shared" si="91"/>
        <v>#N/A</v>
      </c>
      <c r="GW35" s="163" t="e">
        <f t="shared" si="92"/>
        <v>#N/A</v>
      </c>
      <c r="GX35" s="163" t="e">
        <f t="shared" si="93"/>
        <v>#N/A</v>
      </c>
      <c r="GY35" s="163" t="e">
        <f t="shared" si="94"/>
        <v>#N/A</v>
      </c>
      <c r="GZ35" s="163" t="e">
        <f t="shared" si="95"/>
        <v>#N/A</v>
      </c>
      <c r="HA35" s="163" t="e">
        <f t="shared" si="96"/>
        <v>#N/A</v>
      </c>
      <c r="HB35" s="163" t="e">
        <f t="shared" si="97"/>
        <v>#N/A</v>
      </c>
      <c r="HC35" s="163" t="e">
        <f t="shared" si="98"/>
        <v>#N/A</v>
      </c>
      <c r="HD35" s="163" t="e">
        <f t="shared" si="99"/>
        <v>#N/A</v>
      </c>
      <c r="HE35" s="163" t="e">
        <f t="shared" si="100"/>
        <v>#N/A</v>
      </c>
      <c r="HF35" s="163" t="e">
        <f t="shared" si="101"/>
        <v>#N/A</v>
      </c>
      <c r="HG35" s="163" t="e">
        <f t="shared" si="102"/>
        <v>#N/A</v>
      </c>
      <c r="HH35" s="163" t="e">
        <f t="shared" si="103"/>
        <v>#N/A</v>
      </c>
      <c r="HI35" s="163" t="e">
        <f t="shared" si="104"/>
        <v>#N/A</v>
      </c>
      <c r="HJ35" s="163" t="e">
        <f t="shared" si="105"/>
        <v>#N/A</v>
      </c>
      <c r="HK35" s="163" t="e">
        <f t="shared" si="106"/>
        <v>#N/A</v>
      </c>
      <c r="HL35" s="163" t="e">
        <f t="shared" si="107"/>
        <v>#N/A</v>
      </c>
      <c r="HM35" s="163" t="e">
        <f t="shared" si="108"/>
        <v>#N/A</v>
      </c>
      <c r="HN35" s="163" t="e">
        <f t="shared" si="109"/>
        <v>#N/A</v>
      </c>
      <c r="HO35" s="163" t="e">
        <f t="shared" si="110"/>
        <v>#N/A</v>
      </c>
      <c r="HP35" s="163" t="e">
        <f t="shared" si="111"/>
        <v>#N/A</v>
      </c>
      <c r="HQ35" s="163" t="e">
        <f t="shared" si="112"/>
        <v>#N/A</v>
      </c>
    </row>
    <row r="36" spans="1:225" hidden="1" x14ac:dyDescent="0.25">
      <c r="A36" s="4">
        <v>33</v>
      </c>
      <c r="B36" s="368" t="str">
        <f>IFERROR(_xlfn.LOGNORM.INV(0.001,LN($G36),LN(VLOOKUP($H36,VLookups!$A$4:$C$13,3,FALSE))),"")</f>
        <v/>
      </c>
      <c r="C36" s="89"/>
      <c r="D36" s="368" t="str">
        <f>IFERROR(_xlfn.LOGNORM.INV(0.999,LN($G36),LN(VLOOKUP($H36,VLookups!$A$4:$C$13,3,FALSE))),"")</f>
        <v/>
      </c>
      <c r="E36" s="34" t="str">
        <f t="shared" si="4"/>
        <v/>
      </c>
      <c r="F36" s="34" t="str">
        <f t="shared" si="5"/>
        <v/>
      </c>
      <c r="G36" s="70" t="str">
        <f>IF(AND(C36&gt;0,NOT(ISBLANK(H36))),IF(VLOOKUP($C$3,VLookups!$A$17:$B$18,2,FALSE),C36*VLOOKUP(H36,VLookups!$A$4:$B$13,2,FALSE),C36),"")</f>
        <v/>
      </c>
      <c r="H36" s="21"/>
      <c r="I36" s="56"/>
      <c r="J36" s="266"/>
      <c r="K36" s="369" t="str">
        <f>IF(AND(B36&gt;0,C36&gt;0,D36&gt;0),IF(ISBLANK(J36),IF(ISBLANK(H36),"",VLOOKUP(H36,VLookups!$A$4:$C$13,3,FALSE)),J36),"")</f>
        <v/>
      </c>
      <c r="L36" s="369" t="str">
        <f t="shared" si="6"/>
        <v/>
      </c>
      <c r="M36" s="72" t="str">
        <f t="shared" si="7"/>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8"/>
        <v/>
      </c>
      <c r="X36" s="162" t="str">
        <f t="shared" si="9"/>
        <v/>
      </c>
      <c r="Y36" s="48" t="str">
        <f t="shared" ref="Y36:CJ36" si="173">IF(ISNONTEXT($W36),X36+$W36,"")</f>
        <v/>
      </c>
      <c r="Z36" s="48" t="str">
        <f t="shared" si="173"/>
        <v/>
      </c>
      <c r="AA36" s="48" t="str">
        <f t="shared" si="173"/>
        <v/>
      </c>
      <c r="AB36" s="48" t="str">
        <f t="shared" si="173"/>
        <v/>
      </c>
      <c r="AC36" s="48" t="str">
        <f t="shared" si="173"/>
        <v/>
      </c>
      <c r="AD36" s="48" t="str">
        <f t="shared" si="173"/>
        <v/>
      </c>
      <c r="AE36" s="48" t="str">
        <f t="shared" si="173"/>
        <v/>
      </c>
      <c r="AF36" s="48" t="str">
        <f t="shared" si="173"/>
        <v/>
      </c>
      <c r="AG36" s="48" t="str">
        <f t="shared" si="173"/>
        <v/>
      </c>
      <c r="AH36" s="48" t="str">
        <f t="shared" si="173"/>
        <v/>
      </c>
      <c r="AI36" s="48" t="str">
        <f t="shared" si="173"/>
        <v/>
      </c>
      <c r="AJ36" s="48" t="str">
        <f t="shared" si="173"/>
        <v/>
      </c>
      <c r="AK36" s="48" t="str">
        <f t="shared" si="173"/>
        <v/>
      </c>
      <c r="AL36" s="48" t="str">
        <f t="shared" si="173"/>
        <v/>
      </c>
      <c r="AM36" s="48" t="str">
        <f t="shared" si="173"/>
        <v/>
      </c>
      <c r="AN36" s="48" t="str">
        <f t="shared" si="173"/>
        <v/>
      </c>
      <c r="AO36" s="48" t="str">
        <f t="shared" si="173"/>
        <v/>
      </c>
      <c r="AP36" s="48" t="str">
        <f t="shared" si="173"/>
        <v/>
      </c>
      <c r="AQ36" s="48" t="str">
        <f t="shared" si="173"/>
        <v/>
      </c>
      <c r="AR36" s="48" t="str">
        <f t="shared" si="173"/>
        <v/>
      </c>
      <c r="AS36" s="48" t="str">
        <f t="shared" si="173"/>
        <v/>
      </c>
      <c r="AT36" s="48" t="str">
        <f t="shared" si="173"/>
        <v/>
      </c>
      <c r="AU36" s="48" t="str">
        <f t="shared" si="173"/>
        <v/>
      </c>
      <c r="AV36" s="48" t="str">
        <f t="shared" si="173"/>
        <v/>
      </c>
      <c r="AW36" s="48" t="str">
        <f t="shared" si="173"/>
        <v/>
      </c>
      <c r="AX36" s="48" t="str">
        <f t="shared" si="173"/>
        <v/>
      </c>
      <c r="AY36" s="48" t="str">
        <f t="shared" si="173"/>
        <v/>
      </c>
      <c r="AZ36" s="48" t="str">
        <f t="shared" si="173"/>
        <v/>
      </c>
      <c r="BA36" s="48" t="str">
        <f t="shared" si="173"/>
        <v/>
      </c>
      <c r="BB36" s="48" t="str">
        <f t="shared" si="173"/>
        <v/>
      </c>
      <c r="BC36" s="48" t="str">
        <f t="shared" si="173"/>
        <v/>
      </c>
      <c r="BD36" s="48" t="str">
        <f t="shared" si="173"/>
        <v/>
      </c>
      <c r="BE36" s="48" t="str">
        <f t="shared" si="173"/>
        <v/>
      </c>
      <c r="BF36" s="48" t="str">
        <f t="shared" si="173"/>
        <v/>
      </c>
      <c r="BG36" s="48" t="str">
        <f t="shared" si="173"/>
        <v/>
      </c>
      <c r="BH36" s="48" t="str">
        <f t="shared" si="173"/>
        <v/>
      </c>
      <c r="BI36" s="48" t="str">
        <f t="shared" si="173"/>
        <v/>
      </c>
      <c r="BJ36" s="48" t="str">
        <f t="shared" si="173"/>
        <v/>
      </c>
      <c r="BK36" s="48" t="str">
        <f t="shared" si="173"/>
        <v/>
      </c>
      <c r="BL36" s="48" t="str">
        <f t="shared" si="173"/>
        <v/>
      </c>
      <c r="BM36" s="48" t="str">
        <f t="shared" si="173"/>
        <v/>
      </c>
      <c r="BN36" s="48" t="str">
        <f t="shared" si="173"/>
        <v/>
      </c>
      <c r="BO36" s="48" t="str">
        <f t="shared" si="173"/>
        <v/>
      </c>
      <c r="BP36" s="48" t="str">
        <f t="shared" si="173"/>
        <v/>
      </c>
      <c r="BQ36" s="48" t="str">
        <f t="shared" si="173"/>
        <v/>
      </c>
      <c r="BR36" s="48" t="str">
        <f t="shared" si="173"/>
        <v/>
      </c>
      <c r="BS36" s="48" t="str">
        <f t="shared" si="173"/>
        <v/>
      </c>
      <c r="BT36" s="48" t="str">
        <f t="shared" si="173"/>
        <v/>
      </c>
      <c r="BU36" s="48" t="str">
        <f t="shared" si="173"/>
        <v/>
      </c>
      <c r="BV36" s="48" t="str">
        <f t="shared" si="173"/>
        <v/>
      </c>
      <c r="BW36" s="48" t="str">
        <f t="shared" si="173"/>
        <v/>
      </c>
      <c r="BX36" s="48" t="str">
        <f t="shared" si="173"/>
        <v/>
      </c>
      <c r="BY36" s="48" t="str">
        <f t="shared" si="173"/>
        <v/>
      </c>
      <c r="BZ36" s="48" t="str">
        <f t="shared" si="173"/>
        <v/>
      </c>
      <c r="CA36" s="48" t="str">
        <f t="shared" si="173"/>
        <v/>
      </c>
      <c r="CB36" s="48" t="str">
        <f t="shared" si="173"/>
        <v/>
      </c>
      <c r="CC36" s="48" t="str">
        <f t="shared" si="173"/>
        <v/>
      </c>
      <c r="CD36" s="48" t="str">
        <f t="shared" si="173"/>
        <v/>
      </c>
      <c r="CE36" s="48" t="str">
        <f t="shared" si="173"/>
        <v/>
      </c>
      <c r="CF36" s="48" t="str">
        <f t="shared" si="173"/>
        <v/>
      </c>
      <c r="CG36" s="48" t="str">
        <f t="shared" si="173"/>
        <v/>
      </c>
      <c r="CH36" s="48" t="str">
        <f t="shared" si="173"/>
        <v/>
      </c>
      <c r="CI36" s="48" t="str">
        <f t="shared" si="173"/>
        <v/>
      </c>
      <c r="CJ36" s="48" t="str">
        <f t="shared" si="173"/>
        <v/>
      </c>
      <c r="CK36" s="48" t="str">
        <f t="shared" ref="CK36:DT36" si="174">IF(ISNONTEXT($W36),CJ36+$W36,"")</f>
        <v/>
      </c>
      <c r="CL36" s="48" t="str">
        <f t="shared" si="174"/>
        <v/>
      </c>
      <c r="CM36" s="48" t="str">
        <f t="shared" si="174"/>
        <v/>
      </c>
      <c r="CN36" s="48" t="str">
        <f t="shared" si="174"/>
        <v/>
      </c>
      <c r="CO36" s="48" t="str">
        <f t="shared" si="174"/>
        <v/>
      </c>
      <c r="CP36" s="48" t="str">
        <f t="shared" si="174"/>
        <v/>
      </c>
      <c r="CQ36" s="48" t="str">
        <f t="shared" si="174"/>
        <v/>
      </c>
      <c r="CR36" s="48" t="str">
        <f t="shared" si="174"/>
        <v/>
      </c>
      <c r="CS36" s="48" t="str">
        <f t="shared" si="174"/>
        <v/>
      </c>
      <c r="CT36" s="48" t="str">
        <f t="shared" si="174"/>
        <v/>
      </c>
      <c r="CU36" s="48" t="str">
        <f t="shared" si="174"/>
        <v/>
      </c>
      <c r="CV36" s="48" t="str">
        <f t="shared" si="174"/>
        <v/>
      </c>
      <c r="CW36" s="48" t="str">
        <f t="shared" si="174"/>
        <v/>
      </c>
      <c r="CX36" s="48" t="str">
        <f t="shared" si="174"/>
        <v/>
      </c>
      <c r="CY36" s="48" t="str">
        <f t="shared" si="174"/>
        <v/>
      </c>
      <c r="CZ36" s="48" t="str">
        <f t="shared" si="174"/>
        <v/>
      </c>
      <c r="DA36" s="48" t="str">
        <f t="shared" si="174"/>
        <v/>
      </c>
      <c r="DB36" s="48" t="str">
        <f t="shared" si="174"/>
        <v/>
      </c>
      <c r="DC36" s="48" t="str">
        <f t="shared" si="174"/>
        <v/>
      </c>
      <c r="DD36" s="48" t="str">
        <f t="shared" si="174"/>
        <v/>
      </c>
      <c r="DE36" s="48" t="str">
        <f t="shared" si="174"/>
        <v/>
      </c>
      <c r="DF36" s="48" t="str">
        <f t="shared" si="174"/>
        <v/>
      </c>
      <c r="DG36" s="48" t="str">
        <f t="shared" si="174"/>
        <v/>
      </c>
      <c r="DH36" s="48" t="str">
        <f t="shared" si="174"/>
        <v/>
      </c>
      <c r="DI36" s="48" t="str">
        <f t="shared" si="174"/>
        <v/>
      </c>
      <c r="DJ36" s="48" t="str">
        <f t="shared" si="174"/>
        <v/>
      </c>
      <c r="DK36" s="48" t="str">
        <f t="shared" si="174"/>
        <v/>
      </c>
      <c r="DL36" s="48" t="str">
        <f t="shared" si="174"/>
        <v/>
      </c>
      <c r="DM36" s="48" t="str">
        <f t="shared" si="174"/>
        <v/>
      </c>
      <c r="DN36" s="48" t="str">
        <f t="shared" si="174"/>
        <v/>
      </c>
      <c r="DO36" s="48" t="str">
        <f t="shared" si="174"/>
        <v/>
      </c>
      <c r="DP36" s="48" t="str">
        <f t="shared" si="174"/>
        <v/>
      </c>
      <c r="DQ36" s="48" t="str">
        <f t="shared" si="174"/>
        <v/>
      </c>
      <c r="DR36" s="48" t="str">
        <f t="shared" si="174"/>
        <v/>
      </c>
      <c r="DS36" s="48" t="str">
        <f t="shared" si="174"/>
        <v/>
      </c>
      <c r="DT36" s="48" t="str">
        <f t="shared" si="174"/>
        <v/>
      </c>
      <c r="DU36" s="163" t="e">
        <f t="shared" si="12"/>
        <v>#N/A</v>
      </c>
      <c r="DV36" s="163" t="e">
        <f t="shared" si="13"/>
        <v>#N/A</v>
      </c>
      <c r="DW36" s="163" t="e">
        <f t="shared" si="14"/>
        <v>#N/A</v>
      </c>
      <c r="DX36" s="163" t="e">
        <f t="shared" si="15"/>
        <v>#N/A</v>
      </c>
      <c r="DY36" s="163" t="e">
        <f t="shared" si="16"/>
        <v>#N/A</v>
      </c>
      <c r="DZ36" s="163" t="e">
        <f t="shared" si="17"/>
        <v>#N/A</v>
      </c>
      <c r="EA36" s="163" t="e">
        <f t="shared" si="18"/>
        <v>#N/A</v>
      </c>
      <c r="EB36" s="163" t="e">
        <f t="shared" si="19"/>
        <v>#N/A</v>
      </c>
      <c r="EC36" s="163" t="e">
        <f t="shared" si="20"/>
        <v>#N/A</v>
      </c>
      <c r="ED36" s="163" t="e">
        <f t="shared" si="21"/>
        <v>#N/A</v>
      </c>
      <c r="EE36" s="163" t="e">
        <f t="shared" si="22"/>
        <v>#N/A</v>
      </c>
      <c r="EF36" s="163" t="e">
        <f t="shared" si="23"/>
        <v>#N/A</v>
      </c>
      <c r="EG36" s="163" t="e">
        <f t="shared" si="24"/>
        <v>#N/A</v>
      </c>
      <c r="EH36" s="163" t="e">
        <f t="shared" si="25"/>
        <v>#N/A</v>
      </c>
      <c r="EI36" s="163" t="e">
        <f t="shared" si="26"/>
        <v>#N/A</v>
      </c>
      <c r="EJ36" s="163" t="e">
        <f t="shared" si="27"/>
        <v>#N/A</v>
      </c>
      <c r="EK36" s="163" t="e">
        <f t="shared" si="28"/>
        <v>#N/A</v>
      </c>
      <c r="EL36" s="163" t="e">
        <f t="shared" si="29"/>
        <v>#N/A</v>
      </c>
      <c r="EM36" s="163" t="e">
        <f t="shared" si="30"/>
        <v>#N/A</v>
      </c>
      <c r="EN36" s="163" t="e">
        <f t="shared" si="31"/>
        <v>#N/A</v>
      </c>
      <c r="EO36" s="163" t="e">
        <f t="shared" si="32"/>
        <v>#N/A</v>
      </c>
      <c r="EP36" s="163" t="e">
        <f t="shared" si="33"/>
        <v>#N/A</v>
      </c>
      <c r="EQ36" s="163" t="e">
        <f t="shared" si="34"/>
        <v>#N/A</v>
      </c>
      <c r="ER36" s="163" t="e">
        <f t="shared" si="35"/>
        <v>#N/A</v>
      </c>
      <c r="ES36" s="163" t="e">
        <f t="shared" si="36"/>
        <v>#N/A</v>
      </c>
      <c r="ET36" s="163" t="e">
        <f t="shared" si="37"/>
        <v>#N/A</v>
      </c>
      <c r="EU36" s="163" t="e">
        <f t="shared" si="38"/>
        <v>#N/A</v>
      </c>
      <c r="EV36" s="163" t="e">
        <f t="shared" si="39"/>
        <v>#N/A</v>
      </c>
      <c r="EW36" s="163" t="e">
        <f t="shared" si="40"/>
        <v>#N/A</v>
      </c>
      <c r="EX36" s="163" t="e">
        <f t="shared" si="41"/>
        <v>#N/A</v>
      </c>
      <c r="EY36" s="163" t="e">
        <f t="shared" si="42"/>
        <v>#N/A</v>
      </c>
      <c r="EZ36" s="163" t="e">
        <f t="shared" si="43"/>
        <v>#N/A</v>
      </c>
      <c r="FA36" s="163" t="e">
        <f t="shared" si="44"/>
        <v>#N/A</v>
      </c>
      <c r="FB36" s="163" t="e">
        <f t="shared" si="45"/>
        <v>#N/A</v>
      </c>
      <c r="FC36" s="163" t="e">
        <f t="shared" si="46"/>
        <v>#N/A</v>
      </c>
      <c r="FD36" s="163" t="e">
        <f t="shared" si="47"/>
        <v>#N/A</v>
      </c>
      <c r="FE36" s="163" t="e">
        <f t="shared" si="48"/>
        <v>#N/A</v>
      </c>
      <c r="FF36" s="163" t="e">
        <f t="shared" si="49"/>
        <v>#N/A</v>
      </c>
      <c r="FG36" s="163" t="e">
        <f t="shared" si="50"/>
        <v>#N/A</v>
      </c>
      <c r="FH36" s="163" t="e">
        <f t="shared" si="51"/>
        <v>#N/A</v>
      </c>
      <c r="FI36" s="163" t="e">
        <f t="shared" si="52"/>
        <v>#N/A</v>
      </c>
      <c r="FJ36" s="163" t="e">
        <f t="shared" si="53"/>
        <v>#N/A</v>
      </c>
      <c r="FK36" s="163" t="e">
        <f t="shared" si="54"/>
        <v>#N/A</v>
      </c>
      <c r="FL36" s="163" t="e">
        <f t="shared" si="55"/>
        <v>#N/A</v>
      </c>
      <c r="FM36" s="163" t="e">
        <f t="shared" si="56"/>
        <v>#N/A</v>
      </c>
      <c r="FN36" s="163" t="e">
        <f t="shared" si="57"/>
        <v>#N/A</v>
      </c>
      <c r="FO36" s="163" t="e">
        <f t="shared" si="58"/>
        <v>#N/A</v>
      </c>
      <c r="FP36" s="163" t="e">
        <f t="shared" si="59"/>
        <v>#N/A</v>
      </c>
      <c r="FQ36" s="163" t="e">
        <f t="shared" si="60"/>
        <v>#N/A</v>
      </c>
      <c r="FR36" s="163" t="e">
        <f t="shared" si="61"/>
        <v>#N/A</v>
      </c>
      <c r="FS36" s="163" t="e">
        <f t="shared" si="62"/>
        <v>#N/A</v>
      </c>
      <c r="FT36" s="163" t="e">
        <f t="shared" si="63"/>
        <v>#N/A</v>
      </c>
      <c r="FU36" s="163" t="e">
        <f t="shared" si="64"/>
        <v>#N/A</v>
      </c>
      <c r="FV36" s="163" t="e">
        <f t="shared" si="65"/>
        <v>#N/A</v>
      </c>
      <c r="FW36" s="163" t="e">
        <f t="shared" si="66"/>
        <v>#N/A</v>
      </c>
      <c r="FX36" s="163" t="e">
        <f t="shared" si="67"/>
        <v>#N/A</v>
      </c>
      <c r="FY36" s="163" t="e">
        <f t="shared" si="68"/>
        <v>#N/A</v>
      </c>
      <c r="FZ36" s="163" t="e">
        <f t="shared" si="69"/>
        <v>#N/A</v>
      </c>
      <c r="GA36" s="163" t="e">
        <f t="shared" si="70"/>
        <v>#N/A</v>
      </c>
      <c r="GB36" s="163" t="e">
        <f t="shared" si="71"/>
        <v>#N/A</v>
      </c>
      <c r="GC36" s="163" t="e">
        <f t="shared" si="72"/>
        <v>#N/A</v>
      </c>
      <c r="GD36" s="163" t="e">
        <f t="shared" si="73"/>
        <v>#N/A</v>
      </c>
      <c r="GE36" s="163" t="e">
        <f t="shared" si="74"/>
        <v>#N/A</v>
      </c>
      <c r="GF36" s="163" t="e">
        <f t="shared" si="75"/>
        <v>#N/A</v>
      </c>
      <c r="GG36" s="163" t="e">
        <f t="shared" si="76"/>
        <v>#N/A</v>
      </c>
      <c r="GH36" s="163" t="e">
        <f t="shared" si="77"/>
        <v>#N/A</v>
      </c>
      <c r="GI36" s="163" t="e">
        <f t="shared" si="78"/>
        <v>#N/A</v>
      </c>
      <c r="GJ36" s="163" t="e">
        <f t="shared" si="79"/>
        <v>#N/A</v>
      </c>
      <c r="GK36" s="163" t="e">
        <f t="shared" si="80"/>
        <v>#N/A</v>
      </c>
      <c r="GL36" s="163" t="e">
        <f t="shared" si="81"/>
        <v>#N/A</v>
      </c>
      <c r="GM36" s="163" t="e">
        <f t="shared" si="82"/>
        <v>#N/A</v>
      </c>
      <c r="GN36" s="163" t="e">
        <f t="shared" si="83"/>
        <v>#N/A</v>
      </c>
      <c r="GO36" s="163" t="e">
        <f t="shared" si="84"/>
        <v>#N/A</v>
      </c>
      <c r="GP36" s="163" t="e">
        <f t="shared" si="85"/>
        <v>#N/A</v>
      </c>
      <c r="GQ36" s="163" t="e">
        <f t="shared" si="86"/>
        <v>#N/A</v>
      </c>
      <c r="GR36" s="163" t="e">
        <f t="shared" si="87"/>
        <v>#N/A</v>
      </c>
      <c r="GS36" s="163" t="e">
        <f t="shared" si="88"/>
        <v>#N/A</v>
      </c>
      <c r="GT36" s="163" t="e">
        <f t="shared" si="89"/>
        <v>#N/A</v>
      </c>
      <c r="GU36" s="163" t="e">
        <f t="shared" si="90"/>
        <v>#N/A</v>
      </c>
      <c r="GV36" s="163" t="e">
        <f t="shared" si="91"/>
        <v>#N/A</v>
      </c>
      <c r="GW36" s="163" t="e">
        <f t="shared" si="92"/>
        <v>#N/A</v>
      </c>
      <c r="GX36" s="163" t="e">
        <f t="shared" si="93"/>
        <v>#N/A</v>
      </c>
      <c r="GY36" s="163" t="e">
        <f t="shared" si="94"/>
        <v>#N/A</v>
      </c>
      <c r="GZ36" s="163" t="e">
        <f t="shared" si="95"/>
        <v>#N/A</v>
      </c>
      <c r="HA36" s="163" t="e">
        <f t="shared" si="96"/>
        <v>#N/A</v>
      </c>
      <c r="HB36" s="163" t="e">
        <f t="shared" si="97"/>
        <v>#N/A</v>
      </c>
      <c r="HC36" s="163" t="e">
        <f t="shared" si="98"/>
        <v>#N/A</v>
      </c>
      <c r="HD36" s="163" t="e">
        <f t="shared" si="99"/>
        <v>#N/A</v>
      </c>
      <c r="HE36" s="163" t="e">
        <f t="shared" si="100"/>
        <v>#N/A</v>
      </c>
      <c r="HF36" s="163" t="e">
        <f t="shared" si="101"/>
        <v>#N/A</v>
      </c>
      <c r="HG36" s="163" t="e">
        <f t="shared" si="102"/>
        <v>#N/A</v>
      </c>
      <c r="HH36" s="163" t="e">
        <f t="shared" si="103"/>
        <v>#N/A</v>
      </c>
      <c r="HI36" s="163" t="e">
        <f t="shared" si="104"/>
        <v>#N/A</v>
      </c>
      <c r="HJ36" s="163" t="e">
        <f t="shared" si="105"/>
        <v>#N/A</v>
      </c>
      <c r="HK36" s="163" t="e">
        <f t="shared" si="106"/>
        <v>#N/A</v>
      </c>
      <c r="HL36" s="163" t="e">
        <f t="shared" si="107"/>
        <v>#N/A</v>
      </c>
      <c r="HM36" s="163" t="e">
        <f t="shared" si="108"/>
        <v>#N/A</v>
      </c>
      <c r="HN36" s="163" t="e">
        <f t="shared" si="109"/>
        <v>#N/A</v>
      </c>
      <c r="HO36" s="163" t="e">
        <f t="shared" si="110"/>
        <v>#N/A</v>
      </c>
      <c r="HP36" s="163" t="e">
        <f t="shared" si="111"/>
        <v>#N/A</v>
      </c>
      <c r="HQ36" s="163" t="e">
        <f t="shared" si="112"/>
        <v>#N/A</v>
      </c>
    </row>
    <row r="37" spans="1:225" hidden="1" x14ac:dyDescent="0.25">
      <c r="A37" s="4">
        <v>34</v>
      </c>
      <c r="B37" s="368" t="str">
        <f>IFERROR(_xlfn.LOGNORM.INV(0.001,LN($G37),LN(VLOOKUP($H37,VLookups!$A$4:$C$13,3,FALSE))),"")</f>
        <v/>
      </c>
      <c r="C37" s="89"/>
      <c r="D37" s="368" t="str">
        <f>IFERROR(_xlfn.LOGNORM.INV(0.999,LN($G37),LN(VLOOKUP($H37,VLookups!$A$4:$C$13,3,FALSE))),"")</f>
        <v/>
      </c>
      <c r="E37" s="34" t="str">
        <f t="shared" si="4"/>
        <v/>
      </c>
      <c r="F37" s="34" t="str">
        <f t="shared" si="5"/>
        <v/>
      </c>
      <c r="G37" s="70" t="str">
        <f>IF(AND(C37&gt;0,NOT(ISBLANK(H37))),IF(VLOOKUP($C$3,VLookups!$A$17:$B$18,2,FALSE),C37*VLOOKUP(H37,VLookups!$A$4:$B$13,2,FALSE),C37),"")</f>
        <v/>
      </c>
      <c r="H37" s="21"/>
      <c r="I37" s="56"/>
      <c r="J37" s="266"/>
      <c r="K37" s="369" t="str">
        <f>IF(AND(B37&gt;0,C37&gt;0,D37&gt;0),IF(ISBLANK(J37),IF(ISBLANK(H37),"",VLOOKUP(H37,VLookups!$A$4:$C$13,3,FALSE)),J37),"")</f>
        <v/>
      </c>
      <c r="L37" s="369" t="str">
        <f t="shared" si="6"/>
        <v/>
      </c>
      <c r="M37" s="72" t="str">
        <f t="shared" si="7"/>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8"/>
        <v/>
      </c>
      <c r="X37" s="162" t="str">
        <f t="shared" si="9"/>
        <v/>
      </c>
      <c r="Y37" s="48" t="str">
        <f t="shared" ref="Y37:CJ37" si="175">IF(ISNONTEXT($W37),X37+$W37,"")</f>
        <v/>
      </c>
      <c r="Z37" s="48" t="str">
        <f t="shared" si="175"/>
        <v/>
      </c>
      <c r="AA37" s="48" t="str">
        <f t="shared" si="175"/>
        <v/>
      </c>
      <c r="AB37" s="48" t="str">
        <f t="shared" si="175"/>
        <v/>
      </c>
      <c r="AC37" s="48" t="str">
        <f t="shared" si="175"/>
        <v/>
      </c>
      <c r="AD37" s="48" t="str">
        <f t="shared" si="175"/>
        <v/>
      </c>
      <c r="AE37" s="48" t="str">
        <f t="shared" si="175"/>
        <v/>
      </c>
      <c r="AF37" s="48" t="str">
        <f t="shared" si="175"/>
        <v/>
      </c>
      <c r="AG37" s="48" t="str">
        <f t="shared" si="175"/>
        <v/>
      </c>
      <c r="AH37" s="48" t="str">
        <f t="shared" si="175"/>
        <v/>
      </c>
      <c r="AI37" s="48" t="str">
        <f t="shared" si="175"/>
        <v/>
      </c>
      <c r="AJ37" s="48" t="str">
        <f t="shared" si="175"/>
        <v/>
      </c>
      <c r="AK37" s="48" t="str">
        <f t="shared" si="175"/>
        <v/>
      </c>
      <c r="AL37" s="48" t="str">
        <f t="shared" si="175"/>
        <v/>
      </c>
      <c r="AM37" s="48" t="str">
        <f t="shared" si="175"/>
        <v/>
      </c>
      <c r="AN37" s="48" t="str">
        <f t="shared" si="175"/>
        <v/>
      </c>
      <c r="AO37" s="48" t="str">
        <f t="shared" si="175"/>
        <v/>
      </c>
      <c r="AP37" s="48" t="str">
        <f t="shared" si="175"/>
        <v/>
      </c>
      <c r="AQ37" s="48" t="str">
        <f t="shared" si="175"/>
        <v/>
      </c>
      <c r="AR37" s="48" t="str">
        <f t="shared" si="175"/>
        <v/>
      </c>
      <c r="AS37" s="48" t="str">
        <f t="shared" si="175"/>
        <v/>
      </c>
      <c r="AT37" s="48" t="str">
        <f t="shared" si="175"/>
        <v/>
      </c>
      <c r="AU37" s="48" t="str">
        <f t="shared" si="175"/>
        <v/>
      </c>
      <c r="AV37" s="48" t="str">
        <f t="shared" si="175"/>
        <v/>
      </c>
      <c r="AW37" s="48" t="str">
        <f t="shared" si="175"/>
        <v/>
      </c>
      <c r="AX37" s="48" t="str">
        <f t="shared" si="175"/>
        <v/>
      </c>
      <c r="AY37" s="48" t="str">
        <f t="shared" si="175"/>
        <v/>
      </c>
      <c r="AZ37" s="48" t="str">
        <f t="shared" si="175"/>
        <v/>
      </c>
      <c r="BA37" s="48" t="str">
        <f t="shared" si="175"/>
        <v/>
      </c>
      <c r="BB37" s="48" t="str">
        <f t="shared" si="175"/>
        <v/>
      </c>
      <c r="BC37" s="48" t="str">
        <f t="shared" si="175"/>
        <v/>
      </c>
      <c r="BD37" s="48" t="str">
        <f t="shared" si="175"/>
        <v/>
      </c>
      <c r="BE37" s="48" t="str">
        <f t="shared" si="175"/>
        <v/>
      </c>
      <c r="BF37" s="48" t="str">
        <f t="shared" si="175"/>
        <v/>
      </c>
      <c r="BG37" s="48" t="str">
        <f t="shared" si="175"/>
        <v/>
      </c>
      <c r="BH37" s="48" t="str">
        <f t="shared" si="175"/>
        <v/>
      </c>
      <c r="BI37" s="48" t="str">
        <f t="shared" si="175"/>
        <v/>
      </c>
      <c r="BJ37" s="48" t="str">
        <f t="shared" si="175"/>
        <v/>
      </c>
      <c r="BK37" s="48" t="str">
        <f t="shared" si="175"/>
        <v/>
      </c>
      <c r="BL37" s="48" t="str">
        <f t="shared" si="175"/>
        <v/>
      </c>
      <c r="BM37" s="48" t="str">
        <f t="shared" si="175"/>
        <v/>
      </c>
      <c r="BN37" s="48" t="str">
        <f t="shared" si="175"/>
        <v/>
      </c>
      <c r="BO37" s="48" t="str">
        <f t="shared" si="175"/>
        <v/>
      </c>
      <c r="BP37" s="48" t="str">
        <f t="shared" si="175"/>
        <v/>
      </c>
      <c r="BQ37" s="48" t="str">
        <f t="shared" si="175"/>
        <v/>
      </c>
      <c r="BR37" s="48" t="str">
        <f t="shared" si="175"/>
        <v/>
      </c>
      <c r="BS37" s="48" t="str">
        <f t="shared" si="175"/>
        <v/>
      </c>
      <c r="BT37" s="48" t="str">
        <f t="shared" si="175"/>
        <v/>
      </c>
      <c r="BU37" s="48" t="str">
        <f t="shared" si="175"/>
        <v/>
      </c>
      <c r="BV37" s="48" t="str">
        <f t="shared" si="175"/>
        <v/>
      </c>
      <c r="BW37" s="48" t="str">
        <f t="shared" si="175"/>
        <v/>
      </c>
      <c r="BX37" s="48" t="str">
        <f t="shared" si="175"/>
        <v/>
      </c>
      <c r="BY37" s="48" t="str">
        <f t="shared" si="175"/>
        <v/>
      </c>
      <c r="BZ37" s="48" t="str">
        <f t="shared" si="175"/>
        <v/>
      </c>
      <c r="CA37" s="48" t="str">
        <f t="shared" si="175"/>
        <v/>
      </c>
      <c r="CB37" s="48" t="str">
        <f t="shared" si="175"/>
        <v/>
      </c>
      <c r="CC37" s="48" t="str">
        <f t="shared" si="175"/>
        <v/>
      </c>
      <c r="CD37" s="48" t="str">
        <f t="shared" si="175"/>
        <v/>
      </c>
      <c r="CE37" s="48" t="str">
        <f t="shared" si="175"/>
        <v/>
      </c>
      <c r="CF37" s="48" t="str">
        <f t="shared" si="175"/>
        <v/>
      </c>
      <c r="CG37" s="48" t="str">
        <f t="shared" si="175"/>
        <v/>
      </c>
      <c r="CH37" s="48" t="str">
        <f t="shared" si="175"/>
        <v/>
      </c>
      <c r="CI37" s="48" t="str">
        <f t="shared" si="175"/>
        <v/>
      </c>
      <c r="CJ37" s="48" t="str">
        <f t="shared" si="175"/>
        <v/>
      </c>
      <c r="CK37" s="48" t="str">
        <f t="shared" ref="CK37:DT37" si="176">IF(ISNONTEXT($W37),CJ37+$W37,"")</f>
        <v/>
      </c>
      <c r="CL37" s="48" t="str">
        <f t="shared" si="176"/>
        <v/>
      </c>
      <c r="CM37" s="48" t="str">
        <f t="shared" si="176"/>
        <v/>
      </c>
      <c r="CN37" s="48" t="str">
        <f t="shared" si="176"/>
        <v/>
      </c>
      <c r="CO37" s="48" t="str">
        <f t="shared" si="176"/>
        <v/>
      </c>
      <c r="CP37" s="48" t="str">
        <f t="shared" si="176"/>
        <v/>
      </c>
      <c r="CQ37" s="48" t="str">
        <f t="shared" si="176"/>
        <v/>
      </c>
      <c r="CR37" s="48" t="str">
        <f t="shared" si="176"/>
        <v/>
      </c>
      <c r="CS37" s="48" t="str">
        <f t="shared" si="176"/>
        <v/>
      </c>
      <c r="CT37" s="48" t="str">
        <f t="shared" si="176"/>
        <v/>
      </c>
      <c r="CU37" s="48" t="str">
        <f t="shared" si="176"/>
        <v/>
      </c>
      <c r="CV37" s="48" t="str">
        <f t="shared" si="176"/>
        <v/>
      </c>
      <c r="CW37" s="48" t="str">
        <f t="shared" si="176"/>
        <v/>
      </c>
      <c r="CX37" s="48" t="str">
        <f t="shared" si="176"/>
        <v/>
      </c>
      <c r="CY37" s="48" t="str">
        <f t="shared" si="176"/>
        <v/>
      </c>
      <c r="CZ37" s="48" t="str">
        <f t="shared" si="176"/>
        <v/>
      </c>
      <c r="DA37" s="48" t="str">
        <f t="shared" si="176"/>
        <v/>
      </c>
      <c r="DB37" s="48" t="str">
        <f t="shared" si="176"/>
        <v/>
      </c>
      <c r="DC37" s="48" t="str">
        <f t="shared" si="176"/>
        <v/>
      </c>
      <c r="DD37" s="48" t="str">
        <f t="shared" si="176"/>
        <v/>
      </c>
      <c r="DE37" s="48" t="str">
        <f t="shared" si="176"/>
        <v/>
      </c>
      <c r="DF37" s="48" t="str">
        <f t="shared" si="176"/>
        <v/>
      </c>
      <c r="DG37" s="48" t="str">
        <f t="shared" si="176"/>
        <v/>
      </c>
      <c r="DH37" s="48" t="str">
        <f t="shared" si="176"/>
        <v/>
      </c>
      <c r="DI37" s="48" t="str">
        <f t="shared" si="176"/>
        <v/>
      </c>
      <c r="DJ37" s="48" t="str">
        <f t="shared" si="176"/>
        <v/>
      </c>
      <c r="DK37" s="48" t="str">
        <f t="shared" si="176"/>
        <v/>
      </c>
      <c r="DL37" s="48" t="str">
        <f t="shared" si="176"/>
        <v/>
      </c>
      <c r="DM37" s="48" t="str">
        <f t="shared" si="176"/>
        <v/>
      </c>
      <c r="DN37" s="48" t="str">
        <f t="shared" si="176"/>
        <v/>
      </c>
      <c r="DO37" s="48" t="str">
        <f t="shared" si="176"/>
        <v/>
      </c>
      <c r="DP37" s="48" t="str">
        <f t="shared" si="176"/>
        <v/>
      </c>
      <c r="DQ37" s="48" t="str">
        <f t="shared" si="176"/>
        <v/>
      </c>
      <c r="DR37" s="48" t="str">
        <f t="shared" si="176"/>
        <v/>
      </c>
      <c r="DS37" s="48" t="str">
        <f t="shared" si="176"/>
        <v/>
      </c>
      <c r="DT37" s="48" t="str">
        <f t="shared" si="176"/>
        <v/>
      </c>
      <c r="DU37" s="163" t="e">
        <f t="shared" si="12"/>
        <v>#N/A</v>
      </c>
      <c r="DV37" s="163" t="e">
        <f t="shared" si="13"/>
        <v>#N/A</v>
      </c>
      <c r="DW37" s="163" t="e">
        <f t="shared" si="14"/>
        <v>#N/A</v>
      </c>
      <c r="DX37" s="163" t="e">
        <f t="shared" si="15"/>
        <v>#N/A</v>
      </c>
      <c r="DY37" s="163" t="e">
        <f t="shared" si="16"/>
        <v>#N/A</v>
      </c>
      <c r="DZ37" s="163" t="e">
        <f t="shared" si="17"/>
        <v>#N/A</v>
      </c>
      <c r="EA37" s="163" t="e">
        <f t="shared" si="18"/>
        <v>#N/A</v>
      </c>
      <c r="EB37" s="163" t="e">
        <f t="shared" si="19"/>
        <v>#N/A</v>
      </c>
      <c r="EC37" s="163" t="e">
        <f t="shared" si="20"/>
        <v>#N/A</v>
      </c>
      <c r="ED37" s="163" t="e">
        <f t="shared" si="21"/>
        <v>#N/A</v>
      </c>
      <c r="EE37" s="163" t="e">
        <f t="shared" si="22"/>
        <v>#N/A</v>
      </c>
      <c r="EF37" s="163" t="e">
        <f t="shared" si="23"/>
        <v>#N/A</v>
      </c>
      <c r="EG37" s="163" t="e">
        <f t="shared" si="24"/>
        <v>#N/A</v>
      </c>
      <c r="EH37" s="163" t="e">
        <f t="shared" si="25"/>
        <v>#N/A</v>
      </c>
      <c r="EI37" s="163" t="e">
        <f t="shared" si="26"/>
        <v>#N/A</v>
      </c>
      <c r="EJ37" s="163" t="e">
        <f t="shared" si="27"/>
        <v>#N/A</v>
      </c>
      <c r="EK37" s="163" t="e">
        <f t="shared" si="28"/>
        <v>#N/A</v>
      </c>
      <c r="EL37" s="163" t="e">
        <f t="shared" si="29"/>
        <v>#N/A</v>
      </c>
      <c r="EM37" s="163" t="e">
        <f t="shared" si="30"/>
        <v>#N/A</v>
      </c>
      <c r="EN37" s="163" t="e">
        <f t="shared" si="31"/>
        <v>#N/A</v>
      </c>
      <c r="EO37" s="163" t="e">
        <f t="shared" si="32"/>
        <v>#N/A</v>
      </c>
      <c r="EP37" s="163" t="e">
        <f t="shared" si="33"/>
        <v>#N/A</v>
      </c>
      <c r="EQ37" s="163" t="e">
        <f t="shared" si="34"/>
        <v>#N/A</v>
      </c>
      <c r="ER37" s="163" t="e">
        <f t="shared" si="35"/>
        <v>#N/A</v>
      </c>
      <c r="ES37" s="163" t="e">
        <f t="shared" si="36"/>
        <v>#N/A</v>
      </c>
      <c r="ET37" s="163" t="e">
        <f t="shared" si="37"/>
        <v>#N/A</v>
      </c>
      <c r="EU37" s="163" t="e">
        <f t="shared" si="38"/>
        <v>#N/A</v>
      </c>
      <c r="EV37" s="163" t="e">
        <f t="shared" si="39"/>
        <v>#N/A</v>
      </c>
      <c r="EW37" s="163" t="e">
        <f t="shared" si="40"/>
        <v>#N/A</v>
      </c>
      <c r="EX37" s="163" t="e">
        <f t="shared" si="41"/>
        <v>#N/A</v>
      </c>
      <c r="EY37" s="163" t="e">
        <f t="shared" si="42"/>
        <v>#N/A</v>
      </c>
      <c r="EZ37" s="163" t="e">
        <f t="shared" si="43"/>
        <v>#N/A</v>
      </c>
      <c r="FA37" s="163" t="e">
        <f t="shared" si="44"/>
        <v>#N/A</v>
      </c>
      <c r="FB37" s="163" t="e">
        <f t="shared" si="45"/>
        <v>#N/A</v>
      </c>
      <c r="FC37" s="163" t="e">
        <f t="shared" si="46"/>
        <v>#N/A</v>
      </c>
      <c r="FD37" s="163" t="e">
        <f t="shared" si="47"/>
        <v>#N/A</v>
      </c>
      <c r="FE37" s="163" t="e">
        <f t="shared" si="48"/>
        <v>#N/A</v>
      </c>
      <c r="FF37" s="163" t="e">
        <f t="shared" si="49"/>
        <v>#N/A</v>
      </c>
      <c r="FG37" s="163" t="e">
        <f t="shared" si="50"/>
        <v>#N/A</v>
      </c>
      <c r="FH37" s="163" t="e">
        <f t="shared" si="51"/>
        <v>#N/A</v>
      </c>
      <c r="FI37" s="163" t="e">
        <f t="shared" si="52"/>
        <v>#N/A</v>
      </c>
      <c r="FJ37" s="163" t="e">
        <f t="shared" si="53"/>
        <v>#N/A</v>
      </c>
      <c r="FK37" s="163" t="e">
        <f t="shared" si="54"/>
        <v>#N/A</v>
      </c>
      <c r="FL37" s="163" t="e">
        <f t="shared" si="55"/>
        <v>#N/A</v>
      </c>
      <c r="FM37" s="163" t="e">
        <f t="shared" si="56"/>
        <v>#N/A</v>
      </c>
      <c r="FN37" s="163" t="e">
        <f t="shared" si="57"/>
        <v>#N/A</v>
      </c>
      <c r="FO37" s="163" t="e">
        <f t="shared" si="58"/>
        <v>#N/A</v>
      </c>
      <c r="FP37" s="163" t="e">
        <f t="shared" si="59"/>
        <v>#N/A</v>
      </c>
      <c r="FQ37" s="163" t="e">
        <f t="shared" si="60"/>
        <v>#N/A</v>
      </c>
      <c r="FR37" s="163" t="e">
        <f t="shared" si="61"/>
        <v>#N/A</v>
      </c>
      <c r="FS37" s="163" t="e">
        <f t="shared" si="62"/>
        <v>#N/A</v>
      </c>
      <c r="FT37" s="163" t="e">
        <f t="shared" si="63"/>
        <v>#N/A</v>
      </c>
      <c r="FU37" s="163" t="e">
        <f t="shared" si="64"/>
        <v>#N/A</v>
      </c>
      <c r="FV37" s="163" t="e">
        <f t="shared" si="65"/>
        <v>#N/A</v>
      </c>
      <c r="FW37" s="163" t="e">
        <f t="shared" si="66"/>
        <v>#N/A</v>
      </c>
      <c r="FX37" s="163" t="e">
        <f t="shared" si="67"/>
        <v>#N/A</v>
      </c>
      <c r="FY37" s="163" t="e">
        <f t="shared" si="68"/>
        <v>#N/A</v>
      </c>
      <c r="FZ37" s="163" t="e">
        <f t="shared" si="69"/>
        <v>#N/A</v>
      </c>
      <c r="GA37" s="163" t="e">
        <f t="shared" si="70"/>
        <v>#N/A</v>
      </c>
      <c r="GB37" s="163" t="e">
        <f t="shared" si="71"/>
        <v>#N/A</v>
      </c>
      <c r="GC37" s="163" t="e">
        <f t="shared" si="72"/>
        <v>#N/A</v>
      </c>
      <c r="GD37" s="163" t="e">
        <f t="shared" si="73"/>
        <v>#N/A</v>
      </c>
      <c r="GE37" s="163" t="e">
        <f t="shared" si="74"/>
        <v>#N/A</v>
      </c>
      <c r="GF37" s="163" t="e">
        <f t="shared" si="75"/>
        <v>#N/A</v>
      </c>
      <c r="GG37" s="163" t="e">
        <f t="shared" si="76"/>
        <v>#N/A</v>
      </c>
      <c r="GH37" s="163" t="e">
        <f t="shared" si="77"/>
        <v>#N/A</v>
      </c>
      <c r="GI37" s="163" t="e">
        <f t="shared" si="78"/>
        <v>#N/A</v>
      </c>
      <c r="GJ37" s="163" t="e">
        <f t="shared" si="79"/>
        <v>#N/A</v>
      </c>
      <c r="GK37" s="163" t="e">
        <f t="shared" si="80"/>
        <v>#N/A</v>
      </c>
      <c r="GL37" s="163" t="e">
        <f t="shared" si="81"/>
        <v>#N/A</v>
      </c>
      <c r="GM37" s="163" t="e">
        <f t="shared" si="82"/>
        <v>#N/A</v>
      </c>
      <c r="GN37" s="163" t="e">
        <f t="shared" si="83"/>
        <v>#N/A</v>
      </c>
      <c r="GO37" s="163" t="e">
        <f t="shared" si="84"/>
        <v>#N/A</v>
      </c>
      <c r="GP37" s="163" t="e">
        <f t="shared" si="85"/>
        <v>#N/A</v>
      </c>
      <c r="GQ37" s="163" t="e">
        <f t="shared" si="86"/>
        <v>#N/A</v>
      </c>
      <c r="GR37" s="163" t="e">
        <f t="shared" si="87"/>
        <v>#N/A</v>
      </c>
      <c r="GS37" s="163" t="e">
        <f t="shared" si="88"/>
        <v>#N/A</v>
      </c>
      <c r="GT37" s="163" t="e">
        <f t="shared" si="89"/>
        <v>#N/A</v>
      </c>
      <c r="GU37" s="163" t="e">
        <f t="shared" si="90"/>
        <v>#N/A</v>
      </c>
      <c r="GV37" s="163" t="e">
        <f t="shared" si="91"/>
        <v>#N/A</v>
      </c>
      <c r="GW37" s="163" t="e">
        <f t="shared" si="92"/>
        <v>#N/A</v>
      </c>
      <c r="GX37" s="163" t="e">
        <f t="shared" si="93"/>
        <v>#N/A</v>
      </c>
      <c r="GY37" s="163" t="e">
        <f t="shared" si="94"/>
        <v>#N/A</v>
      </c>
      <c r="GZ37" s="163" t="e">
        <f t="shared" si="95"/>
        <v>#N/A</v>
      </c>
      <c r="HA37" s="163" t="e">
        <f t="shared" si="96"/>
        <v>#N/A</v>
      </c>
      <c r="HB37" s="163" t="e">
        <f t="shared" si="97"/>
        <v>#N/A</v>
      </c>
      <c r="HC37" s="163" t="e">
        <f t="shared" si="98"/>
        <v>#N/A</v>
      </c>
      <c r="HD37" s="163" t="e">
        <f t="shared" si="99"/>
        <v>#N/A</v>
      </c>
      <c r="HE37" s="163" t="e">
        <f t="shared" si="100"/>
        <v>#N/A</v>
      </c>
      <c r="HF37" s="163" t="e">
        <f t="shared" si="101"/>
        <v>#N/A</v>
      </c>
      <c r="HG37" s="163" t="e">
        <f t="shared" si="102"/>
        <v>#N/A</v>
      </c>
      <c r="HH37" s="163" t="e">
        <f t="shared" si="103"/>
        <v>#N/A</v>
      </c>
      <c r="HI37" s="163" t="e">
        <f t="shared" si="104"/>
        <v>#N/A</v>
      </c>
      <c r="HJ37" s="163" t="e">
        <f t="shared" si="105"/>
        <v>#N/A</v>
      </c>
      <c r="HK37" s="163" t="e">
        <f t="shared" si="106"/>
        <v>#N/A</v>
      </c>
      <c r="HL37" s="163" t="e">
        <f t="shared" si="107"/>
        <v>#N/A</v>
      </c>
      <c r="HM37" s="163" t="e">
        <f t="shared" si="108"/>
        <v>#N/A</v>
      </c>
      <c r="HN37" s="163" t="e">
        <f t="shared" si="109"/>
        <v>#N/A</v>
      </c>
      <c r="HO37" s="163" t="e">
        <f t="shared" si="110"/>
        <v>#N/A</v>
      </c>
      <c r="HP37" s="163" t="e">
        <f t="shared" si="111"/>
        <v>#N/A</v>
      </c>
      <c r="HQ37" s="163" t="e">
        <f t="shared" si="112"/>
        <v>#N/A</v>
      </c>
    </row>
    <row r="38" spans="1:225" hidden="1" x14ac:dyDescent="0.25">
      <c r="A38" s="4">
        <v>35</v>
      </c>
      <c r="B38" s="368" t="str">
        <f>IFERROR(_xlfn.LOGNORM.INV(0.001,LN($G38),LN(VLOOKUP($H38,VLookups!$A$4:$C$13,3,FALSE))),"")</f>
        <v/>
      </c>
      <c r="C38" s="89"/>
      <c r="D38" s="368" t="str">
        <f>IFERROR(_xlfn.LOGNORM.INV(0.999,LN($G38),LN(VLOOKUP($H38,VLookups!$A$4:$C$13,3,FALSE))),"")</f>
        <v/>
      </c>
      <c r="E38" s="34" t="str">
        <f t="shared" si="4"/>
        <v/>
      </c>
      <c r="F38" s="34" t="str">
        <f t="shared" si="5"/>
        <v/>
      </c>
      <c r="G38" s="70" t="str">
        <f>IF(AND(C38&gt;0,NOT(ISBLANK(H38))),IF(VLOOKUP($C$3,VLookups!$A$17:$B$18,2,FALSE),C38*VLOOKUP(H38,VLookups!$A$4:$B$13,2,FALSE),C38),"")</f>
        <v/>
      </c>
      <c r="H38" s="21"/>
      <c r="I38" s="56"/>
      <c r="J38" s="266"/>
      <c r="K38" s="369" t="str">
        <f>IF(AND(B38&gt;0,C38&gt;0,D38&gt;0),IF(ISBLANK(J38),IF(ISBLANK(H38),"",VLOOKUP(H38,VLookups!$A$4:$C$13,3,FALSE)),J38),"")</f>
        <v/>
      </c>
      <c r="L38" s="369" t="str">
        <f t="shared" si="6"/>
        <v/>
      </c>
      <c r="M38" s="72" t="str">
        <f t="shared" si="7"/>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8"/>
        <v/>
      </c>
      <c r="X38" s="162" t="str">
        <f t="shared" si="9"/>
        <v/>
      </c>
      <c r="Y38" s="48" t="str">
        <f t="shared" ref="Y38:CJ38" si="177">IF(ISNONTEXT($W38),X38+$W38,"")</f>
        <v/>
      </c>
      <c r="Z38" s="48" t="str">
        <f t="shared" si="177"/>
        <v/>
      </c>
      <c r="AA38" s="48" t="str">
        <f t="shared" si="177"/>
        <v/>
      </c>
      <c r="AB38" s="48" t="str">
        <f t="shared" si="177"/>
        <v/>
      </c>
      <c r="AC38" s="48" t="str">
        <f t="shared" si="177"/>
        <v/>
      </c>
      <c r="AD38" s="48" t="str">
        <f t="shared" si="177"/>
        <v/>
      </c>
      <c r="AE38" s="48" t="str">
        <f t="shared" si="177"/>
        <v/>
      </c>
      <c r="AF38" s="48" t="str">
        <f t="shared" si="177"/>
        <v/>
      </c>
      <c r="AG38" s="48" t="str">
        <f t="shared" si="177"/>
        <v/>
      </c>
      <c r="AH38" s="48" t="str">
        <f t="shared" si="177"/>
        <v/>
      </c>
      <c r="AI38" s="48" t="str">
        <f t="shared" si="177"/>
        <v/>
      </c>
      <c r="AJ38" s="48" t="str">
        <f t="shared" si="177"/>
        <v/>
      </c>
      <c r="AK38" s="48" t="str">
        <f t="shared" si="177"/>
        <v/>
      </c>
      <c r="AL38" s="48" t="str">
        <f t="shared" si="177"/>
        <v/>
      </c>
      <c r="AM38" s="48" t="str">
        <f t="shared" si="177"/>
        <v/>
      </c>
      <c r="AN38" s="48" t="str">
        <f t="shared" si="177"/>
        <v/>
      </c>
      <c r="AO38" s="48" t="str">
        <f t="shared" si="177"/>
        <v/>
      </c>
      <c r="AP38" s="48" t="str">
        <f t="shared" si="177"/>
        <v/>
      </c>
      <c r="AQ38" s="48" t="str">
        <f t="shared" si="177"/>
        <v/>
      </c>
      <c r="AR38" s="48" t="str">
        <f t="shared" si="177"/>
        <v/>
      </c>
      <c r="AS38" s="48" t="str">
        <f t="shared" si="177"/>
        <v/>
      </c>
      <c r="AT38" s="48" t="str">
        <f t="shared" si="177"/>
        <v/>
      </c>
      <c r="AU38" s="48" t="str">
        <f t="shared" si="177"/>
        <v/>
      </c>
      <c r="AV38" s="48" t="str">
        <f t="shared" si="177"/>
        <v/>
      </c>
      <c r="AW38" s="48" t="str">
        <f t="shared" si="177"/>
        <v/>
      </c>
      <c r="AX38" s="48" t="str">
        <f t="shared" si="177"/>
        <v/>
      </c>
      <c r="AY38" s="48" t="str">
        <f t="shared" si="177"/>
        <v/>
      </c>
      <c r="AZ38" s="48" t="str">
        <f t="shared" si="177"/>
        <v/>
      </c>
      <c r="BA38" s="48" t="str">
        <f t="shared" si="177"/>
        <v/>
      </c>
      <c r="BB38" s="48" t="str">
        <f t="shared" si="177"/>
        <v/>
      </c>
      <c r="BC38" s="48" t="str">
        <f t="shared" si="177"/>
        <v/>
      </c>
      <c r="BD38" s="48" t="str">
        <f t="shared" si="177"/>
        <v/>
      </c>
      <c r="BE38" s="48" t="str">
        <f t="shared" si="177"/>
        <v/>
      </c>
      <c r="BF38" s="48" t="str">
        <f t="shared" si="177"/>
        <v/>
      </c>
      <c r="BG38" s="48" t="str">
        <f t="shared" si="177"/>
        <v/>
      </c>
      <c r="BH38" s="48" t="str">
        <f t="shared" si="177"/>
        <v/>
      </c>
      <c r="BI38" s="48" t="str">
        <f t="shared" si="177"/>
        <v/>
      </c>
      <c r="BJ38" s="48" t="str">
        <f t="shared" si="177"/>
        <v/>
      </c>
      <c r="BK38" s="48" t="str">
        <f t="shared" si="177"/>
        <v/>
      </c>
      <c r="BL38" s="48" t="str">
        <f t="shared" si="177"/>
        <v/>
      </c>
      <c r="BM38" s="48" t="str">
        <f t="shared" si="177"/>
        <v/>
      </c>
      <c r="BN38" s="48" t="str">
        <f t="shared" si="177"/>
        <v/>
      </c>
      <c r="BO38" s="48" t="str">
        <f t="shared" si="177"/>
        <v/>
      </c>
      <c r="BP38" s="48" t="str">
        <f t="shared" si="177"/>
        <v/>
      </c>
      <c r="BQ38" s="48" t="str">
        <f t="shared" si="177"/>
        <v/>
      </c>
      <c r="BR38" s="48" t="str">
        <f t="shared" si="177"/>
        <v/>
      </c>
      <c r="BS38" s="48" t="str">
        <f t="shared" si="177"/>
        <v/>
      </c>
      <c r="BT38" s="48" t="str">
        <f t="shared" si="177"/>
        <v/>
      </c>
      <c r="BU38" s="48" t="str">
        <f t="shared" si="177"/>
        <v/>
      </c>
      <c r="BV38" s="48" t="str">
        <f t="shared" si="177"/>
        <v/>
      </c>
      <c r="BW38" s="48" t="str">
        <f t="shared" si="177"/>
        <v/>
      </c>
      <c r="BX38" s="48" t="str">
        <f t="shared" si="177"/>
        <v/>
      </c>
      <c r="BY38" s="48" t="str">
        <f t="shared" si="177"/>
        <v/>
      </c>
      <c r="BZ38" s="48" t="str">
        <f t="shared" si="177"/>
        <v/>
      </c>
      <c r="CA38" s="48" t="str">
        <f t="shared" si="177"/>
        <v/>
      </c>
      <c r="CB38" s="48" t="str">
        <f t="shared" si="177"/>
        <v/>
      </c>
      <c r="CC38" s="48" t="str">
        <f t="shared" si="177"/>
        <v/>
      </c>
      <c r="CD38" s="48" t="str">
        <f t="shared" si="177"/>
        <v/>
      </c>
      <c r="CE38" s="48" t="str">
        <f t="shared" si="177"/>
        <v/>
      </c>
      <c r="CF38" s="48" t="str">
        <f t="shared" si="177"/>
        <v/>
      </c>
      <c r="CG38" s="48" t="str">
        <f t="shared" si="177"/>
        <v/>
      </c>
      <c r="CH38" s="48" t="str">
        <f t="shared" si="177"/>
        <v/>
      </c>
      <c r="CI38" s="48" t="str">
        <f t="shared" si="177"/>
        <v/>
      </c>
      <c r="CJ38" s="48" t="str">
        <f t="shared" si="177"/>
        <v/>
      </c>
      <c r="CK38" s="48" t="str">
        <f t="shared" ref="CK38:DT38" si="178">IF(ISNONTEXT($W38),CJ38+$W38,"")</f>
        <v/>
      </c>
      <c r="CL38" s="48" t="str">
        <f t="shared" si="178"/>
        <v/>
      </c>
      <c r="CM38" s="48" t="str">
        <f t="shared" si="178"/>
        <v/>
      </c>
      <c r="CN38" s="48" t="str">
        <f t="shared" si="178"/>
        <v/>
      </c>
      <c r="CO38" s="48" t="str">
        <f t="shared" si="178"/>
        <v/>
      </c>
      <c r="CP38" s="48" t="str">
        <f t="shared" si="178"/>
        <v/>
      </c>
      <c r="CQ38" s="48" t="str">
        <f t="shared" si="178"/>
        <v/>
      </c>
      <c r="CR38" s="48" t="str">
        <f t="shared" si="178"/>
        <v/>
      </c>
      <c r="CS38" s="48" t="str">
        <f t="shared" si="178"/>
        <v/>
      </c>
      <c r="CT38" s="48" t="str">
        <f t="shared" si="178"/>
        <v/>
      </c>
      <c r="CU38" s="48" t="str">
        <f t="shared" si="178"/>
        <v/>
      </c>
      <c r="CV38" s="48" t="str">
        <f t="shared" si="178"/>
        <v/>
      </c>
      <c r="CW38" s="48" t="str">
        <f t="shared" si="178"/>
        <v/>
      </c>
      <c r="CX38" s="48" t="str">
        <f t="shared" si="178"/>
        <v/>
      </c>
      <c r="CY38" s="48" t="str">
        <f t="shared" si="178"/>
        <v/>
      </c>
      <c r="CZ38" s="48" t="str">
        <f t="shared" si="178"/>
        <v/>
      </c>
      <c r="DA38" s="48" t="str">
        <f t="shared" si="178"/>
        <v/>
      </c>
      <c r="DB38" s="48" t="str">
        <f t="shared" si="178"/>
        <v/>
      </c>
      <c r="DC38" s="48" t="str">
        <f t="shared" si="178"/>
        <v/>
      </c>
      <c r="DD38" s="48" t="str">
        <f t="shared" si="178"/>
        <v/>
      </c>
      <c r="DE38" s="48" t="str">
        <f t="shared" si="178"/>
        <v/>
      </c>
      <c r="DF38" s="48" t="str">
        <f t="shared" si="178"/>
        <v/>
      </c>
      <c r="DG38" s="48" t="str">
        <f t="shared" si="178"/>
        <v/>
      </c>
      <c r="DH38" s="48" t="str">
        <f t="shared" si="178"/>
        <v/>
      </c>
      <c r="DI38" s="48" t="str">
        <f t="shared" si="178"/>
        <v/>
      </c>
      <c r="DJ38" s="48" t="str">
        <f t="shared" si="178"/>
        <v/>
      </c>
      <c r="DK38" s="48" t="str">
        <f t="shared" si="178"/>
        <v/>
      </c>
      <c r="DL38" s="48" t="str">
        <f t="shared" si="178"/>
        <v/>
      </c>
      <c r="DM38" s="48" t="str">
        <f t="shared" si="178"/>
        <v/>
      </c>
      <c r="DN38" s="48" t="str">
        <f t="shared" si="178"/>
        <v/>
      </c>
      <c r="DO38" s="48" t="str">
        <f t="shared" si="178"/>
        <v/>
      </c>
      <c r="DP38" s="48" t="str">
        <f t="shared" si="178"/>
        <v/>
      </c>
      <c r="DQ38" s="48" t="str">
        <f t="shared" si="178"/>
        <v/>
      </c>
      <c r="DR38" s="48" t="str">
        <f t="shared" si="178"/>
        <v/>
      </c>
      <c r="DS38" s="48" t="str">
        <f t="shared" si="178"/>
        <v/>
      </c>
      <c r="DT38" s="48" t="str">
        <f t="shared" si="178"/>
        <v/>
      </c>
      <c r="DU38" s="163" t="e">
        <f t="shared" si="12"/>
        <v>#N/A</v>
      </c>
      <c r="DV38" s="163" t="e">
        <f t="shared" si="13"/>
        <v>#N/A</v>
      </c>
      <c r="DW38" s="163" t="e">
        <f t="shared" si="14"/>
        <v>#N/A</v>
      </c>
      <c r="DX38" s="163" t="e">
        <f t="shared" si="15"/>
        <v>#N/A</v>
      </c>
      <c r="DY38" s="163" t="e">
        <f t="shared" si="16"/>
        <v>#N/A</v>
      </c>
      <c r="DZ38" s="163" t="e">
        <f t="shared" si="17"/>
        <v>#N/A</v>
      </c>
      <c r="EA38" s="163" t="e">
        <f t="shared" si="18"/>
        <v>#N/A</v>
      </c>
      <c r="EB38" s="163" t="e">
        <f t="shared" si="19"/>
        <v>#N/A</v>
      </c>
      <c r="EC38" s="163" t="e">
        <f t="shared" si="20"/>
        <v>#N/A</v>
      </c>
      <c r="ED38" s="163" t="e">
        <f t="shared" si="21"/>
        <v>#N/A</v>
      </c>
      <c r="EE38" s="163" t="e">
        <f t="shared" si="22"/>
        <v>#N/A</v>
      </c>
      <c r="EF38" s="163" t="e">
        <f t="shared" si="23"/>
        <v>#N/A</v>
      </c>
      <c r="EG38" s="163" t="e">
        <f t="shared" si="24"/>
        <v>#N/A</v>
      </c>
      <c r="EH38" s="163" t="e">
        <f t="shared" si="25"/>
        <v>#N/A</v>
      </c>
      <c r="EI38" s="163" t="e">
        <f t="shared" si="26"/>
        <v>#N/A</v>
      </c>
      <c r="EJ38" s="163" t="e">
        <f t="shared" si="27"/>
        <v>#N/A</v>
      </c>
      <c r="EK38" s="163" t="e">
        <f t="shared" si="28"/>
        <v>#N/A</v>
      </c>
      <c r="EL38" s="163" t="e">
        <f t="shared" si="29"/>
        <v>#N/A</v>
      </c>
      <c r="EM38" s="163" t="e">
        <f t="shared" si="30"/>
        <v>#N/A</v>
      </c>
      <c r="EN38" s="163" t="e">
        <f t="shared" si="31"/>
        <v>#N/A</v>
      </c>
      <c r="EO38" s="163" t="e">
        <f t="shared" si="32"/>
        <v>#N/A</v>
      </c>
      <c r="EP38" s="163" t="e">
        <f t="shared" si="33"/>
        <v>#N/A</v>
      </c>
      <c r="EQ38" s="163" t="e">
        <f t="shared" si="34"/>
        <v>#N/A</v>
      </c>
      <c r="ER38" s="163" t="e">
        <f t="shared" si="35"/>
        <v>#N/A</v>
      </c>
      <c r="ES38" s="163" t="e">
        <f t="shared" si="36"/>
        <v>#N/A</v>
      </c>
      <c r="ET38" s="163" t="e">
        <f t="shared" si="37"/>
        <v>#N/A</v>
      </c>
      <c r="EU38" s="163" t="e">
        <f t="shared" si="38"/>
        <v>#N/A</v>
      </c>
      <c r="EV38" s="163" t="e">
        <f t="shared" si="39"/>
        <v>#N/A</v>
      </c>
      <c r="EW38" s="163" t="e">
        <f t="shared" si="40"/>
        <v>#N/A</v>
      </c>
      <c r="EX38" s="163" t="e">
        <f t="shared" si="41"/>
        <v>#N/A</v>
      </c>
      <c r="EY38" s="163" t="e">
        <f t="shared" si="42"/>
        <v>#N/A</v>
      </c>
      <c r="EZ38" s="163" t="e">
        <f t="shared" si="43"/>
        <v>#N/A</v>
      </c>
      <c r="FA38" s="163" t="e">
        <f t="shared" si="44"/>
        <v>#N/A</v>
      </c>
      <c r="FB38" s="163" t="e">
        <f t="shared" si="45"/>
        <v>#N/A</v>
      </c>
      <c r="FC38" s="163" t="e">
        <f t="shared" si="46"/>
        <v>#N/A</v>
      </c>
      <c r="FD38" s="163" t="e">
        <f t="shared" si="47"/>
        <v>#N/A</v>
      </c>
      <c r="FE38" s="163" t="e">
        <f t="shared" si="48"/>
        <v>#N/A</v>
      </c>
      <c r="FF38" s="163" t="e">
        <f t="shared" si="49"/>
        <v>#N/A</v>
      </c>
      <c r="FG38" s="163" t="e">
        <f t="shared" si="50"/>
        <v>#N/A</v>
      </c>
      <c r="FH38" s="163" t="e">
        <f t="shared" si="51"/>
        <v>#N/A</v>
      </c>
      <c r="FI38" s="163" t="e">
        <f t="shared" si="52"/>
        <v>#N/A</v>
      </c>
      <c r="FJ38" s="163" t="e">
        <f t="shared" si="53"/>
        <v>#N/A</v>
      </c>
      <c r="FK38" s="163" t="e">
        <f t="shared" si="54"/>
        <v>#N/A</v>
      </c>
      <c r="FL38" s="163" t="e">
        <f t="shared" si="55"/>
        <v>#N/A</v>
      </c>
      <c r="FM38" s="163" t="e">
        <f t="shared" si="56"/>
        <v>#N/A</v>
      </c>
      <c r="FN38" s="163" t="e">
        <f t="shared" si="57"/>
        <v>#N/A</v>
      </c>
      <c r="FO38" s="163" t="e">
        <f t="shared" si="58"/>
        <v>#N/A</v>
      </c>
      <c r="FP38" s="163" t="e">
        <f t="shared" si="59"/>
        <v>#N/A</v>
      </c>
      <c r="FQ38" s="163" t="e">
        <f t="shared" si="60"/>
        <v>#N/A</v>
      </c>
      <c r="FR38" s="163" t="e">
        <f t="shared" si="61"/>
        <v>#N/A</v>
      </c>
      <c r="FS38" s="163" t="e">
        <f t="shared" si="62"/>
        <v>#N/A</v>
      </c>
      <c r="FT38" s="163" t="e">
        <f t="shared" si="63"/>
        <v>#N/A</v>
      </c>
      <c r="FU38" s="163" t="e">
        <f t="shared" si="64"/>
        <v>#N/A</v>
      </c>
      <c r="FV38" s="163" t="e">
        <f t="shared" si="65"/>
        <v>#N/A</v>
      </c>
      <c r="FW38" s="163" t="e">
        <f t="shared" si="66"/>
        <v>#N/A</v>
      </c>
      <c r="FX38" s="163" t="e">
        <f t="shared" si="67"/>
        <v>#N/A</v>
      </c>
      <c r="FY38" s="163" t="e">
        <f t="shared" si="68"/>
        <v>#N/A</v>
      </c>
      <c r="FZ38" s="163" t="e">
        <f t="shared" si="69"/>
        <v>#N/A</v>
      </c>
      <c r="GA38" s="163" t="e">
        <f t="shared" si="70"/>
        <v>#N/A</v>
      </c>
      <c r="GB38" s="163" t="e">
        <f t="shared" si="71"/>
        <v>#N/A</v>
      </c>
      <c r="GC38" s="163" t="e">
        <f t="shared" si="72"/>
        <v>#N/A</v>
      </c>
      <c r="GD38" s="163" t="e">
        <f t="shared" si="73"/>
        <v>#N/A</v>
      </c>
      <c r="GE38" s="163" t="e">
        <f t="shared" si="74"/>
        <v>#N/A</v>
      </c>
      <c r="GF38" s="163" t="e">
        <f t="shared" si="75"/>
        <v>#N/A</v>
      </c>
      <c r="GG38" s="163" t="e">
        <f t="shared" si="76"/>
        <v>#N/A</v>
      </c>
      <c r="GH38" s="163" t="e">
        <f t="shared" si="77"/>
        <v>#N/A</v>
      </c>
      <c r="GI38" s="163" t="e">
        <f t="shared" si="78"/>
        <v>#N/A</v>
      </c>
      <c r="GJ38" s="163" t="e">
        <f t="shared" si="79"/>
        <v>#N/A</v>
      </c>
      <c r="GK38" s="163" t="e">
        <f t="shared" si="80"/>
        <v>#N/A</v>
      </c>
      <c r="GL38" s="163" t="e">
        <f t="shared" si="81"/>
        <v>#N/A</v>
      </c>
      <c r="GM38" s="163" t="e">
        <f t="shared" si="82"/>
        <v>#N/A</v>
      </c>
      <c r="GN38" s="163" t="e">
        <f t="shared" si="83"/>
        <v>#N/A</v>
      </c>
      <c r="GO38" s="163" t="e">
        <f t="shared" si="84"/>
        <v>#N/A</v>
      </c>
      <c r="GP38" s="163" t="e">
        <f t="shared" si="85"/>
        <v>#N/A</v>
      </c>
      <c r="GQ38" s="163" t="e">
        <f t="shared" si="86"/>
        <v>#N/A</v>
      </c>
      <c r="GR38" s="163" t="e">
        <f t="shared" si="87"/>
        <v>#N/A</v>
      </c>
      <c r="GS38" s="163" t="e">
        <f t="shared" si="88"/>
        <v>#N/A</v>
      </c>
      <c r="GT38" s="163" t="e">
        <f t="shared" si="89"/>
        <v>#N/A</v>
      </c>
      <c r="GU38" s="163" t="e">
        <f t="shared" si="90"/>
        <v>#N/A</v>
      </c>
      <c r="GV38" s="163" t="e">
        <f t="shared" si="91"/>
        <v>#N/A</v>
      </c>
      <c r="GW38" s="163" t="e">
        <f t="shared" si="92"/>
        <v>#N/A</v>
      </c>
      <c r="GX38" s="163" t="e">
        <f t="shared" si="93"/>
        <v>#N/A</v>
      </c>
      <c r="GY38" s="163" t="e">
        <f t="shared" si="94"/>
        <v>#N/A</v>
      </c>
      <c r="GZ38" s="163" t="e">
        <f t="shared" si="95"/>
        <v>#N/A</v>
      </c>
      <c r="HA38" s="163" t="e">
        <f t="shared" si="96"/>
        <v>#N/A</v>
      </c>
      <c r="HB38" s="163" t="e">
        <f t="shared" si="97"/>
        <v>#N/A</v>
      </c>
      <c r="HC38" s="163" t="e">
        <f t="shared" si="98"/>
        <v>#N/A</v>
      </c>
      <c r="HD38" s="163" t="e">
        <f t="shared" si="99"/>
        <v>#N/A</v>
      </c>
      <c r="HE38" s="163" t="e">
        <f t="shared" si="100"/>
        <v>#N/A</v>
      </c>
      <c r="HF38" s="163" t="e">
        <f t="shared" si="101"/>
        <v>#N/A</v>
      </c>
      <c r="HG38" s="163" t="e">
        <f t="shared" si="102"/>
        <v>#N/A</v>
      </c>
      <c r="HH38" s="163" t="e">
        <f t="shared" si="103"/>
        <v>#N/A</v>
      </c>
      <c r="HI38" s="163" t="e">
        <f t="shared" si="104"/>
        <v>#N/A</v>
      </c>
      <c r="HJ38" s="163" t="e">
        <f t="shared" si="105"/>
        <v>#N/A</v>
      </c>
      <c r="HK38" s="163" t="e">
        <f t="shared" si="106"/>
        <v>#N/A</v>
      </c>
      <c r="HL38" s="163" t="e">
        <f t="shared" si="107"/>
        <v>#N/A</v>
      </c>
      <c r="HM38" s="163" t="e">
        <f t="shared" si="108"/>
        <v>#N/A</v>
      </c>
      <c r="HN38" s="163" t="e">
        <f t="shared" si="109"/>
        <v>#N/A</v>
      </c>
      <c r="HO38" s="163" t="e">
        <f t="shared" si="110"/>
        <v>#N/A</v>
      </c>
      <c r="HP38" s="163" t="e">
        <f t="shared" si="111"/>
        <v>#N/A</v>
      </c>
      <c r="HQ38" s="163" t="e">
        <f t="shared" si="112"/>
        <v>#N/A</v>
      </c>
    </row>
    <row r="39" spans="1:225" hidden="1" x14ac:dyDescent="0.25">
      <c r="A39" s="4">
        <v>36</v>
      </c>
      <c r="B39" s="368" t="str">
        <f>IFERROR(_xlfn.LOGNORM.INV(0.001,LN($G39),LN(VLOOKUP($H39,VLookups!$A$4:$C$13,3,FALSE))),"")</f>
        <v/>
      </c>
      <c r="C39" s="89"/>
      <c r="D39" s="368" t="str">
        <f>IFERROR(_xlfn.LOGNORM.INV(0.999,LN($G39),LN(VLOOKUP($H39,VLookups!$A$4:$C$13,3,FALSE))),"")</f>
        <v/>
      </c>
      <c r="E39" s="34" t="str">
        <f t="shared" si="4"/>
        <v/>
      </c>
      <c r="F39" s="34" t="str">
        <f t="shared" si="5"/>
        <v/>
      </c>
      <c r="G39" s="70" t="str">
        <f>IF(AND(C39&gt;0,NOT(ISBLANK(H39))),IF(VLOOKUP($C$3,VLookups!$A$17:$B$18,2,FALSE),C39*VLOOKUP(H39,VLookups!$A$4:$B$13,2,FALSE),C39),"")</f>
        <v/>
      </c>
      <c r="H39" s="21"/>
      <c r="I39" s="56"/>
      <c r="J39" s="266"/>
      <c r="K39" s="369" t="str">
        <f>IF(AND(B39&gt;0,C39&gt;0,D39&gt;0),IF(ISBLANK(J39),IF(ISBLANK(H39),"",VLOOKUP(H39,VLookups!$A$4:$C$13,3,FALSE)),J39),"")</f>
        <v/>
      </c>
      <c r="L39" s="369" t="str">
        <f t="shared" si="6"/>
        <v/>
      </c>
      <c r="M39" s="72" t="str">
        <f t="shared" si="7"/>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8"/>
        <v/>
      </c>
      <c r="X39" s="162" t="str">
        <f t="shared" si="9"/>
        <v/>
      </c>
      <c r="Y39" s="48" t="str">
        <f t="shared" ref="Y39:CJ39" si="179">IF(ISNONTEXT($W39),X39+$W39,"")</f>
        <v/>
      </c>
      <c r="Z39" s="48" t="str">
        <f t="shared" si="179"/>
        <v/>
      </c>
      <c r="AA39" s="48" t="str">
        <f t="shared" si="179"/>
        <v/>
      </c>
      <c r="AB39" s="48" t="str">
        <f t="shared" si="179"/>
        <v/>
      </c>
      <c r="AC39" s="48" t="str">
        <f t="shared" si="179"/>
        <v/>
      </c>
      <c r="AD39" s="48" t="str">
        <f t="shared" si="179"/>
        <v/>
      </c>
      <c r="AE39" s="48" t="str">
        <f t="shared" si="179"/>
        <v/>
      </c>
      <c r="AF39" s="48" t="str">
        <f t="shared" si="179"/>
        <v/>
      </c>
      <c r="AG39" s="48" t="str">
        <f t="shared" si="179"/>
        <v/>
      </c>
      <c r="AH39" s="48" t="str">
        <f t="shared" si="179"/>
        <v/>
      </c>
      <c r="AI39" s="48" t="str">
        <f t="shared" si="179"/>
        <v/>
      </c>
      <c r="AJ39" s="48" t="str">
        <f t="shared" si="179"/>
        <v/>
      </c>
      <c r="AK39" s="48" t="str">
        <f t="shared" si="179"/>
        <v/>
      </c>
      <c r="AL39" s="48" t="str">
        <f t="shared" si="179"/>
        <v/>
      </c>
      <c r="AM39" s="48" t="str">
        <f t="shared" si="179"/>
        <v/>
      </c>
      <c r="AN39" s="48" t="str">
        <f t="shared" si="179"/>
        <v/>
      </c>
      <c r="AO39" s="48" t="str">
        <f t="shared" si="179"/>
        <v/>
      </c>
      <c r="AP39" s="48" t="str">
        <f t="shared" si="179"/>
        <v/>
      </c>
      <c r="AQ39" s="48" t="str">
        <f t="shared" si="179"/>
        <v/>
      </c>
      <c r="AR39" s="48" t="str">
        <f t="shared" si="179"/>
        <v/>
      </c>
      <c r="AS39" s="48" t="str">
        <f t="shared" si="179"/>
        <v/>
      </c>
      <c r="AT39" s="48" t="str">
        <f t="shared" si="179"/>
        <v/>
      </c>
      <c r="AU39" s="48" t="str">
        <f t="shared" si="179"/>
        <v/>
      </c>
      <c r="AV39" s="48" t="str">
        <f t="shared" si="179"/>
        <v/>
      </c>
      <c r="AW39" s="48" t="str">
        <f t="shared" si="179"/>
        <v/>
      </c>
      <c r="AX39" s="48" t="str">
        <f t="shared" si="179"/>
        <v/>
      </c>
      <c r="AY39" s="48" t="str">
        <f t="shared" si="179"/>
        <v/>
      </c>
      <c r="AZ39" s="48" t="str">
        <f t="shared" si="179"/>
        <v/>
      </c>
      <c r="BA39" s="48" t="str">
        <f t="shared" si="179"/>
        <v/>
      </c>
      <c r="BB39" s="48" t="str">
        <f t="shared" si="179"/>
        <v/>
      </c>
      <c r="BC39" s="48" t="str">
        <f t="shared" si="179"/>
        <v/>
      </c>
      <c r="BD39" s="48" t="str">
        <f t="shared" si="179"/>
        <v/>
      </c>
      <c r="BE39" s="48" t="str">
        <f t="shared" si="179"/>
        <v/>
      </c>
      <c r="BF39" s="48" t="str">
        <f t="shared" si="179"/>
        <v/>
      </c>
      <c r="BG39" s="48" t="str">
        <f t="shared" si="179"/>
        <v/>
      </c>
      <c r="BH39" s="48" t="str">
        <f t="shared" si="179"/>
        <v/>
      </c>
      <c r="BI39" s="48" t="str">
        <f t="shared" si="179"/>
        <v/>
      </c>
      <c r="BJ39" s="48" t="str">
        <f t="shared" si="179"/>
        <v/>
      </c>
      <c r="BK39" s="48" t="str">
        <f t="shared" si="179"/>
        <v/>
      </c>
      <c r="BL39" s="48" t="str">
        <f t="shared" si="179"/>
        <v/>
      </c>
      <c r="BM39" s="48" t="str">
        <f t="shared" si="179"/>
        <v/>
      </c>
      <c r="BN39" s="48" t="str">
        <f t="shared" si="179"/>
        <v/>
      </c>
      <c r="BO39" s="48" t="str">
        <f t="shared" si="179"/>
        <v/>
      </c>
      <c r="BP39" s="48" t="str">
        <f t="shared" si="179"/>
        <v/>
      </c>
      <c r="BQ39" s="48" t="str">
        <f t="shared" si="179"/>
        <v/>
      </c>
      <c r="BR39" s="48" t="str">
        <f t="shared" si="179"/>
        <v/>
      </c>
      <c r="BS39" s="48" t="str">
        <f t="shared" si="179"/>
        <v/>
      </c>
      <c r="BT39" s="48" t="str">
        <f t="shared" si="179"/>
        <v/>
      </c>
      <c r="BU39" s="48" t="str">
        <f t="shared" si="179"/>
        <v/>
      </c>
      <c r="BV39" s="48" t="str">
        <f t="shared" si="179"/>
        <v/>
      </c>
      <c r="BW39" s="48" t="str">
        <f t="shared" si="179"/>
        <v/>
      </c>
      <c r="BX39" s="48" t="str">
        <f t="shared" si="179"/>
        <v/>
      </c>
      <c r="BY39" s="48" t="str">
        <f t="shared" si="179"/>
        <v/>
      </c>
      <c r="BZ39" s="48" t="str">
        <f t="shared" si="179"/>
        <v/>
      </c>
      <c r="CA39" s="48" t="str">
        <f t="shared" si="179"/>
        <v/>
      </c>
      <c r="CB39" s="48" t="str">
        <f t="shared" si="179"/>
        <v/>
      </c>
      <c r="CC39" s="48" t="str">
        <f t="shared" si="179"/>
        <v/>
      </c>
      <c r="CD39" s="48" t="str">
        <f t="shared" si="179"/>
        <v/>
      </c>
      <c r="CE39" s="48" t="str">
        <f t="shared" si="179"/>
        <v/>
      </c>
      <c r="CF39" s="48" t="str">
        <f t="shared" si="179"/>
        <v/>
      </c>
      <c r="CG39" s="48" t="str">
        <f t="shared" si="179"/>
        <v/>
      </c>
      <c r="CH39" s="48" t="str">
        <f t="shared" si="179"/>
        <v/>
      </c>
      <c r="CI39" s="48" t="str">
        <f t="shared" si="179"/>
        <v/>
      </c>
      <c r="CJ39" s="48" t="str">
        <f t="shared" si="179"/>
        <v/>
      </c>
      <c r="CK39" s="48" t="str">
        <f t="shared" ref="CK39:DT39" si="180">IF(ISNONTEXT($W39),CJ39+$W39,"")</f>
        <v/>
      </c>
      <c r="CL39" s="48" t="str">
        <f t="shared" si="180"/>
        <v/>
      </c>
      <c r="CM39" s="48" t="str">
        <f t="shared" si="180"/>
        <v/>
      </c>
      <c r="CN39" s="48" t="str">
        <f t="shared" si="180"/>
        <v/>
      </c>
      <c r="CO39" s="48" t="str">
        <f t="shared" si="180"/>
        <v/>
      </c>
      <c r="CP39" s="48" t="str">
        <f t="shared" si="180"/>
        <v/>
      </c>
      <c r="CQ39" s="48" t="str">
        <f t="shared" si="180"/>
        <v/>
      </c>
      <c r="CR39" s="48" t="str">
        <f t="shared" si="180"/>
        <v/>
      </c>
      <c r="CS39" s="48" t="str">
        <f t="shared" si="180"/>
        <v/>
      </c>
      <c r="CT39" s="48" t="str">
        <f t="shared" si="180"/>
        <v/>
      </c>
      <c r="CU39" s="48" t="str">
        <f t="shared" si="180"/>
        <v/>
      </c>
      <c r="CV39" s="48" t="str">
        <f t="shared" si="180"/>
        <v/>
      </c>
      <c r="CW39" s="48" t="str">
        <f t="shared" si="180"/>
        <v/>
      </c>
      <c r="CX39" s="48" t="str">
        <f t="shared" si="180"/>
        <v/>
      </c>
      <c r="CY39" s="48" t="str">
        <f t="shared" si="180"/>
        <v/>
      </c>
      <c r="CZ39" s="48" t="str">
        <f t="shared" si="180"/>
        <v/>
      </c>
      <c r="DA39" s="48" t="str">
        <f t="shared" si="180"/>
        <v/>
      </c>
      <c r="DB39" s="48" t="str">
        <f t="shared" si="180"/>
        <v/>
      </c>
      <c r="DC39" s="48" t="str">
        <f t="shared" si="180"/>
        <v/>
      </c>
      <c r="DD39" s="48" t="str">
        <f t="shared" si="180"/>
        <v/>
      </c>
      <c r="DE39" s="48" t="str">
        <f t="shared" si="180"/>
        <v/>
      </c>
      <c r="DF39" s="48" t="str">
        <f t="shared" si="180"/>
        <v/>
      </c>
      <c r="DG39" s="48" t="str">
        <f t="shared" si="180"/>
        <v/>
      </c>
      <c r="DH39" s="48" t="str">
        <f t="shared" si="180"/>
        <v/>
      </c>
      <c r="DI39" s="48" t="str">
        <f t="shared" si="180"/>
        <v/>
      </c>
      <c r="DJ39" s="48" t="str">
        <f t="shared" si="180"/>
        <v/>
      </c>
      <c r="DK39" s="48" t="str">
        <f t="shared" si="180"/>
        <v/>
      </c>
      <c r="DL39" s="48" t="str">
        <f t="shared" si="180"/>
        <v/>
      </c>
      <c r="DM39" s="48" t="str">
        <f t="shared" si="180"/>
        <v/>
      </c>
      <c r="DN39" s="48" t="str">
        <f t="shared" si="180"/>
        <v/>
      </c>
      <c r="DO39" s="48" t="str">
        <f t="shared" si="180"/>
        <v/>
      </c>
      <c r="DP39" s="48" t="str">
        <f t="shared" si="180"/>
        <v/>
      </c>
      <c r="DQ39" s="48" t="str">
        <f t="shared" si="180"/>
        <v/>
      </c>
      <c r="DR39" s="48" t="str">
        <f t="shared" si="180"/>
        <v/>
      </c>
      <c r="DS39" s="48" t="str">
        <f t="shared" si="180"/>
        <v/>
      </c>
      <c r="DT39" s="48" t="str">
        <f t="shared" si="180"/>
        <v/>
      </c>
      <c r="DU39" s="163" t="e">
        <f t="shared" si="12"/>
        <v>#N/A</v>
      </c>
      <c r="DV39" s="163" t="e">
        <f t="shared" si="13"/>
        <v>#N/A</v>
      </c>
      <c r="DW39" s="163" t="e">
        <f t="shared" si="14"/>
        <v>#N/A</v>
      </c>
      <c r="DX39" s="163" t="e">
        <f t="shared" si="15"/>
        <v>#N/A</v>
      </c>
      <c r="DY39" s="163" t="e">
        <f t="shared" si="16"/>
        <v>#N/A</v>
      </c>
      <c r="DZ39" s="163" t="e">
        <f t="shared" si="17"/>
        <v>#N/A</v>
      </c>
      <c r="EA39" s="163" t="e">
        <f t="shared" si="18"/>
        <v>#N/A</v>
      </c>
      <c r="EB39" s="163" t="e">
        <f t="shared" si="19"/>
        <v>#N/A</v>
      </c>
      <c r="EC39" s="163" t="e">
        <f t="shared" si="20"/>
        <v>#N/A</v>
      </c>
      <c r="ED39" s="163" t="e">
        <f t="shared" si="21"/>
        <v>#N/A</v>
      </c>
      <c r="EE39" s="163" t="e">
        <f t="shared" si="22"/>
        <v>#N/A</v>
      </c>
      <c r="EF39" s="163" t="e">
        <f t="shared" si="23"/>
        <v>#N/A</v>
      </c>
      <c r="EG39" s="163" t="e">
        <f t="shared" si="24"/>
        <v>#N/A</v>
      </c>
      <c r="EH39" s="163" t="e">
        <f t="shared" si="25"/>
        <v>#N/A</v>
      </c>
      <c r="EI39" s="163" t="e">
        <f t="shared" si="26"/>
        <v>#N/A</v>
      </c>
      <c r="EJ39" s="163" t="e">
        <f t="shared" si="27"/>
        <v>#N/A</v>
      </c>
      <c r="EK39" s="163" t="e">
        <f t="shared" si="28"/>
        <v>#N/A</v>
      </c>
      <c r="EL39" s="163" t="e">
        <f t="shared" si="29"/>
        <v>#N/A</v>
      </c>
      <c r="EM39" s="163" t="e">
        <f t="shared" si="30"/>
        <v>#N/A</v>
      </c>
      <c r="EN39" s="163" t="e">
        <f t="shared" si="31"/>
        <v>#N/A</v>
      </c>
      <c r="EO39" s="163" t="e">
        <f t="shared" si="32"/>
        <v>#N/A</v>
      </c>
      <c r="EP39" s="163" t="e">
        <f t="shared" si="33"/>
        <v>#N/A</v>
      </c>
      <c r="EQ39" s="163" t="e">
        <f t="shared" si="34"/>
        <v>#N/A</v>
      </c>
      <c r="ER39" s="163" t="e">
        <f t="shared" si="35"/>
        <v>#N/A</v>
      </c>
      <c r="ES39" s="163" t="e">
        <f t="shared" si="36"/>
        <v>#N/A</v>
      </c>
      <c r="ET39" s="163" t="e">
        <f t="shared" si="37"/>
        <v>#N/A</v>
      </c>
      <c r="EU39" s="163" t="e">
        <f t="shared" si="38"/>
        <v>#N/A</v>
      </c>
      <c r="EV39" s="163" t="e">
        <f t="shared" si="39"/>
        <v>#N/A</v>
      </c>
      <c r="EW39" s="163" t="e">
        <f t="shared" si="40"/>
        <v>#N/A</v>
      </c>
      <c r="EX39" s="163" t="e">
        <f t="shared" si="41"/>
        <v>#N/A</v>
      </c>
      <c r="EY39" s="163" t="e">
        <f t="shared" si="42"/>
        <v>#N/A</v>
      </c>
      <c r="EZ39" s="163" t="e">
        <f t="shared" si="43"/>
        <v>#N/A</v>
      </c>
      <c r="FA39" s="163" t="e">
        <f t="shared" si="44"/>
        <v>#N/A</v>
      </c>
      <c r="FB39" s="163" t="e">
        <f t="shared" si="45"/>
        <v>#N/A</v>
      </c>
      <c r="FC39" s="163" t="e">
        <f t="shared" si="46"/>
        <v>#N/A</v>
      </c>
      <c r="FD39" s="163" t="e">
        <f t="shared" si="47"/>
        <v>#N/A</v>
      </c>
      <c r="FE39" s="163" t="e">
        <f t="shared" si="48"/>
        <v>#N/A</v>
      </c>
      <c r="FF39" s="163" t="e">
        <f t="shared" si="49"/>
        <v>#N/A</v>
      </c>
      <c r="FG39" s="163" t="e">
        <f t="shared" si="50"/>
        <v>#N/A</v>
      </c>
      <c r="FH39" s="163" t="e">
        <f t="shared" si="51"/>
        <v>#N/A</v>
      </c>
      <c r="FI39" s="163" t="e">
        <f t="shared" si="52"/>
        <v>#N/A</v>
      </c>
      <c r="FJ39" s="163" t="e">
        <f t="shared" si="53"/>
        <v>#N/A</v>
      </c>
      <c r="FK39" s="163" t="e">
        <f t="shared" si="54"/>
        <v>#N/A</v>
      </c>
      <c r="FL39" s="163" t="e">
        <f t="shared" si="55"/>
        <v>#N/A</v>
      </c>
      <c r="FM39" s="163" t="e">
        <f t="shared" si="56"/>
        <v>#N/A</v>
      </c>
      <c r="FN39" s="163" t="e">
        <f t="shared" si="57"/>
        <v>#N/A</v>
      </c>
      <c r="FO39" s="163" t="e">
        <f t="shared" si="58"/>
        <v>#N/A</v>
      </c>
      <c r="FP39" s="163" t="e">
        <f t="shared" si="59"/>
        <v>#N/A</v>
      </c>
      <c r="FQ39" s="163" t="e">
        <f t="shared" si="60"/>
        <v>#N/A</v>
      </c>
      <c r="FR39" s="163" t="e">
        <f t="shared" si="61"/>
        <v>#N/A</v>
      </c>
      <c r="FS39" s="163" t="e">
        <f t="shared" si="62"/>
        <v>#N/A</v>
      </c>
      <c r="FT39" s="163" t="e">
        <f t="shared" si="63"/>
        <v>#N/A</v>
      </c>
      <c r="FU39" s="163" t="e">
        <f t="shared" si="64"/>
        <v>#N/A</v>
      </c>
      <c r="FV39" s="163" t="e">
        <f t="shared" si="65"/>
        <v>#N/A</v>
      </c>
      <c r="FW39" s="163" t="e">
        <f t="shared" si="66"/>
        <v>#N/A</v>
      </c>
      <c r="FX39" s="163" t="e">
        <f t="shared" si="67"/>
        <v>#N/A</v>
      </c>
      <c r="FY39" s="163" t="e">
        <f t="shared" si="68"/>
        <v>#N/A</v>
      </c>
      <c r="FZ39" s="163" t="e">
        <f t="shared" si="69"/>
        <v>#N/A</v>
      </c>
      <c r="GA39" s="163" t="e">
        <f t="shared" si="70"/>
        <v>#N/A</v>
      </c>
      <c r="GB39" s="163" t="e">
        <f t="shared" si="71"/>
        <v>#N/A</v>
      </c>
      <c r="GC39" s="163" t="e">
        <f t="shared" si="72"/>
        <v>#N/A</v>
      </c>
      <c r="GD39" s="163" t="e">
        <f t="shared" si="73"/>
        <v>#N/A</v>
      </c>
      <c r="GE39" s="163" t="e">
        <f t="shared" si="74"/>
        <v>#N/A</v>
      </c>
      <c r="GF39" s="163" t="e">
        <f t="shared" si="75"/>
        <v>#N/A</v>
      </c>
      <c r="GG39" s="163" t="e">
        <f t="shared" si="76"/>
        <v>#N/A</v>
      </c>
      <c r="GH39" s="163" t="e">
        <f t="shared" si="77"/>
        <v>#N/A</v>
      </c>
      <c r="GI39" s="163" t="e">
        <f t="shared" si="78"/>
        <v>#N/A</v>
      </c>
      <c r="GJ39" s="163" t="e">
        <f t="shared" si="79"/>
        <v>#N/A</v>
      </c>
      <c r="GK39" s="163" t="e">
        <f t="shared" si="80"/>
        <v>#N/A</v>
      </c>
      <c r="GL39" s="163" t="e">
        <f t="shared" si="81"/>
        <v>#N/A</v>
      </c>
      <c r="GM39" s="163" t="e">
        <f t="shared" si="82"/>
        <v>#N/A</v>
      </c>
      <c r="GN39" s="163" t="e">
        <f t="shared" si="83"/>
        <v>#N/A</v>
      </c>
      <c r="GO39" s="163" t="e">
        <f t="shared" si="84"/>
        <v>#N/A</v>
      </c>
      <c r="GP39" s="163" t="e">
        <f t="shared" si="85"/>
        <v>#N/A</v>
      </c>
      <c r="GQ39" s="163" t="e">
        <f t="shared" si="86"/>
        <v>#N/A</v>
      </c>
      <c r="GR39" s="163" t="e">
        <f t="shared" si="87"/>
        <v>#N/A</v>
      </c>
      <c r="GS39" s="163" t="e">
        <f t="shared" si="88"/>
        <v>#N/A</v>
      </c>
      <c r="GT39" s="163" t="e">
        <f t="shared" si="89"/>
        <v>#N/A</v>
      </c>
      <c r="GU39" s="163" t="e">
        <f t="shared" si="90"/>
        <v>#N/A</v>
      </c>
      <c r="GV39" s="163" t="e">
        <f t="shared" si="91"/>
        <v>#N/A</v>
      </c>
      <c r="GW39" s="163" t="e">
        <f t="shared" si="92"/>
        <v>#N/A</v>
      </c>
      <c r="GX39" s="163" t="e">
        <f t="shared" si="93"/>
        <v>#N/A</v>
      </c>
      <c r="GY39" s="163" t="e">
        <f t="shared" si="94"/>
        <v>#N/A</v>
      </c>
      <c r="GZ39" s="163" t="e">
        <f t="shared" si="95"/>
        <v>#N/A</v>
      </c>
      <c r="HA39" s="163" t="e">
        <f t="shared" si="96"/>
        <v>#N/A</v>
      </c>
      <c r="HB39" s="163" t="e">
        <f t="shared" si="97"/>
        <v>#N/A</v>
      </c>
      <c r="HC39" s="163" t="e">
        <f t="shared" si="98"/>
        <v>#N/A</v>
      </c>
      <c r="HD39" s="163" t="e">
        <f t="shared" si="99"/>
        <v>#N/A</v>
      </c>
      <c r="HE39" s="163" t="e">
        <f t="shared" si="100"/>
        <v>#N/A</v>
      </c>
      <c r="HF39" s="163" t="e">
        <f t="shared" si="101"/>
        <v>#N/A</v>
      </c>
      <c r="HG39" s="163" t="e">
        <f t="shared" si="102"/>
        <v>#N/A</v>
      </c>
      <c r="HH39" s="163" t="e">
        <f t="shared" si="103"/>
        <v>#N/A</v>
      </c>
      <c r="HI39" s="163" t="e">
        <f t="shared" si="104"/>
        <v>#N/A</v>
      </c>
      <c r="HJ39" s="163" t="e">
        <f t="shared" si="105"/>
        <v>#N/A</v>
      </c>
      <c r="HK39" s="163" t="e">
        <f t="shared" si="106"/>
        <v>#N/A</v>
      </c>
      <c r="HL39" s="163" t="e">
        <f t="shared" si="107"/>
        <v>#N/A</v>
      </c>
      <c r="HM39" s="163" t="e">
        <f t="shared" si="108"/>
        <v>#N/A</v>
      </c>
      <c r="HN39" s="163" t="e">
        <f t="shared" si="109"/>
        <v>#N/A</v>
      </c>
      <c r="HO39" s="163" t="e">
        <f t="shared" si="110"/>
        <v>#N/A</v>
      </c>
      <c r="HP39" s="163" t="e">
        <f t="shared" si="111"/>
        <v>#N/A</v>
      </c>
      <c r="HQ39" s="163" t="e">
        <f t="shared" si="112"/>
        <v>#N/A</v>
      </c>
    </row>
    <row r="40" spans="1:225" hidden="1" x14ac:dyDescent="0.25">
      <c r="A40" s="4">
        <v>37</v>
      </c>
      <c r="B40" s="368" t="str">
        <f>IFERROR(_xlfn.LOGNORM.INV(0.001,LN($G40),LN(VLOOKUP($H40,VLookups!$A$4:$C$13,3,FALSE))),"")</f>
        <v/>
      </c>
      <c r="C40" s="89"/>
      <c r="D40" s="368" t="str">
        <f>IFERROR(_xlfn.LOGNORM.INV(0.999,LN($G40),LN(VLOOKUP($H40,VLookups!$A$4:$C$13,3,FALSE))),"")</f>
        <v/>
      </c>
      <c r="E40" s="34" t="str">
        <f t="shared" si="4"/>
        <v/>
      </c>
      <c r="F40" s="34" t="str">
        <f t="shared" si="5"/>
        <v/>
      </c>
      <c r="G40" s="70" t="str">
        <f>IF(AND(C40&gt;0,NOT(ISBLANK(H40))),IF(VLOOKUP($C$3,VLookups!$A$17:$B$18,2,FALSE),C40*VLOOKUP(H40,VLookups!$A$4:$B$13,2,FALSE),C40),"")</f>
        <v/>
      </c>
      <c r="H40" s="21"/>
      <c r="I40" s="56"/>
      <c r="J40" s="266"/>
      <c r="K40" s="369" t="str">
        <f>IF(AND(B40&gt;0,C40&gt;0,D40&gt;0),IF(ISBLANK(J40),IF(ISBLANK(H40),"",VLOOKUP(H40,VLookups!$A$4:$C$13,3,FALSE)),J40),"")</f>
        <v/>
      </c>
      <c r="L40" s="369" t="str">
        <f t="shared" si="6"/>
        <v/>
      </c>
      <c r="M40" s="72" t="str">
        <f t="shared" si="7"/>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8"/>
        <v/>
      </c>
      <c r="X40" s="162" t="str">
        <f t="shared" si="9"/>
        <v/>
      </c>
      <c r="Y40" s="48" t="str">
        <f t="shared" ref="Y40:CJ40" si="181">IF(ISNONTEXT($W40),X40+$W40,"")</f>
        <v/>
      </c>
      <c r="Z40" s="48" t="str">
        <f t="shared" si="181"/>
        <v/>
      </c>
      <c r="AA40" s="48" t="str">
        <f t="shared" si="181"/>
        <v/>
      </c>
      <c r="AB40" s="48" t="str">
        <f t="shared" si="181"/>
        <v/>
      </c>
      <c r="AC40" s="48" t="str">
        <f t="shared" si="181"/>
        <v/>
      </c>
      <c r="AD40" s="48" t="str">
        <f t="shared" si="181"/>
        <v/>
      </c>
      <c r="AE40" s="48" t="str">
        <f t="shared" si="181"/>
        <v/>
      </c>
      <c r="AF40" s="48" t="str">
        <f t="shared" si="181"/>
        <v/>
      </c>
      <c r="AG40" s="48" t="str">
        <f t="shared" si="181"/>
        <v/>
      </c>
      <c r="AH40" s="48" t="str">
        <f t="shared" si="181"/>
        <v/>
      </c>
      <c r="AI40" s="48" t="str">
        <f t="shared" si="181"/>
        <v/>
      </c>
      <c r="AJ40" s="48" t="str">
        <f t="shared" si="181"/>
        <v/>
      </c>
      <c r="AK40" s="48" t="str">
        <f t="shared" si="181"/>
        <v/>
      </c>
      <c r="AL40" s="48" t="str">
        <f t="shared" si="181"/>
        <v/>
      </c>
      <c r="AM40" s="48" t="str">
        <f t="shared" si="181"/>
        <v/>
      </c>
      <c r="AN40" s="48" t="str">
        <f t="shared" si="181"/>
        <v/>
      </c>
      <c r="AO40" s="48" t="str">
        <f t="shared" si="181"/>
        <v/>
      </c>
      <c r="AP40" s="48" t="str">
        <f t="shared" si="181"/>
        <v/>
      </c>
      <c r="AQ40" s="48" t="str">
        <f t="shared" si="181"/>
        <v/>
      </c>
      <c r="AR40" s="48" t="str">
        <f t="shared" si="181"/>
        <v/>
      </c>
      <c r="AS40" s="48" t="str">
        <f t="shared" si="181"/>
        <v/>
      </c>
      <c r="AT40" s="48" t="str">
        <f t="shared" si="181"/>
        <v/>
      </c>
      <c r="AU40" s="48" t="str">
        <f t="shared" si="181"/>
        <v/>
      </c>
      <c r="AV40" s="48" t="str">
        <f t="shared" si="181"/>
        <v/>
      </c>
      <c r="AW40" s="48" t="str">
        <f t="shared" si="181"/>
        <v/>
      </c>
      <c r="AX40" s="48" t="str">
        <f t="shared" si="181"/>
        <v/>
      </c>
      <c r="AY40" s="48" t="str">
        <f t="shared" si="181"/>
        <v/>
      </c>
      <c r="AZ40" s="48" t="str">
        <f t="shared" si="181"/>
        <v/>
      </c>
      <c r="BA40" s="48" t="str">
        <f t="shared" si="181"/>
        <v/>
      </c>
      <c r="BB40" s="48" t="str">
        <f t="shared" si="181"/>
        <v/>
      </c>
      <c r="BC40" s="48" t="str">
        <f t="shared" si="181"/>
        <v/>
      </c>
      <c r="BD40" s="48" t="str">
        <f t="shared" si="181"/>
        <v/>
      </c>
      <c r="BE40" s="48" t="str">
        <f t="shared" si="181"/>
        <v/>
      </c>
      <c r="BF40" s="48" t="str">
        <f t="shared" si="181"/>
        <v/>
      </c>
      <c r="BG40" s="48" t="str">
        <f t="shared" si="181"/>
        <v/>
      </c>
      <c r="BH40" s="48" t="str">
        <f t="shared" si="181"/>
        <v/>
      </c>
      <c r="BI40" s="48" t="str">
        <f t="shared" si="181"/>
        <v/>
      </c>
      <c r="BJ40" s="48" t="str">
        <f t="shared" si="181"/>
        <v/>
      </c>
      <c r="BK40" s="48" t="str">
        <f t="shared" si="181"/>
        <v/>
      </c>
      <c r="BL40" s="48" t="str">
        <f t="shared" si="181"/>
        <v/>
      </c>
      <c r="BM40" s="48" t="str">
        <f t="shared" si="181"/>
        <v/>
      </c>
      <c r="BN40" s="48" t="str">
        <f t="shared" si="181"/>
        <v/>
      </c>
      <c r="BO40" s="48" t="str">
        <f t="shared" si="181"/>
        <v/>
      </c>
      <c r="BP40" s="48" t="str">
        <f t="shared" si="181"/>
        <v/>
      </c>
      <c r="BQ40" s="48" t="str">
        <f t="shared" si="181"/>
        <v/>
      </c>
      <c r="BR40" s="48" t="str">
        <f t="shared" si="181"/>
        <v/>
      </c>
      <c r="BS40" s="48" t="str">
        <f t="shared" si="181"/>
        <v/>
      </c>
      <c r="BT40" s="48" t="str">
        <f t="shared" si="181"/>
        <v/>
      </c>
      <c r="BU40" s="48" t="str">
        <f t="shared" si="181"/>
        <v/>
      </c>
      <c r="BV40" s="48" t="str">
        <f t="shared" si="181"/>
        <v/>
      </c>
      <c r="BW40" s="48" t="str">
        <f t="shared" si="181"/>
        <v/>
      </c>
      <c r="BX40" s="48" t="str">
        <f t="shared" si="181"/>
        <v/>
      </c>
      <c r="BY40" s="48" t="str">
        <f t="shared" si="181"/>
        <v/>
      </c>
      <c r="BZ40" s="48" t="str">
        <f t="shared" si="181"/>
        <v/>
      </c>
      <c r="CA40" s="48" t="str">
        <f t="shared" si="181"/>
        <v/>
      </c>
      <c r="CB40" s="48" t="str">
        <f t="shared" si="181"/>
        <v/>
      </c>
      <c r="CC40" s="48" t="str">
        <f t="shared" si="181"/>
        <v/>
      </c>
      <c r="CD40" s="48" t="str">
        <f t="shared" si="181"/>
        <v/>
      </c>
      <c r="CE40" s="48" t="str">
        <f t="shared" si="181"/>
        <v/>
      </c>
      <c r="CF40" s="48" t="str">
        <f t="shared" si="181"/>
        <v/>
      </c>
      <c r="CG40" s="48" t="str">
        <f t="shared" si="181"/>
        <v/>
      </c>
      <c r="CH40" s="48" t="str">
        <f t="shared" si="181"/>
        <v/>
      </c>
      <c r="CI40" s="48" t="str">
        <f t="shared" si="181"/>
        <v/>
      </c>
      <c r="CJ40" s="48" t="str">
        <f t="shared" si="181"/>
        <v/>
      </c>
      <c r="CK40" s="48" t="str">
        <f t="shared" ref="CK40:DT40" si="182">IF(ISNONTEXT($W40),CJ40+$W40,"")</f>
        <v/>
      </c>
      <c r="CL40" s="48" t="str">
        <f t="shared" si="182"/>
        <v/>
      </c>
      <c r="CM40" s="48" t="str">
        <f t="shared" si="182"/>
        <v/>
      </c>
      <c r="CN40" s="48" t="str">
        <f t="shared" si="182"/>
        <v/>
      </c>
      <c r="CO40" s="48" t="str">
        <f t="shared" si="182"/>
        <v/>
      </c>
      <c r="CP40" s="48" t="str">
        <f t="shared" si="182"/>
        <v/>
      </c>
      <c r="CQ40" s="48" t="str">
        <f t="shared" si="182"/>
        <v/>
      </c>
      <c r="CR40" s="48" t="str">
        <f t="shared" si="182"/>
        <v/>
      </c>
      <c r="CS40" s="48" t="str">
        <f t="shared" si="182"/>
        <v/>
      </c>
      <c r="CT40" s="48" t="str">
        <f t="shared" si="182"/>
        <v/>
      </c>
      <c r="CU40" s="48" t="str">
        <f t="shared" si="182"/>
        <v/>
      </c>
      <c r="CV40" s="48" t="str">
        <f t="shared" si="182"/>
        <v/>
      </c>
      <c r="CW40" s="48" t="str">
        <f t="shared" si="182"/>
        <v/>
      </c>
      <c r="CX40" s="48" t="str">
        <f t="shared" si="182"/>
        <v/>
      </c>
      <c r="CY40" s="48" t="str">
        <f t="shared" si="182"/>
        <v/>
      </c>
      <c r="CZ40" s="48" t="str">
        <f t="shared" si="182"/>
        <v/>
      </c>
      <c r="DA40" s="48" t="str">
        <f t="shared" si="182"/>
        <v/>
      </c>
      <c r="DB40" s="48" t="str">
        <f t="shared" si="182"/>
        <v/>
      </c>
      <c r="DC40" s="48" t="str">
        <f t="shared" si="182"/>
        <v/>
      </c>
      <c r="DD40" s="48" t="str">
        <f t="shared" si="182"/>
        <v/>
      </c>
      <c r="DE40" s="48" t="str">
        <f t="shared" si="182"/>
        <v/>
      </c>
      <c r="DF40" s="48" t="str">
        <f t="shared" si="182"/>
        <v/>
      </c>
      <c r="DG40" s="48" t="str">
        <f t="shared" si="182"/>
        <v/>
      </c>
      <c r="DH40" s="48" t="str">
        <f t="shared" si="182"/>
        <v/>
      </c>
      <c r="DI40" s="48" t="str">
        <f t="shared" si="182"/>
        <v/>
      </c>
      <c r="DJ40" s="48" t="str">
        <f t="shared" si="182"/>
        <v/>
      </c>
      <c r="DK40" s="48" t="str">
        <f t="shared" si="182"/>
        <v/>
      </c>
      <c r="DL40" s="48" t="str">
        <f t="shared" si="182"/>
        <v/>
      </c>
      <c r="DM40" s="48" t="str">
        <f t="shared" si="182"/>
        <v/>
      </c>
      <c r="DN40" s="48" t="str">
        <f t="shared" si="182"/>
        <v/>
      </c>
      <c r="DO40" s="48" t="str">
        <f t="shared" si="182"/>
        <v/>
      </c>
      <c r="DP40" s="48" t="str">
        <f t="shared" si="182"/>
        <v/>
      </c>
      <c r="DQ40" s="48" t="str">
        <f t="shared" si="182"/>
        <v/>
      </c>
      <c r="DR40" s="48" t="str">
        <f t="shared" si="182"/>
        <v/>
      </c>
      <c r="DS40" s="48" t="str">
        <f t="shared" si="182"/>
        <v/>
      </c>
      <c r="DT40" s="48" t="str">
        <f t="shared" si="182"/>
        <v/>
      </c>
      <c r="DU40" s="163" t="e">
        <f t="shared" si="12"/>
        <v>#N/A</v>
      </c>
      <c r="DV40" s="163" t="e">
        <f t="shared" si="13"/>
        <v>#N/A</v>
      </c>
      <c r="DW40" s="163" t="e">
        <f t="shared" si="14"/>
        <v>#N/A</v>
      </c>
      <c r="DX40" s="163" t="e">
        <f t="shared" si="15"/>
        <v>#N/A</v>
      </c>
      <c r="DY40" s="163" t="e">
        <f t="shared" si="16"/>
        <v>#N/A</v>
      </c>
      <c r="DZ40" s="163" t="e">
        <f t="shared" si="17"/>
        <v>#N/A</v>
      </c>
      <c r="EA40" s="163" t="e">
        <f t="shared" si="18"/>
        <v>#N/A</v>
      </c>
      <c r="EB40" s="163" t="e">
        <f t="shared" si="19"/>
        <v>#N/A</v>
      </c>
      <c r="EC40" s="163" t="e">
        <f t="shared" si="20"/>
        <v>#N/A</v>
      </c>
      <c r="ED40" s="163" t="e">
        <f t="shared" si="21"/>
        <v>#N/A</v>
      </c>
      <c r="EE40" s="163" t="e">
        <f t="shared" si="22"/>
        <v>#N/A</v>
      </c>
      <c r="EF40" s="163" t="e">
        <f t="shared" si="23"/>
        <v>#N/A</v>
      </c>
      <c r="EG40" s="163" t="e">
        <f t="shared" si="24"/>
        <v>#N/A</v>
      </c>
      <c r="EH40" s="163" t="e">
        <f t="shared" si="25"/>
        <v>#N/A</v>
      </c>
      <c r="EI40" s="163" t="e">
        <f t="shared" si="26"/>
        <v>#N/A</v>
      </c>
      <c r="EJ40" s="163" t="e">
        <f t="shared" si="27"/>
        <v>#N/A</v>
      </c>
      <c r="EK40" s="163" t="e">
        <f t="shared" si="28"/>
        <v>#N/A</v>
      </c>
      <c r="EL40" s="163" t="e">
        <f t="shared" si="29"/>
        <v>#N/A</v>
      </c>
      <c r="EM40" s="163" t="e">
        <f t="shared" si="30"/>
        <v>#N/A</v>
      </c>
      <c r="EN40" s="163" t="e">
        <f t="shared" si="31"/>
        <v>#N/A</v>
      </c>
      <c r="EO40" s="163" t="e">
        <f t="shared" si="32"/>
        <v>#N/A</v>
      </c>
      <c r="EP40" s="163" t="e">
        <f t="shared" si="33"/>
        <v>#N/A</v>
      </c>
      <c r="EQ40" s="163" t="e">
        <f t="shared" si="34"/>
        <v>#N/A</v>
      </c>
      <c r="ER40" s="163" t="e">
        <f t="shared" si="35"/>
        <v>#N/A</v>
      </c>
      <c r="ES40" s="163" t="e">
        <f t="shared" si="36"/>
        <v>#N/A</v>
      </c>
      <c r="ET40" s="163" t="e">
        <f t="shared" si="37"/>
        <v>#N/A</v>
      </c>
      <c r="EU40" s="163" t="e">
        <f t="shared" si="38"/>
        <v>#N/A</v>
      </c>
      <c r="EV40" s="163" t="e">
        <f t="shared" si="39"/>
        <v>#N/A</v>
      </c>
      <c r="EW40" s="163" t="e">
        <f t="shared" si="40"/>
        <v>#N/A</v>
      </c>
      <c r="EX40" s="163" t="e">
        <f t="shared" si="41"/>
        <v>#N/A</v>
      </c>
      <c r="EY40" s="163" t="e">
        <f t="shared" si="42"/>
        <v>#N/A</v>
      </c>
      <c r="EZ40" s="163" t="e">
        <f t="shared" si="43"/>
        <v>#N/A</v>
      </c>
      <c r="FA40" s="163" t="e">
        <f t="shared" si="44"/>
        <v>#N/A</v>
      </c>
      <c r="FB40" s="163" t="e">
        <f t="shared" si="45"/>
        <v>#N/A</v>
      </c>
      <c r="FC40" s="163" t="e">
        <f t="shared" si="46"/>
        <v>#N/A</v>
      </c>
      <c r="FD40" s="163" t="e">
        <f t="shared" si="47"/>
        <v>#N/A</v>
      </c>
      <c r="FE40" s="163" t="e">
        <f t="shared" si="48"/>
        <v>#N/A</v>
      </c>
      <c r="FF40" s="163" t="e">
        <f t="shared" si="49"/>
        <v>#N/A</v>
      </c>
      <c r="FG40" s="163" t="e">
        <f t="shared" si="50"/>
        <v>#N/A</v>
      </c>
      <c r="FH40" s="163" t="e">
        <f t="shared" si="51"/>
        <v>#N/A</v>
      </c>
      <c r="FI40" s="163" t="e">
        <f t="shared" si="52"/>
        <v>#N/A</v>
      </c>
      <c r="FJ40" s="163" t="e">
        <f t="shared" si="53"/>
        <v>#N/A</v>
      </c>
      <c r="FK40" s="163" t="e">
        <f t="shared" si="54"/>
        <v>#N/A</v>
      </c>
      <c r="FL40" s="163" t="e">
        <f t="shared" si="55"/>
        <v>#N/A</v>
      </c>
      <c r="FM40" s="163" t="e">
        <f t="shared" si="56"/>
        <v>#N/A</v>
      </c>
      <c r="FN40" s="163" t="e">
        <f t="shared" si="57"/>
        <v>#N/A</v>
      </c>
      <c r="FO40" s="163" t="e">
        <f t="shared" si="58"/>
        <v>#N/A</v>
      </c>
      <c r="FP40" s="163" t="e">
        <f t="shared" si="59"/>
        <v>#N/A</v>
      </c>
      <c r="FQ40" s="163" t="e">
        <f t="shared" si="60"/>
        <v>#N/A</v>
      </c>
      <c r="FR40" s="163" t="e">
        <f t="shared" si="61"/>
        <v>#N/A</v>
      </c>
      <c r="FS40" s="163" t="e">
        <f t="shared" si="62"/>
        <v>#N/A</v>
      </c>
      <c r="FT40" s="163" t="e">
        <f t="shared" si="63"/>
        <v>#N/A</v>
      </c>
      <c r="FU40" s="163" t="e">
        <f t="shared" si="64"/>
        <v>#N/A</v>
      </c>
      <c r="FV40" s="163" t="e">
        <f t="shared" si="65"/>
        <v>#N/A</v>
      </c>
      <c r="FW40" s="163" t="e">
        <f t="shared" si="66"/>
        <v>#N/A</v>
      </c>
      <c r="FX40" s="163" t="e">
        <f t="shared" si="67"/>
        <v>#N/A</v>
      </c>
      <c r="FY40" s="163" t="e">
        <f t="shared" si="68"/>
        <v>#N/A</v>
      </c>
      <c r="FZ40" s="163" t="e">
        <f t="shared" si="69"/>
        <v>#N/A</v>
      </c>
      <c r="GA40" s="163" t="e">
        <f t="shared" si="70"/>
        <v>#N/A</v>
      </c>
      <c r="GB40" s="163" t="e">
        <f t="shared" si="71"/>
        <v>#N/A</v>
      </c>
      <c r="GC40" s="163" t="e">
        <f t="shared" si="72"/>
        <v>#N/A</v>
      </c>
      <c r="GD40" s="163" t="e">
        <f t="shared" si="73"/>
        <v>#N/A</v>
      </c>
      <c r="GE40" s="163" t="e">
        <f t="shared" si="74"/>
        <v>#N/A</v>
      </c>
      <c r="GF40" s="163" t="e">
        <f t="shared" si="75"/>
        <v>#N/A</v>
      </c>
      <c r="GG40" s="163" t="e">
        <f t="shared" si="76"/>
        <v>#N/A</v>
      </c>
      <c r="GH40" s="163" t="e">
        <f t="shared" si="77"/>
        <v>#N/A</v>
      </c>
      <c r="GI40" s="163" t="e">
        <f t="shared" si="78"/>
        <v>#N/A</v>
      </c>
      <c r="GJ40" s="163" t="e">
        <f t="shared" si="79"/>
        <v>#N/A</v>
      </c>
      <c r="GK40" s="163" t="e">
        <f t="shared" si="80"/>
        <v>#N/A</v>
      </c>
      <c r="GL40" s="163" t="e">
        <f t="shared" si="81"/>
        <v>#N/A</v>
      </c>
      <c r="GM40" s="163" t="e">
        <f t="shared" si="82"/>
        <v>#N/A</v>
      </c>
      <c r="GN40" s="163" t="e">
        <f t="shared" si="83"/>
        <v>#N/A</v>
      </c>
      <c r="GO40" s="163" t="e">
        <f t="shared" si="84"/>
        <v>#N/A</v>
      </c>
      <c r="GP40" s="163" t="e">
        <f t="shared" si="85"/>
        <v>#N/A</v>
      </c>
      <c r="GQ40" s="163" t="e">
        <f t="shared" si="86"/>
        <v>#N/A</v>
      </c>
      <c r="GR40" s="163" t="e">
        <f t="shared" si="87"/>
        <v>#N/A</v>
      </c>
      <c r="GS40" s="163" t="e">
        <f t="shared" si="88"/>
        <v>#N/A</v>
      </c>
      <c r="GT40" s="163" t="e">
        <f t="shared" si="89"/>
        <v>#N/A</v>
      </c>
      <c r="GU40" s="163" t="e">
        <f t="shared" si="90"/>
        <v>#N/A</v>
      </c>
      <c r="GV40" s="163" t="e">
        <f t="shared" si="91"/>
        <v>#N/A</v>
      </c>
      <c r="GW40" s="163" t="e">
        <f t="shared" si="92"/>
        <v>#N/A</v>
      </c>
      <c r="GX40" s="163" t="e">
        <f t="shared" si="93"/>
        <v>#N/A</v>
      </c>
      <c r="GY40" s="163" t="e">
        <f t="shared" si="94"/>
        <v>#N/A</v>
      </c>
      <c r="GZ40" s="163" t="e">
        <f t="shared" si="95"/>
        <v>#N/A</v>
      </c>
      <c r="HA40" s="163" t="e">
        <f t="shared" si="96"/>
        <v>#N/A</v>
      </c>
      <c r="HB40" s="163" t="e">
        <f t="shared" si="97"/>
        <v>#N/A</v>
      </c>
      <c r="HC40" s="163" t="e">
        <f t="shared" si="98"/>
        <v>#N/A</v>
      </c>
      <c r="HD40" s="163" t="e">
        <f t="shared" si="99"/>
        <v>#N/A</v>
      </c>
      <c r="HE40" s="163" t="e">
        <f t="shared" si="100"/>
        <v>#N/A</v>
      </c>
      <c r="HF40" s="163" t="e">
        <f t="shared" si="101"/>
        <v>#N/A</v>
      </c>
      <c r="HG40" s="163" t="e">
        <f t="shared" si="102"/>
        <v>#N/A</v>
      </c>
      <c r="HH40" s="163" t="e">
        <f t="shared" si="103"/>
        <v>#N/A</v>
      </c>
      <c r="HI40" s="163" t="e">
        <f t="shared" si="104"/>
        <v>#N/A</v>
      </c>
      <c r="HJ40" s="163" t="e">
        <f t="shared" si="105"/>
        <v>#N/A</v>
      </c>
      <c r="HK40" s="163" t="e">
        <f t="shared" si="106"/>
        <v>#N/A</v>
      </c>
      <c r="HL40" s="163" t="e">
        <f t="shared" si="107"/>
        <v>#N/A</v>
      </c>
      <c r="HM40" s="163" t="e">
        <f t="shared" si="108"/>
        <v>#N/A</v>
      </c>
      <c r="HN40" s="163" t="e">
        <f t="shared" si="109"/>
        <v>#N/A</v>
      </c>
      <c r="HO40" s="163" t="e">
        <f t="shared" si="110"/>
        <v>#N/A</v>
      </c>
      <c r="HP40" s="163" t="e">
        <f t="shared" si="111"/>
        <v>#N/A</v>
      </c>
      <c r="HQ40" s="163" t="e">
        <f t="shared" si="112"/>
        <v>#N/A</v>
      </c>
    </row>
    <row r="41" spans="1:225" hidden="1" x14ac:dyDescent="0.25">
      <c r="A41" s="4">
        <v>38</v>
      </c>
      <c r="B41" s="368" t="str">
        <f>IFERROR(_xlfn.LOGNORM.INV(0.001,LN($G41),LN(VLOOKUP($H41,VLookups!$A$4:$C$13,3,FALSE))),"")</f>
        <v/>
      </c>
      <c r="C41" s="89"/>
      <c r="D41" s="368" t="str">
        <f>IFERROR(_xlfn.LOGNORM.INV(0.999,LN($G41),LN(VLOOKUP($H41,VLookups!$A$4:$C$13,3,FALSE))),"")</f>
        <v/>
      </c>
      <c r="E41" s="34" t="str">
        <f t="shared" si="4"/>
        <v/>
      </c>
      <c r="F41" s="34" t="str">
        <f t="shared" si="5"/>
        <v/>
      </c>
      <c r="G41" s="70" t="str">
        <f>IF(AND(C41&gt;0,NOT(ISBLANK(H41))),IF(VLOOKUP($C$3,VLookups!$A$17:$B$18,2,FALSE),C41*VLOOKUP(H41,VLookups!$A$4:$B$13,2,FALSE),C41),"")</f>
        <v/>
      </c>
      <c r="H41" s="21"/>
      <c r="I41" s="56"/>
      <c r="J41" s="266"/>
      <c r="K41" s="369" t="str">
        <f>IF(AND(B41&gt;0,C41&gt;0,D41&gt;0),IF(ISBLANK(J41),IF(ISBLANK(H41),"",VLOOKUP(H41,VLookups!$A$4:$C$13,3,FALSE)),J41),"")</f>
        <v/>
      </c>
      <c r="L41" s="369" t="str">
        <f t="shared" si="6"/>
        <v/>
      </c>
      <c r="M41" s="72" t="str">
        <f t="shared" si="7"/>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8"/>
        <v/>
      </c>
      <c r="X41" s="162" t="str">
        <f t="shared" si="9"/>
        <v/>
      </c>
      <c r="Y41" s="48" t="str">
        <f t="shared" ref="Y41:CJ41" si="183">IF(ISNONTEXT($W41),X41+$W41,"")</f>
        <v/>
      </c>
      <c r="Z41" s="48" t="str">
        <f t="shared" si="183"/>
        <v/>
      </c>
      <c r="AA41" s="48" t="str">
        <f t="shared" si="183"/>
        <v/>
      </c>
      <c r="AB41" s="48" t="str">
        <f t="shared" si="183"/>
        <v/>
      </c>
      <c r="AC41" s="48" t="str">
        <f t="shared" si="183"/>
        <v/>
      </c>
      <c r="AD41" s="48" t="str">
        <f t="shared" si="183"/>
        <v/>
      </c>
      <c r="AE41" s="48" t="str">
        <f t="shared" si="183"/>
        <v/>
      </c>
      <c r="AF41" s="48" t="str">
        <f t="shared" si="183"/>
        <v/>
      </c>
      <c r="AG41" s="48" t="str">
        <f t="shared" si="183"/>
        <v/>
      </c>
      <c r="AH41" s="48" t="str">
        <f t="shared" si="183"/>
        <v/>
      </c>
      <c r="AI41" s="48" t="str">
        <f t="shared" si="183"/>
        <v/>
      </c>
      <c r="AJ41" s="48" t="str">
        <f t="shared" si="183"/>
        <v/>
      </c>
      <c r="AK41" s="48" t="str">
        <f t="shared" si="183"/>
        <v/>
      </c>
      <c r="AL41" s="48" t="str">
        <f t="shared" si="183"/>
        <v/>
      </c>
      <c r="AM41" s="48" t="str">
        <f t="shared" si="183"/>
        <v/>
      </c>
      <c r="AN41" s="48" t="str">
        <f t="shared" si="183"/>
        <v/>
      </c>
      <c r="AO41" s="48" t="str">
        <f t="shared" si="183"/>
        <v/>
      </c>
      <c r="AP41" s="48" t="str">
        <f t="shared" si="183"/>
        <v/>
      </c>
      <c r="AQ41" s="48" t="str">
        <f t="shared" si="183"/>
        <v/>
      </c>
      <c r="AR41" s="48" t="str">
        <f t="shared" si="183"/>
        <v/>
      </c>
      <c r="AS41" s="48" t="str">
        <f t="shared" si="183"/>
        <v/>
      </c>
      <c r="AT41" s="48" t="str">
        <f t="shared" si="183"/>
        <v/>
      </c>
      <c r="AU41" s="48" t="str">
        <f t="shared" si="183"/>
        <v/>
      </c>
      <c r="AV41" s="48" t="str">
        <f t="shared" si="183"/>
        <v/>
      </c>
      <c r="AW41" s="48" t="str">
        <f t="shared" si="183"/>
        <v/>
      </c>
      <c r="AX41" s="48" t="str">
        <f t="shared" si="183"/>
        <v/>
      </c>
      <c r="AY41" s="48" t="str">
        <f t="shared" si="183"/>
        <v/>
      </c>
      <c r="AZ41" s="48" t="str">
        <f t="shared" si="183"/>
        <v/>
      </c>
      <c r="BA41" s="48" t="str">
        <f t="shared" si="183"/>
        <v/>
      </c>
      <c r="BB41" s="48" t="str">
        <f t="shared" si="183"/>
        <v/>
      </c>
      <c r="BC41" s="48" t="str">
        <f t="shared" si="183"/>
        <v/>
      </c>
      <c r="BD41" s="48" t="str">
        <f t="shared" si="183"/>
        <v/>
      </c>
      <c r="BE41" s="48" t="str">
        <f t="shared" si="183"/>
        <v/>
      </c>
      <c r="BF41" s="48" t="str">
        <f t="shared" si="183"/>
        <v/>
      </c>
      <c r="BG41" s="48" t="str">
        <f t="shared" si="183"/>
        <v/>
      </c>
      <c r="BH41" s="48" t="str">
        <f t="shared" si="183"/>
        <v/>
      </c>
      <c r="BI41" s="48" t="str">
        <f t="shared" si="183"/>
        <v/>
      </c>
      <c r="BJ41" s="48" t="str">
        <f t="shared" si="183"/>
        <v/>
      </c>
      <c r="BK41" s="48" t="str">
        <f t="shared" si="183"/>
        <v/>
      </c>
      <c r="BL41" s="48" t="str">
        <f t="shared" si="183"/>
        <v/>
      </c>
      <c r="BM41" s="48" t="str">
        <f t="shared" si="183"/>
        <v/>
      </c>
      <c r="BN41" s="48" t="str">
        <f t="shared" si="183"/>
        <v/>
      </c>
      <c r="BO41" s="48" t="str">
        <f t="shared" si="183"/>
        <v/>
      </c>
      <c r="BP41" s="48" t="str">
        <f t="shared" si="183"/>
        <v/>
      </c>
      <c r="BQ41" s="48" t="str">
        <f t="shared" si="183"/>
        <v/>
      </c>
      <c r="BR41" s="48" t="str">
        <f t="shared" si="183"/>
        <v/>
      </c>
      <c r="BS41" s="48" t="str">
        <f t="shared" si="183"/>
        <v/>
      </c>
      <c r="BT41" s="48" t="str">
        <f t="shared" si="183"/>
        <v/>
      </c>
      <c r="BU41" s="48" t="str">
        <f t="shared" si="183"/>
        <v/>
      </c>
      <c r="BV41" s="48" t="str">
        <f t="shared" si="183"/>
        <v/>
      </c>
      <c r="BW41" s="48" t="str">
        <f t="shared" si="183"/>
        <v/>
      </c>
      <c r="BX41" s="48" t="str">
        <f t="shared" si="183"/>
        <v/>
      </c>
      <c r="BY41" s="48" t="str">
        <f t="shared" si="183"/>
        <v/>
      </c>
      <c r="BZ41" s="48" t="str">
        <f t="shared" si="183"/>
        <v/>
      </c>
      <c r="CA41" s="48" t="str">
        <f t="shared" si="183"/>
        <v/>
      </c>
      <c r="CB41" s="48" t="str">
        <f t="shared" si="183"/>
        <v/>
      </c>
      <c r="CC41" s="48" t="str">
        <f t="shared" si="183"/>
        <v/>
      </c>
      <c r="CD41" s="48" t="str">
        <f t="shared" si="183"/>
        <v/>
      </c>
      <c r="CE41" s="48" t="str">
        <f t="shared" si="183"/>
        <v/>
      </c>
      <c r="CF41" s="48" t="str">
        <f t="shared" si="183"/>
        <v/>
      </c>
      <c r="CG41" s="48" t="str">
        <f t="shared" si="183"/>
        <v/>
      </c>
      <c r="CH41" s="48" t="str">
        <f t="shared" si="183"/>
        <v/>
      </c>
      <c r="CI41" s="48" t="str">
        <f t="shared" si="183"/>
        <v/>
      </c>
      <c r="CJ41" s="48" t="str">
        <f t="shared" si="183"/>
        <v/>
      </c>
      <c r="CK41" s="48" t="str">
        <f t="shared" ref="CK41:DT41" si="184">IF(ISNONTEXT($W41),CJ41+$W41,"")</f>
        <v/>
      </c>
      <c r="CL41" s="48" t="str">
        <f t="shared" si="184"/>
        <v/>
      </c>
      <c r="CM41" s="48" t="str">
        <f t="shared" si="184"/>
        <v/>
      </c>
      <c r="CN41" s="48" t="str">
        <f t="shared" si="184"/>
        <v/>
      </c>
      <c r="CO41" s="48" t="str">
        <f t="shared" si="184"/>
        <v/>
      </c>
      <c r="CP41" s="48" t="str">
        <f t="shared" si="184"/>
        <v/>
      </c>
      <c r="CQ41" s="48" t="str">
        <f t="shared" si="184"/>
        <v/>
      </c>
      <c r="CR41" s="48" t="str">
        <f t="shared" si="184"/>
        <v/>
      </c>
      <c r="CS41" s="48" t="str">
        <f t="shared" si="184"/>
        <v/>
      </c>
      <c r="CT41" s="48" t="str">
        <f t="shared" si="184"/>
        <v/>
      </c>
      <c r="CU41" s="48" t="str">
        <f t="shared" si="184"/>
        <v/>
      </c>
      <c r="CV41" s="48" t="str">
        <f t="shared" si="184"/>
        <v/>
      </c>
      <c r="CW41" s="48" t="str">
        <f t="shared" si="184"/>
        <v/>
      </c>
      <c r="CX41" s="48" t="str">
        <f t="shared" si="184"/>
        <v/>
      </c>
      <c r="CY41" s="48" t="str">
        <f t="shared" si="184"/>
        <v/>
      </c>
      <c r="CZ41" s="48" t="str">
        <f t="shared" si="184"/>
        <v/>
      </c>
      <c r="DA41" s="48" t="str">
        <f t="shared" si="184"/>
        <v/>
      </c>
      <c r="DB41" s="48" t="str">
        <f t="shared" si="184"/>
        <v/>
      </c>
      <c r="DC41" s="48" t="str">
        <f t="shared" si="184"/>
        <v/>
      </c>
      <c r="DD41" s="48" t="str">
        <f t="shared" si="184"/>
        <v/>
      </c>
      <c r="DE41" s="48" t="str">
        <f t="shared" si="184"/>
        <v/>
      </c>
      <c r="DF41" s="48" t="str">
        <f t="shared" si="184"/>
        <v/>
      </c>
      <c r="DG41" s="48" t="str">
        <f t="shared" si="184"/>
        <v/>
      </c>
      <c r="DH41" s="48" t="str">
        <f t="shared" si="184"/>
        <v/>
      </c>
      <c r="DI41" s="48" t="str">
        <f t="shared" si="184"/>
        <v/>
      </c>
      <c r="DJ41" s="48" t="str">
        <f t="shared" si="184"/>
        <v/>
      </c>
      <c r="DK41" s="48" t="str">
        <f t="shared" si="184"/>
        <v/>
      </c>
      <c r="DL41" s="48" t="str">
        <f t="shared" si="184"/>
        <v/>
      </c>
      <c r="DM41" s="48" t="str">
        <f t="shared" si="184"/>
        <v/>
      </c>
      <c r="DN41" s="48" t="str">
        <f t="shared" si="184"/>
        <v/>
      </c>
      <c r="DO41" s="48" t="str">
        <f t="shared" si="184"/>
        <v/>
      </c>
      <c r="DP41" s="48" t="str">
        <f t="shared" si="184"/>
        <v/>
      </c>
      <c r="DQ41" s="48" t="str">
        <f t="shared" si="184"/>
        <v/>
      </c>
      <c r="DR41" s="48" t="str">
        <f t="shared" si="184"/>
        <v/>
      </c>
      <c r="DS41" s="48" t="str">
        <f t="shared" si="184"/>
        <v/>
      </c>
      <c r="DT41" s="48" t="str">
        <f t="shared" si="184"/>
        <v/>
      </c>
      <c r="DU41" s="163" t="e">
        <f t="shared" si="12"/>
        <v>#N/A</v>
      </c>
      <c r="DV41" s="163" t="e">
        <f t="shared" si="13"/>
        <v>#N/A</v>
      </c>
      <c r="DW41" s="163" t="e">
        <f t="shared" si="14"/>
        <v>#N/A</v>
      </c>
      <c r="DX41" s="163" t="e">
        <f t="shared" si="15"/>
        <v>#N/A</v>
      </c>
      <c r="DY41" s="163" t="e">
        <f t="shared" si="16"/>
        <v>#N/A</v>
      </c>
      <c r="DZ41" s="163" t="e">
        <f t="shared" si="17"/>
        <v>#N/A</v>
      </c>
      <c r="EA41" s="163" t="e">
        <f t="shared" si="18"/>
        <v>#N/A</v>
      </c>
      <c r="EB41" s="163" t="e">
        <f t="shared" si="19"/>
        <v>#N/A</v>
      </c>
      <c r="EC41" s="163" t="e">
        <f t="shared" si="20"/>
        <v>#N/A</v>
      </c>
      <c r="ED41" s="163" t="e">
        <f t="shared" si="21"/>
        <v>#N/A</v>
      </c>
      <c r="EE41" s="163" t="e">
        <f t="shared" si="22"/>
        <v>#N/A</v>
      </c>
      <c r="EF41" s="163" t="e">
        <f t="shared" si="23"/>
        <v>#N/A</v>
      </c>
      <c r="EG41" s="163" t="e">
        <f t="shared" si="24"/>
        <v>#N/A</v>
      </c>
      <c r="EH41" s="163" t="e">
        <f t="shared" si="25"/>
        <v>#N/A</v>
      </c>
      <c r="EI41" s="163" t="e">
        <f t="shared" si="26"/>
        <v>#N/A</v>
      </c>
      <c r="EJ41" s="163" t="e">
        <f t="shared" si="27"/>
        <v>#N/A</v>
      </c>
      <c r="EK41" s="163" t="e">
        <f t="shared" si="28"/>
        <v>#N/A</v>
      </c>
      <c r="EL41" s="163" t="e">
        <f t="shared" si="29"/>
        <v>#N/A</v>
      </c>
      <c r="EM41" s="163" t="e">
        <f t="shared" si="30"/>
        <v>#N/A</v>
      </c>
      <c r="EN41" s="163" t="e">
        <f t="shared" si="31"/>
        <v>#N/A</v>
      </c>
      <c r="EO41" s="163" t="e">
        <f t="shared" si="32"/>
        <v>#N/A</v>
      </c>
      <c r="EP41" s="163" t="e">
        <f t="shared" si="33"/>
        <v>#N/A</v>
      </c>
      <c r="EQ41" s="163" t="e">
        <f t="shared" si="34"/>
        <v>#N/A</v>
      </c>
      <c r="ER41" s="163" t="e">
        <f t="shared" si="35"/>
        <v>#N/A</v>
      </c>
      <c r="ES41" s="163" t="e">
        <f t="shared" si="36"/>
        <v>#N/A</v>
      </c>
      <c r="ET41" s="163" t="e">
        <f t="shared" si="37"/>
        <v>#N/A</v>
      </c>
      <c r="EU41" s="163" t="e">
        <f t="shared" si="38"/>
        <v>#N/A</v>
      </c>
      <c r="EV41" s="163" t="e">
        <f t="shared" si="39"/>
        <v>#N/A</v>
      </c>
      <c r="EW41" s="163" t="e">
        <f t="shared" si="40"/>
        <v>#N/A</v>
      </c>
      <c r="EX41" s="163" t="e">
        <f t="shared" si="41"/>
        <v>#N/A</v>
      </c>
      <c r="EY41" s="163" t="e">
        <f t="shared" si="42"/>
        <v>#N/A</v>
      </c>
      <c r="EZ41" s="163" t="e">
        <f t="shared" si="43"/>
        <v>#N/A</v>
      </c>
      <c r="FA41" s="163" t="e">
        <f t="shared" si="44"/>
        <v>#N/A</v>
      </c>
      <c r="FB41" s="163" t="e">
        <f t="shared" si="45"/>
        <v>#N/A</v>
      </c>
      <c r="FC41" s="163" t="e">
        <f t="shared" si="46"/>
        <v>#N/A</v>
      </c>
      <c r="FD41" s="163" t="e">
        <f t="shared" si="47"/>
        <v>#N/A</v>
      </c>
      <c r="FE41" s="163" t="e">
        <f t="shared" si="48"/>
        <v>#N/A</v>
      </c>
      <c r="FF41" s="163" t="e">
        <f t="shared" si="49"/>
        <v>#N/A</v>
      </c>
      <c r="FG41" s="163" t="e">
        <f t="shared" si="50"/>
        <v>#N/A</v>
      </c>
      <c r="FH41" s="163" t="e">
        <f t="shared" si="51"/>
        <v>#N/A</v>
      </c>
      <c r="FI41" s="163" t="e">
        <f t="shared" si="52"/>
        <v>#N/A</v>
      </c>
      <c r="FJ41" s="163" t="e">
        <f t="shared" si="53"/>
        <v>#N/A</v>
      </c>
      <c r="FK41" s="163" t="e">
        <f t="shared" si="54"/>
        <v>#N/A</v>
      </c>
      <c r="FL41" s="163" t="e">
        <f t="shared" si="55"/>
        <v>#N/A</v>
      </c>
      <c r="FM41" s="163" t="e">
        <f t="shared" si="56"/>
        <v>#N/A</v>
      </c>
      <c r="FN41" s="163" t="e">
        <f t="shared" si="57"/>
        <v>#N/A</v>
      </c>
      <c r="FO41" s="163" t="e">
        <f t="shared" si="58"/>
        <v>#N/A</v>
      </c>
      <c r="FP41" s="163" t="e">
        <f t="shared" si="59"/>
        <v>#N/A</v>
      </c>
      <c r="FQ41" s="163" t="e">
        <f t="shared" si="60"/>
        <v>#N/A</v>
      </c>
      <c r="FR41" s="163" t="e">
        <f t="shared" si="61"/>
        <v>#N/A</v>
      </c>
      <c r="FS41" s="163" t="e">
        <f t="shared" si="62"/>
        <v>#N/A</v>
      </c>
      <c r="FT41" s="163" t="e">
        <f t="shared" si="63"/>
        <v>#N/A</v>
      </c>
      <c r="FU41" s="163" t="e">
        <f t="shared" si="64"/>
        <v>#N/A</v>
      </c>
      <c r="FV41" s="163" t="e">
        <f t="shared" si="65"/>
        <v>#N/A</v>
      </c>
      <c r="FW41" s="163" t="e">
        <f t="shared" si="66"/>
        <v>#N/A</v>
      </c>
      <c r="FX41" s="163" t="e">
        <f t="shared" si="67"/>
        <v>#N/A</v>
      </c>
      <c r="FY41" s="163" t="e">
        <f t="shared" si="68"/>
        <v>#N/A</v>
      </c>
      <c r="FZ41" s="163" t="e">
        <f t="shared" si="69"/>
        <v>#N/A</v>
      </c>
      <c r="GA41" s="163" t="e">
        <f t="shared" si="70"/>
        <v>#N/A</v>
      </c>
      <c r="GB41" s="163" t="e">
        <f t="shared" si="71"/>
        <v>#N/A</v>
      </c>
      <c r="GC41" s="163" t="e">
        <f t="shared" si="72"/>
        <v>#N/A</v>
      </c>
      <c r="GD41" s="163" t="e">
        <f t="shared" si="73"/>
        <v>#N/A</v>
      </c>
      <c r="GE41" s="163" t="e">
        <f t="shared" si="74"/>
        <v>#N/A</v>
      </c>
      <c r="GF41" s="163" t="e">
        <f t="shared" si="75"/>
        <v>#N/A</v>
      </c>
      <c r="GG41" s="163" t="e">
        <f t="shared" si="76"/>
        <v>#N/A</v>
      </c>
      <c r="GH41" s="163" t="e">
        <f t="shared" si="77"/>
        <v>#N/A</v>
      </c>
      <c r="GI41" s="163" t="e">
        <f t="shared" si="78"/>
        <v>#N/A</v>
      </c>
      <c r="GJ41" s="163" t="e">
        <f t="shared" si="79"/>
        <v>#N/A</v>
      </c>
      <c r="GK41" s="163" t="e">
        <f t="shared" si="80"/>
        <v>#N/A</v>
      </c>
      <c r="GL41" s="163" t="e">
        <f t="shared" si="81"/>
        <v>#N/A</v>
      </c>
      <c r="GM41" s="163" t="e">
        <f t="shared" si="82"/>
        <v>#N/A</v>
      </c>
      <c r="GN41" s="163" t="e">
        <f t="shared" si="83"/>
        <v>#N/A</v>
      </c>
      <c r="GO41" s="163" t="e">
        <f t="shared" si="84"/>
        <v>#N/A</v>
      </c>
      <c r="GP41" s="163" t="e">
        <f t="shared" si="85"/>
        <v>#N/A</v>
      </c>
      <c r="GQ41" s="163" t="e">
        <f t="shared" si="86"/>
        <v>#N/A</v>
      </c>
      <c r="GR41" s="163" t="e">
        <f t="shared" si="87"/>
        <v>#N/A</v>
      </c>
      <c r="GS41" s="163" t="e">
        <f t="shared" si="88"/>
        <v>#N/A</v>
      </c>
      <c r="GT41" s="163" t="e">
        <f t="shared" si="89"/>
        <v>#N/A</v>
      </c>
      <c r="GU41" s="163" t="e">
        <f t="shared" si="90"/>
        <v>#N/A</v>
      </c>
      <c r="GV41" s="163" t="e">
        <f t="shared" si="91"/>
        <v>#N/A</v>
      </c>
      <c r="GW41" s="163" t="e">
        <f t="shared" si="92"/>
        <v>#N/A</v>
      </c>
      <c r="GX41" s="163" t="e">
        <f t="shared" si="93"/>
        <v>#N/A</v>
      </c>
      <c r="GY41" s="163" t="e">
        <f t="shared" si="94"/>
        <v>#N/A</v>
      </c>
      <c r="GZ41" s="163" t="e">
        <f t="shared" si="95"/>
        <v>#N/A</v>
      </c>
      <c r="HA41" s="163" t="e">
        <f t="shared" si="96"/>
        <v>#N/A</v>
      </c>
      <c r="HB41" s="163" t="e">
        <f t="shared" si="97"/>
        <v>#N/A</v>
      </c>
      <c r="HC41" s="163" t="e">
        <f t="shared" si="98"/>
        <v>#N/A</v>
      </c>
      <c r="HD41" s="163" t="e">
        <f t="shared" si="99"/>
        <v>#N/A</v>
      </c>
      <c r="HE41" s="163" t="e">
        <f t="shared" si="100"/>
        <v>#N/A</v>
      </c>
      <c r="HF41" s="163" t="e">
        <f t="shared" si="101"/>
        <v>#N/A</v>
      </c>
      <c r="HG41" s="163" t="e">
        <f t="shared" si="102"/>
        <v>#N/A</v>
      </c>
      <c r="HH41" s="163" t="e">
        <f t="shared" si="103"/>
        <v>#N/A</v>
      </c>
      <c r="HI41" s="163" t="e">
        <f t="shared" si="104"/>
        <v>#N/A</v>
      </c>
      <c r="HJ41" s="163" t="e">
        <f t="shared" si="105"/>
        <v>#N/A</v>
      </c>
      <c r="HK41" s="163" t="e">
        <f t="shared" si="106"/>
        <v>#N/A</v>
      </c>
      <c r="HL41" s="163" t="e">
        <f t="shared" si="107"/>
        <v>#N/A</v>
      </c>
      <c r="HM41" s="163" t="e">
        <f t="shared" si="108"/>
        <v>#N/A</v>
      </c>
      <c r="HN41" s="163" t="e">
        <f t="shared" si="109"/>
        <v>#N/A</v>
      </c>
      <c r="HO41" s="163" t="e">
        <f t="shared" si="110"/>
        <v>#N/A</v>
      </c>
      <c r="HP41" s="163" t="e">
        <f t="shared" si="111"/>
        <v>#N/A</v>
      </c>
      <c r="HQ41" s="163" t="e">
        <f t="shared" si="112"/>
        <v>#N/A</v>
      </c>
    </row>
    <row r="42" spans="1:225" hidden="1" x14ac:dyDescent="0.25">
      <c r="A42" s="4">
        <v>39</v>
      </c>
      <c r="B42" s="368" t="str">
        <f>IFERROR(_xlfn.LOGNORM.INV(0.001,LN($G42),LN(VLOOKUP($H42,VLookups!$A$4:$C$13,3,FALSE))),"")</f>
        <v/>
      </c>
      <c r="C42" s="89"/>
      <c r="D42" s="368" t="str">
        <f>IFERROR(_xlfn.LOGNORM.INV(0.999,LN($G42),LN(VLOOKUP($H42,VLookups!$A$4:$C$13,3,FALSE))),"")</f>
        <v/>
      </c>
      <c r="E42" s="34" t="str">
        <f t="shared" si="4"/>
        <v/>
      </c>
      <c r="F42" s="34" t="str">
        <f t="shared" si="5"/>
        <v/>
      </c>
      <c r="G42" s="70" t="str">
        <f>IF(AND(C42&gt;0,NOT(ISBLANK(H42))),IF(VLOOKUP($C$3,VLookups!$A$17:$B$18,2,FALSE),C42*VLOOKUP(H42,VLookups!$A$4:$B$13,2,FALSE),C42),"")</f>
        <v/>
      </c>
      <c r="H42" s="21"/>
      <c r="I42" s="56"/>
      <c r="J42" s="266"/>
      <c r="K42" s="369" t="str">
        <f>IF(AND(B42&gt;0,C42&gt;0,D42&gt;0),IF(ISBLANK(J42),IF(ISBLANK(H42),"",VLOOKUP(H42,VLookups!$A$4:$C$13,3,FALSE)),J42),"")</f>
        <v/>
      </c>
      <c r="L42" s="369" t="str">
        <f t="shared" si="6"/>
        <v/>
      </c>
      <c r="M42" s="72" t="str">
        <f t="shared" si="7"/>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8"/>
        <v/>
      </c>
      <c r="X42" s="162" t="str">
        <f t="shared" si="9"/>
        <v/>
      </c>
      <c r="Y42" s="48" t="str">
        <f t="shared" ref="Y42:CJ42" si="185">IF(ISNONTEXT($W42),X42+$W42,"")</f>
        <v/>
      </c>
      <c r="Z42" s="48" t="str">
        <f t="shared" si="185"/>
        <v/>
      </c>
      <c r="AA42" s="48" t="str">
        <f t="shared" si="185"/>
        <v/>
      </c>
      <c r="AB42" s="48" t="str">
        <f t="shared" si="185"/>
        <v/>
      </c>
      <c r="AC42" s="48" t="str">
        <f t="shared" si="185"/>
        <v/>
      </c>
      <c r="AD42" s="48" t="str">
        <f t="shared" si="185"/>
        <v/>
      </c>
      <c r="AE42" s="48" t="str">
        <f t="shared" si="185"/>
        <v/>
      </c>
      <c r="AF42" s="48" t="str">
        <f t="shared" si="185"/>
        <v/>
      </c>
      <c r="AG42" s="48" t="str">
        <f t="shared" si="185"/>
        <v/>
      </c>
      <c r="AH42" s="48" t="str">
        <f t="shared" si="185"/>
        <v/>
      </c>
      <c r="AI42" s="48" t="str">
        <f t="shared" si="185"/>
        <v/>
      </c>
      <c r="AJ42" s="48" t="str">
        <f t="shared" si="185"/>
        <v/>
      </c>
      <c r="AK42" s="48" t="str">
        <f t="shared" si="185"/>
        <v/>
      </c>
      <c r="AL42" s="48" t="str">
        <f t="shared" si="185"/>
        <v/>
      </c>
      <c r="AM42" s="48" t="str">
        <f t="shared" si="185"/>
        <v/>
      </c>
      <c r="AN42" s="48" t="str">
        <f t="shared" si="185"/>
        <v/>
      </c>
      <c r="AO42" s="48" t="str">
        <f t="shared" si="185"/>
        <v/>
      </c>
      <c r="AP42" s="48" t="str">
        <f t="shared" si="185"/>
        <v/>
      </c>
      <c r="AQ42" s="48" t="str">
        <f t="shared" si="185"/>
        <v/>
      </c>
      <c r="AR42" s="48" t="str">
        <f t="shared" si="185"/>
        <v/>
      </c>
      <c r="AS42" s="48" t="str">
        <f t="shared" si="185"/>
        <v/>
      </c>
      <c r="AT42" s="48" t="str">
        <f t="shared" si="185"/>
        <v/>
      </c>
      <c r="AU42" s="48" t="str">
        <f t="shared" si="185"/>
        <v/>
      </c>
      <c r="AV42" s="48" t="str">
        <f t="shared" si="185"/>
        <v/>
      </c>
      <c r="AW42" s="48" t="str">
        <f t="shared" si="185"/>
        <v/>
      </c>
      <c r="AX42" s="48" t="str">
        <f t="shared" si="185"/>
        <v/>
      </c>
      <c r="AY42" s="48" t="str">
        <f t="shared" si="185"/>
        <v/>
      </c>
      <c r="AZ42" s="48" t="str">
        <f t="shared" si="185"/>
        <v/>
      </c>
      <c r="BA42" s="48" t="str">
        <f t="shared" si="185"/>
        <v/>
      </c>
      <c r="BB42" s="48" t="str">
        <f t="shared" si="185"/>
        <v/>
      </c>
      <c r="BC42" s="48" t="str">
        <f t="shared" si="185"/>
        <v/>
      </c>
      <c r="BD42" s="48" t="str">
        <f t="shared" si="185"/>
        <v/>
      </c>
      <c r="BE42" s="48" t="str">
        <f t="shared" si="185"/>
        <v/>
      </c>
      <c r="BF42" s="48" t="str">
        <f t="shared" si="185"/>
        <v/>
      </c>
      <c r="BG42" s="48" t="str">
        <f t="shared" si="185"/>
        <v/>
      </c>
      <c r="BH42" s="48" t="str">
        <f t="shared" si="185"/>
        <v/>
      </c>
      <c r="BI42" s="48" t="str">
        <f t="shared" si="185"/>
        <v/>
      </c>
      <c r="BJ42" s="48" t="str">
        <f t="shared" si="185"/>
        <v/>
      </c>
      <c r="BK42" s="48" t="str">
        <f t="shared" si="185"/>
        <v/>
      </c>
      <c r="BL42" s="48" t="str">
        <f t="shared" si="185"/>
        <v/>
      </c>
      <c r="BM42" s="48" t="str">
        <f t="shared" si="185"/>
        <v/>
      </c>
      <c r="BN42" s="48" t="str">
        <f t="shared" si="185"/>
        <v/>
      </c>
      <c r="BO42" s="48" t="str">
        <f t="shared" si="185"/>
        <v/>
      </c>
      <c r="BP42" s="48" t="str">
        <f t="shared" si="185"/>
        <v/>
      </c>
      <c r="BQ42" s="48" t="str">
        <f t="shared" si="185"/>
        <v/>
      </c>
      <c r="BR42" s="48" t="str">
        <f t="shared" si="185"/>
        <v/>
      </c>
      <c r="BS42" s="48" t="str">
        <f t="shared" si="185"/>
        <v/>
      </c>
      <c r="BT42" s="48" t="str">
        <f t="shared" si="185"/>
        <v/>
      </c>
      <c r="BU42" s="48" t="str">
        <f t="shared" si="185"/>
        <v/>
      </c>
      <c r="BV42" s="48" t="str">
        <f t="shared" si="185"/>
        <v/>
      </c>
      <c r="BW42" s="48" t="str">
        <f t="shared" si="185"/>
        <v/>
      </c>
      <c r="BX42" s="48" t="str">
        <f t="shared" si="185"/>
        <v/>
      </c>
      <c r="BY42" s="48" t="str">
        <f t="shared" si="185"/>
        <v/>
      </c>
      <c r="BZ42" s="48" t="str">
        <f t="shared" si="185"/>
        <v/>
      </c>
      <c r="CA42" s="48" t="str">
        <f t="shared" si="185"/>
        <v/>
      </c>
      <c r="CB42" s="48" t="str">
        <f t="shared" si="185"/>
        <v/>
      </c>
      <c r="CC42" s="48" t="str">
        <f t="shared" si="185"/>
        <v/>
      </c>
      <c r="CD42" s="48" t="str">
        <f t="shared" si="185"/>
        <v/>
      </c>
      <c r="CE42" s="48" t="str">
        <f t="shared" si="185"/>
        <v/>
      </c>
      <c r="CF42" s="48" t="str">
        <f t="shared" si="185"/>
        <v/>
      </c>
      <c r="CG42" s="48" t="str">
        <f t="shared" si="185"/>
        <v/>
      </c>
      <c r="CH42" s="48" t="str">
        <f t="shared" si="185"/>
        <v/>
      </c>
      <c r="CI42" s="48" t="str">
        <f t="shared" si="185"/>
        <v/>
      </c>
      <c r="CJ42" s="48" t="str">
        <f t="shared" si="185"/>
        <v/>
      </c>
      <c r="CK42" s="48" t="str">
        <f t="shared" ref="CK42:DT42" si="186">IF(ISNONTEXT($W42),CJ42+$W42,"")</f>
        <v/>
      </c>
      <c r="CL42" s="48" t="str">
        <f t="shared" si="186"/>
        <v/>
      </c>
      <c r="CM42" s="48" t="str">
        <f t="shared" si="186"/>
        <v/>
      </c>
      <c r="CN42" s="48" t="str">
        <f t="shared" si="186"/>
        <v/>
      </c>
      <c r="CO42" s="48" t="str">
        <f t="shared" si="186"/>
        <v/>
      </c>
      <c r="CP42" s="48" t="str">
        <f t="shared" si="186"/>
        <v/>
      </c>
      <c r="CQ42" s="48" t="str">
        <f t="shared" si="186"/>
        <v/>
      </c>
      <c r="CR42" s="48" t="str">
        <f t="shared" si="186"/>
        <v/>
      </c>
      <c r="CS42" s="48" t="str">
        <f t="shared" si="186"/>
        <v/>
      </c>
      <c r="CT42" s="48" t="str">
        <f t="shared" si="186"/>
        <v/>
      </c>
      <c r="CU42" s="48" t="str">
        <f t="shared" si="186"/>
        <v/>
      </c>
      <c r="CV42" s="48" t="str">
        <f t="shared" si="186"/>
        <v/>
      </c>
      <c r="CW42" s="48" t="str">
        <f t="shared" si="186"/>
        <v/>
      </c>
      <c r="CX42" s="48" t="str">
        <f t="shared" si="186"/>
        <v/>
      </c>
      <c r="CY42" s="48" t="str">
        <f t="shared" si="186"/>
        <v/>
      </c>
      <c r="CZ42" s="48" t="str">
        <f t="shared" si="186"/>
        <v/>
      </c>
      <c r="DA42" s="48" t="str">
        <f t="shared" si="186"/>
        <v/>
      </c>
      <c r="DB42" s="48" t="str">
        <f t="shared" si="186"/>
        <v/>
      </c>
      <c r="DC42" s="48" t="str">
        <f t="shared" si="186"/>
        <v/>
      </c>
      <c r="DD42" s="48" t="str">
        <f t="shared" si="186"/>
        <v/>
      </c>
      <c r="DE42" s="48" t="str">
        <f t="shared" si="186"/>
        <v/>
      </c>
      <c r="DF42" s="48" t="str">
        <f t="shared" si="186"/>
        <v/>
      </c>
      <c r="DG42" s="48" t="str">
        <f t="shared" si="186"/>
        <v/>
      </c>
      <c r="DH42" s="48" t="str">
        <f t="shared" si="186"/>
        <v/>
      </c>
      <c r="DI42" s="48" t="str">
        <f t="shared" si="186"/>
        <v/>
      </c>
      <c r="DJ42" s="48" t="str">
        <f t="shared" si="186"/>
        <v/>
      </c>
      <c r="DK42" s="48" t="str">
        <f t="shared" si="186"/>
        <v/>
      </c>
      <c r="DL42" s="48" t="str">
        <f t="shared" si="186"/>
        <v/>
      </c>
      <c r="DM42" s="48" t="str">
        <f t="shared" si="186"/>
        <v/>
      </c>
      <c r="DN42" s="48" t="str">
        <f t="shared" si="186"/>
        <v/>
      </c>
      <c r="DO42" s="48" t="str">
        <f t="shared" si="186"/>
        <v/>
      </c>
      <c r="DP42" s="48" t="str">
        <f t="shared" si="186"/>
        <v/>
      </c>
      <c r="DQ42" s="48" t="str">
        <f t="shared" si="186"/>
        <v/>
      </c>
      <c r="DR42" s="48" t="str">
        <f t="shared" si="186"/>
        <v/>
      </c>
      <c r="DS42" s="48" t="str">
        <f t="shared" si="186"/>
        <v/>
      </c>
      <c r="DT42" s="48" t="str">
        <f t="shared" si="186"/>
        <v/>
      </c>
      <c r="DU42" s="163" t="e">
        <f t="shared" si="12"/>
        <v>#N/A</v>
      </c>
      <c r="DV42" s="163" t="e">
        <f t="shared" si="13"/>
        <v>#N/A</v>
      </c>
      <c r="DW42" s="163" t="e">
        <f t="shared" si="14"/>
        <v>#N/A</v>
      </c>
      <c r="DX42" s="163" t="e">
        <f t="shared" si="15"/>
        <v>#N/A</v>
      </c>
      <c r="DY42" s="163" t="e">
        <f t="shared" si="16"/>
        <v>#N/A</v>
      </c>
      <c r="DZ42" s="163" t="e">
        <f t="shared" si="17"/>
        <v>#N/A</v>
      </c>
      <c r="EA42" s="163" t="e">
        <f t="shared" si="18"/>
        <v>#N/A</v>
      </c>
      <c r="EB42" s="163" t="e">
        <f t="shared" si="19"/>
        <v>#N/A</v>
      </c>
      <c r="EC42" s="163" t="e">
        <f t="shared" si="20"/>
        <v>#N/A</v>
      </c>
      <c r="ED42" s="163" t="e">
        <f t="shared" si="21"/>
        <v>#N/A</v>
      </c>
      <c r="EE42" s="163" t="e">
        <f t="shared" si="22"/>
        <v>#N/A</v>
      </c>
      <c r="EF42" s="163" t="e">
        <f t="shared" si="23"/>
        <v>#N/A</v>
      </c>
      <c r="EG42" s="163" t="e">
        <f t="shared" si="24"/>
        <v>#N/A</v>
      </c>
      <c r="EH42" s="163" t="e">
        <f t="shared" si="25"/>
        <v>#N/A</v>
      </c>
      <c r="EI42" s="163" t="e">
        <f t="shared" si="26"/>
        <v>#N/A</v>
      </c>
      <c r="EJ42" s="163" t="e">
        <f t="shared" si="27"/>
        <v>#N/A</v>
      </c>
      <c r="EK42" s="163" t="e">
        <f t="shared" si="28"/>
        <v>#N/A</v>
      </c>
      <c r="EL42" s="163" t="e">
        <f t="shared" si="29"/>
        <v>#N/A</v>
      </c>
      <c r="EM42" s="163" t="e">
        <f t="shared" si="30"/>
        <v>#N/A</v>
      </c>
      <c r="EN42" s="163" t="e">
        <f t="shared" si="31"/>
        <v>#N/A</v>
      </c>
      <c r="EO42" s="163" t="e">
        <f t="shared" si="32"/>
        <v>#N/A</v>
      </c>
      <c r="EP42" s="163" t="e">
        <f t="shared" si="33"/>
        <v>#N/A</v>
      </c>
      <c r="EQ42" s="163" t="e">
        <f t="shared" si="34"/>
        <v>#N/A</v>
      </c>
      <c r="ER42" s="163" t="e">
        <f t="shared" si="35"/>
        <v>#N/A</v>
      </c>
      <c r="ES42" s="163" t="e">
        <f t="shared" si="36"/>
        <v>#N/A</v>
      </c>
      <c r="ET42" s="163" t="e">
        <f t="shared" si="37"/>
        <v>#N/A</v>
      </c>
      <c r="EU42" s="163" t="e">
        <f t="shared" si="38"/>
        <v>#N/A</v>
      </c>
      <c r="EV42" s="163" t="e">
        <f t="shared" si="39"/>
        <v>#N/A</v>
      </c>
      <c r="EW42" s="163" t="e">
        <f t="shared" si="40"/>
        <v>#N/A</v>
      </c>
      <c r="EX42" s="163" t="e">
        <f t="shared" si="41"/>
        <v>#N/A</v>
      </c>
      <c r="EY42" s="163" t="e">
        <f t="shared" si="42"/>
        <v>#N/A</v>
      </c>
      <c r="EZ42" s="163" t="e">
        <f t="shared" si="43"/>
        <v>#N/A</v>
      </c>
      <c r="FA42" s="163" t="e">
        <f t="shared" si="44"/>
        <v>#N/A</v>
      </c>
      <c r="FB42" s="163" t="e">
        <f t="shared" si="45"/>
        <v>#N/A</v>
      </c>
      <c r="FC42" s="163" t="e">
        <f t="shared" si="46"/>
        <v>#N/A</v>
      </c>
      <c r="FD42" s="163" t="e">
        <f t="shared" si="47"/>
        <v>#N/A</v>
      </c>
      <c r="FE42" s="163" t="e">
        <f t="shared" si="48"/>
        <v>#N/A</v>
      </c>
      <c r="FF42" s="163" t="e">
        <f t="shared" si="49"/>
        <v>#N/A</v>
      </c>
      <c r="FG42" s="163" t="e">
        <f t="shared" si="50"/>
        <v>#N/A</v>
      </c>
      <c r="FH42" s="163" t="e">
        <f t="shared" si="51"/>
        <v>#N/A</v>
      </c>
      <c r="FI42" s="163" t="e">
        <f t="shared" si="52"/>
        <v>#N/A</v>
      </c>
      <c r="FJ42" s="163" t="e">
        <f t="shared" si="53"/>
        <v>#N/A</v>
      </c>
      <c r="FK42" s="163" t="e">
        <f t="shared" si="54"/>
        <v>#N/A</v>
      </c>
      <c r="FL42" s="163" t="e">
        <f t="shared" si="55"/>
        <v>#N/A</v>
      </c>
      <c r="FM42" s="163" t="e">
        <f t="shared" si="56"/>
        <v>#N/A</v>
      </c>
      <c r="FN42" s="163" t="e">
        <f t="shared" si="57"/>
        <v>#N/A</v>
      </c>
      <c r="FO42" s="163" t="e">
        <f t="shared" si="58"/>
        <v>#N/A</v>
      </c>
      <c r="FP42" s="163" t="e">
        <f t="shared" si="59"/>
        <v>#N/A</v>
      </c>
      <c r="FQ42" s="163" t="e">
        <f t="shared" si="60"/>
        <v>#N/A</v>
      </c>
      <c r="FR42" s="163" t="e">
        <f t="shared" si="61"/>
        <v>#N/A</v>
      </c>
      <c r="FS42" s="163" t="e">
        <f t="shared" si="62"/>
        <v>#N/A</v>
      </c>
      <c r="FT42" s="163" t="e">
        <f t="shared" si="63"/>
        <v>#N/A</v>
      </c>
      <c r="FU42" s="163" t="e">
        <f t="shared" si="64"/>
        <v>#N/A</v>
      </c>
      <c r="FV42" s="163" t="e">
        <f t="shared" si="65"/>
        <v>#N/A</v>
      </c>
      <c r="FW42" s="163" t="e">
        <f t="shared" si="66"/>
        <v>#N/A</v>
      </c>
      <c r="FX42" s="163" t="e">
        <f t="shared" si="67"/>
        <v>#N/A</v>
      </c>
      <c r="FY42" s="163" t="e">
        <f t="shared" si="68"/>
        <v>#N/A</v>
      </c>
      <c r="FZ42" s="163" t="e">
        <f t="shared" si="69"/>
        <v>#N/A</v>
      </c>
      <c r="GA42" s="163" t="e">
        <f t="shared" si="70"/>
        <v>#N/A</v>
      </c>
      <c r="GB42" s="163" t="e">
        <f t="shared" si="71"/>
        <v>#N/A</v>
      </c>
      <c r="GC42" s="163" t="e">
        <f t="shared" si="72"/>
        <v>#N/A</v>
      </c>
      <c r="GD42" s="163" t="e">
        <f t="shared" si="73"/>
        <v>#N/A</v>
      </c>
      <c r="GE42" s="163" t="e">
        <f t="shared" si="74"/>
        <v>#N/A</v>
      </c>
      <c r="GF42" s="163" t="e">
        <f t="shared" si="75"/>
        <v>#N/A</v>
      </c>
      <c r="GG42" s="163" t="e">
        <f t="shared" si="76"/>
        <v>#N/A</v>
      </c>
      <c r="GH42" s="163" t="e">
        <f t="shared" si="77"/>
        <v>#N/A</v>
      </c>
      <c r="GI42" s="163" t="e">
        <f t="shared" si="78"/>
        <v>#N/A</v>
      </c>
      <c r="GJ42" s="163" t="e">
        <f t="shared" si="79"/>
        <v>#N/A</v>
      </c>
      <c r="GK42" s="163" t="e">
        <f t="shared" si="80"/>
        <v>#N/A</v>
      </c>
      <c r="GL42" s="163" t="e">
        <f t="shared" si="81"/>
        <v>#N/A</v>
      </c>
      <c r="GM42" s="163" t="e">
        <f t="shared" si="82"/>
        <v>#N/A</v>
      </c>
      <c r="GN42" s="163" t="e">
        <f t="shared" si="83"/>
        <v>#N/A</v>
      </c>
      <c r="GO42" s="163" t="e">
        <f t="shared" si="84"/>
        <v>#N/A</v>
      </c>
      <c r="GP42" s="163" t="e">
        <f t="shared" si="85"/>
        <v>#N/A</v>
      </c>
      <c r="GQ42" s="163" t="e">
        <f t="shared" si="86"/>
        <v>#N/A</v>
      </c>
      <c r="GR42" s="163" t="e">
        <f t="shared" si="87"/>
        <v>#N/A</v>
      </c>
      <c r="GS42" s="163" t="e">
        <f t="shared" si="88"/>
        <v>#N/A</v>
      </c>
      <c r="GT42" s="163" t="e">
        <f t="shared" si="89"/>
        <v>#N/A</v>
      </c>
      <c r="GU42" s="163" t="e">
        <f t="shared" si="90"/>
        <v>#N/A</v>
      </c>
      <c r="GV42" s="163" t="e">
        <f t="shared" si="91"/>
        <v>#N/A</v>
      </c>
      <c r="GW42" s="163" t="e">
        <f t="shared" si="92"/>
        <v>#N/A</v>
      </c>
      <c r="GX42" s="163" t="e">
        <f t="shared" si="93"/>
        <v>#N/A</v>
      </c>
      <c r="GY42" s="163" t="e">
        <f t="shared" si="94"/>
        <v>#N/A</v>
      </c>
      <c r="GZ42" s="163" t="e">
        <f t="shared" si="95"/>
        <v>#N/A</v>
      </c>
      <c r="HA42" s="163" t="e">
        <f t="shared" si="96"/>
        <v>#N/A</v>
      </c>
      <c r="HB42" s="163" t="e">
        <f t="shared" si="97"/>
        <v>#N/A</v>
      </c>
      <c r="HC42" s="163" t="e">
        <f t="shared" si="98"/>
        <v>#N/A</v>
      </c>
      <c r="HD42" s="163" t="e">
        <f t="shared" si="99"/>
        <v>#N/A</v>
      </c>
      <c r="HE42" s="163" t="e">
        <f t="shared" si="100"/>
        <v>#N/A</v>
      </c>
      <c r="HF42" s="163" t="e">
        <f t="shared" si="101"/>
        <v>#N/A</v>
      </c>
      <c r="HG42" s="163" t="e">
        <f t="shared" si="102"/>
        <v>#N/A</v>
      </c>
      <c r="HH42" s="163" t="e">
        <f t="shared" si="103"/>
        <v>#N/A</v>
      </c>
      <c r="HI42" s="163" t="e">
        <f t="shared" si="104"/>
        <v>#N/A</v>
      </c>
      <c r="HJ42" s="163" t="e">
        <f t="shared" si="105"/>
        <v>#N/A</v>
      </c>
      <c r="HK42" s="163" t="e">
        <f t="shared" si="106"/>
        <v>#N/A</v>
      </c>
      <c r="HL42" s="163" t="e">
        <f t="shared" si="107"/>
        <v>#N/A</v>
      </c>
      <c r="HM42" s="163" t="e">
        <f t="shared" si="108"/>
        <v>#N/A</v>
      </c>
      <c r="HN42" s="163" t="e">
        <f t="shared" si="109"/>
        <v>#N/A</v>
      </c>
      <c r="HO42" s="163" t="e">
        <f t="shared" si="110"/>
        <v>#N/A</v>
      </c>
      <c r="HP42" s="163" t="e">
        <f t="shared" si="111"/>
        <v>#N/A</v>
      </c>
      <c r="HQ42" s="163" t="e">
        <f t="shared" si="112"/>
        <v>#N/A</v>
      </c>
    </row>
    <row r="43" spans="1:225" hidden="1" x14ac:dyDescent="0.25">
      <c r="A43" s="4">
        <v>40</v>
      </c>
      <c r="B43" s="368" t="str">
        <f>IFERROR(_xlfn.LOGNORM.INV(0.001,LN($G43),LN(VLOOKUP($H43,VLookups!$A$4:$C$13,3,FALSE))),"")</f>
        <v/>
      </c>
      <c r="C43" s="89"/>
      <c r="D43" s="368" t="str">
        <f>IFERROR(_xlfn.LOGNORM.INV(0.999,LN($G43),LN(VLOOKUP($H43,VLookups!$A$4:$C$13,3,FALSE))),"")</f>
        <v/>
      </c>
      <c r="E43" s="34" t="str">
        <f t="shared" si="4"/>
        <v/>
      </c>
      <c r="F43" s="34" t="str">
        <f t="shared" si="5"/>
        <v/>
      </c>
      <c r="G43" s="70" t="str">
        <f>IF(AND(C43&gt;0,NOT(ISBLANK(H43))),IF(VLOOKUP($C$3,VLookups!$A$17:$B$18,2,FALSE),C43*VLOOKUP(H43,VLookups!$A$4:$B$13,2,FALSE),C43),"")</f>
        <v/>
      </c>
      <c r="H43" s="21"/>
      <c r="I43" s="56"/>
      <c r="J43" s="266"/>
      <c r="K43" s="369" t="str">
        <f>IF(AND(B43&gt;0,C43&gt;0,D43&gt;0),IF(ISBLANK(J43),IF(ISBLANK(H43),"",VLOOKUP(H43,VLookups!$A$4:$C$13,3,FALSE)),J43),"")</f>
        <v/>
      </c>
      <c r="L43" s="369" t="str">
        <f t="shared" si="6"/>
        <v/>
      </c>
      <c r="M43" s="72" t="str">
        <f t="shared" si="7"/>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8"/>
        <v/>
      </c>
      <c r="X43" s="162" t="str">
        <f t="shared" si="9"/>
        <v/>
      </c>
      <c r="Y43" s="48" t="str">
        <f t="shared" ref="Y43:CJ43" si="187">IF(ISNONTEXT($W43),X43+$W43,"")</f>
        <v/>
      </c>
      <c r="Z43" s="48" t="str">
        <f t="shared" si="187"/>
        <v/>
      </c>
      <c r="AA43" s="48" t="str">
        <f t="shared" si="187"/>
        <v/>
      </c>
      <c r="AB43" s="48" t="str">
        <f t="shared" si="187"/>
        <v/>
      </c>
      <c r="AC43" s="48" t="str">
        <f t="shared" si="187"/>
        <v/>
      </c>
      <c r="AD43" s="48" t="str">
        <f t="shared" si="187"/>
        <v/>
      </c>
      <c r="AE43" s="48" t="str">
        <f t="shared" si="187"/>
        <v/>
      </c>
      <c r="AF43" s="48" t="str">
        <f t="shared" si="187"/>
        <v/>
      </c>
      <c r="AG43" s="48" t="str">
        <f t="shared" si="187"/>
        <v/>
      </c>
      <c r="AH43" s="48" t="str">
        <f t="shared" si="187"/>
        <v/>
      </c>
      <c r="AI43" s="48" t="str">
        <f t="shared" si="187"/>
        <v/>
      </c>
      <c r="AJ43" s="48" t="str">
        <f t="shared" si="187"/>
        <v/>
      </c>
      <c r="AK43" s="48" t="str">
        <f t="shared" si="187"/>
        <v/>
      </c>
      <c r="AL43" s="48" t="str">
        <f t="shared" si="187"/>
        <v/>
      </c>
      <c r="AM43" s="48" t="str">
        <f t="shared" si="187"/>
        <v/>
      </c>
      <c r="AN43" s="48" t="str">
        <f t="shared" si="187"/>
        <v/>
      </c>
      <c r="AO43" s="48" t="str">
        <f t="shared" si="187"/>
        <v/>
      </c>
      <c r="AP43" s="48" t="str">
        <f t="shared" si="187"/>
        <v/>
      </c>
      <c r="AQ43" s="48" t="str">
        <f t="shared" si="187"/>
        <v/>
      </c>
      <c r="AR43" s="48" t="str">
        <f t="shared" si="187"/>
        <v/>
      </c>
      <c r="AS43" s="48" t="str">
        <f t="shared" si="187"/>
        <v/>
      </c>
      <c r="AT43" s="48" t="str">
        <f t="shared" si="187"/>
        <v/>
      </c>
      <c r="AU43" s="48" t="str">
        <f t="shared" si="187"/>
        <v/>
      </c>
      <c r="AV43" s="48" t="str">
        <f t="shared" si="187"/>
        <v/>
      </c>
      <c r="AW43" s="48" t="str">
        <f t="shared" si="187"/>
        <v/>
      </c>
      <c r="AX43" s="48" t="str">
        <f t="shared" si="187"/>
        <v/>
      </c>
      <c r="AY43" s="48" t="str">
        <f t="shared" si="187"/>
        <v/>
      </c>
      <c r="AZ43" s="48" t="str">
        <f t="shared" si="187"/>
        <v/>
      </c>
      <c r="BA43" s="48" t="str">
        <f t="shared" si="187"/>
        <v/>
      </c>
      <c r="BB43" s="48" t="str">
        <f t="shared" si="187"/>
        <v/>
      </c>
      <c r="BC43" s="48" t="str">
        <f t="shared" si="187"/>
        <v/>
      </c>
      <c r="BD43" s="48" t="str">
        <f t="shared" si="187"/>
        <v/>
      </c>
      <c r="BE43" s="48" t="str">
        <f t="shared" si="187"/>
        <v/>
      </c>
      <c r="BF43" s="48" t="str">
        <f t="shared" si="187"/>
        <v/>
      </c>
      <c r="BG43" s="48" t="str">
        <f t="shared" si="187"/>
        <v/>
      </c>
      <c r="BH43" s="48" t="str">
        <f t="shared" si="187"/>
        <v/>
      </c>
      <c r="BI43" s="48" t="str">
        <f t="shared" si="187"/>
        <v/>
      </c>
      <c r="BJ43" s="48" t="str">
        <f t="shared" si="187"/>
        <v/>
      </c>
      <c r="BK43" s="48" t="str">
        <f t="shared" si="187"/>
        <v/>
      </c>
      <c r="BL43" s="48" t="str">
        <f t="shared" si="187"/>
        <v/>
      </c>
      <c r="BM43" s="48" t="str">
        <f t="shared" si="187"/>
        <v/>
      </c>
      <c r="BN43" s="48" t="str">
        <f t="shared" si="187"/>
        <v/>
      </c>
      <c r="BO43" s="48" t="str">
        <f t="shared" si="187"/>
        <v/>
      </c>
      <c r="BP43" s="48" t="str">
        <f t="shared" si="187"/>
        <v/>
      </c>
      <c r="BQ43" s="48" t="str">
        <f t="shared" si="187"/>
        <v/>
      </c>
      <c r="BR43" s="48" t="str">
        <f t="shared" si="187"/>
        <v/>
      </c>
      <c r="BS43" s="48" t="str">
        <f t="shared" si="187"/>
        <v/>
      </c>
      <c r="BT43" s="48" t="str">
        <f t="shared" si="187"/>
        <v/>
      </c>
      <c r="BU43" s="48" t="str">
        <f t="shared" si="187"/>
        <v/>
      </c>
      <c r="BV43" s="48" t="str">
        <f t="shared" si="187"/>
        <v/>
      </c>
      <c r="BW43" s="48" t="str">
        <f t="shared" si="187"/>
        <v/>
      </c>
      <c r="BX43" s="48" t="str">
        <f t="shared" si="187"/>
        <v/>
      </c>
      <c r="BY43" s="48" t="str">
        <f t="shared" si="187"/>
        <v/>
      </c>
      <c r="BZ43" s="48" t="str">
        <f t="shared" si="187"/>
        <v/>
      </c>
      <c r="CA43" s="48" t="str">
        <f t="shared" si="187"/>
        <v/>
      </c>
      <c r="CB43" s="48" t="str">
        <f t="shared" si="187"/>
        <v/>
      </c>
      <c r="CC43" s="48" t="str">
        <f t="shared" si="187"/>
        <v/>
      </c>
      <c r="CD43" s="48" t="str">
        <f t="shared" si="187"/>
        <v/>
      </c>
      <c r="CE43" s="48" t="str">
        <f t="shared" si="187"/>
        <v/>
      </c>
      <c r="CF43" s="48" t="str">
        <f t="shared" si="187"/>
        <v/>
      </c>
      <c r="CG43" s="48" t="str">
        <f t="shared" si="187"/>
        <v/>
      </c>
      <c r="CH43" s="48" t="str">
        <f t="shared" si="187"/>
        <v/>
      </c>
      <c r="CI43" s="48" t="str">
        <f t="shared" si="187"/>
        <v/>
      </c>
      <c r="CJ43" s="48" t="str">
        <f t="shared" si="187"/>
        <v/>
      </c>
      <c r="CK43" s="48" t="str">
        <f t="shared" ref="CK43:DT43" si="188">IF(ISNONTEXT($W43),CJ43+$W43,"")</f>
        <v/>
      </c>
      <c r="CL43" s="48" t="str">
        <f t="shared" si="188"/>
        <v/>
      </c>
      <c r="CM43" s="48" t="str">
        <f t="shared" si="188"/>
        <v/>
      </c>
      <c r="CN43" s="48" t="str">
        <f t="shared" si="188"/>
        <v/>
      </c>
      <c r="CO43" s="48" t="str">
        <f t="shared" si="188"/>
        <v/>
      </c>
      <c r="CP43" s="48" t="str">
        <f t="shared" si="188"/>
        <v/>
      </c>
      <c r="CQ43" s="48" t="str">
        <f t="shared" si="188"/>
        <v/>
      </c>
      <c r="CR43" s="48" t="str">
        <f t="shared" si="188"/>
        <v/>
      </c>
      <c r="CS43" s="48" t="str">
        <f t="shared" si="188"/>
        <v/>
      </c>
      <c r="CT43" s="48" t="str">
        <f t="shared" si="188"/>
        <v/>
      </c>
      <c r="CU43" s="48" t="str">
        <f t="shared" si="188"/>
        <v/>
      </c>
      <c r="CV43" s="48" t="str">
        <f t="shared" si="188"/>
        <v/>
      </c>
      <c r="CW43" s="48" t="str">
        <f t="shared" si="188"/>
        <v/>
      </c>
      <c r="CX43" s="48" t="str">
        <f t="shared" si="188"/>
        <v/>
      </c>
      <c r="CY43" s="48" t="str">
        <f t="shared" si="188"/>
        <v/>
      </c>
      <c r="CZ43" s="48" t="str">
        <f t="shared" si="188"/>
        <v/>
      </c>
      <c r="DA43" s="48" t="str">
        <f t="shared" si="188"/>
        <v/>
      </c>
      <c r="DB43" s="48" t="str">
        <f t="shared" si="188"/>
        <v/>
      </c>
      <c r="DC43" s="48" t="str">
        <f t="shared" si="188"/>
        <v/>
      </c>
      <c r="DD43" s="48" t="str">
        <f t="shared" si="188"/>
        <v/>
      </c>
      <c r="DE43" s="48" t="str">
        <f t="shared" si="188"/>
        <v/>
      </c>
      <c r="DF43" s="48" t="str">
        <f t="shared" si="188"/>
        <v/>
      </c>
      <c r="DG43" s="48" t="str">
        <f t="shared" si="188"/>
        <v/>
      </c>
      <c r="DH43" s="48" t="str">
        <f t="shared" si="188"/>
        <v/>
      </c>
      <c r="DI43" s="48" t="str">
        <f t="shared" si="188"/>
        <v/>
      </c>
      <c r="DJ43" s="48" t="str">
        <f t="shared" si="188"/>
        <v/>
      </c>
      <c r="DK43" s="48" t="str">
        <f t="shared" si="188"/>
        <v/>
      </c>
      <c r="DL43" s="48" t="str">
        <f t="shared" si="188"/>
        <v/>
      </c>
      <c r="DM43" s="48" t="str">
        <f t="shared" si="188"/>
        <v/>
      </c>
      <c r="DN43" s="48" t="str">
        <f t="shared" si="188"/>
        <v/>
      </c>
      <c r="DO43" s="48" t="str">
        <f t="shared" si="188"/>
        <v/>
      </c>
      <c r="DP43" s="48" t="str">
        <f t="shared" si="188"/>
        <v/>
      </c>
      <c r="DQ43" s="48" t="str">
        <f t="shared" si="188"/>
        <v/>
      </c>
      <c r="DR43" s="48" t="str">
        <f t="shared" si="188"/>
        <v/>
      </c>
      <c r="DS43" s="48" t="str">
        <f t="shared" si="188"/>
        <v/>
      </c>
      <c r="DT43" s="48" t="str">
        <f t="shared" si="188"/>
        <v/>
      </c>
      <c r="DU43" s="163" t="e">
        <f t="shared" si="12"/>
        <v>#N/A</v>
      </c>
      <c r="DV43" s="163" t="e">
        <f t="shared" si="13"/>
        <v>#N/A</v>
      </c>
      <c r="DW43" s="163" t="e">
        <f t="shared" si="14"/>
        <v>#N/A</v>
      </c>
      <c r="DX43" s="163" t="e">
        <f t="shared" si="15"/>
        <v>#N/A</v>
      </c>
      <c r="DY43" s="163" t="e">
        <f t="shared" si="16"/>
        <v>#N/A</v>
      </c>
      <c r="DZ43" s="163" t="e">
        <f t="shared" si="17"/>
        <v>#N/A</v>
      </c>
      <c r="EA43" s="163" t="e">
        <f t="shared" si="18"/>
        <v>#N/A</v>
      </c>
      <c r="EB43" s="163" t="e">
        <f t="shared" si="19"/>
        <v>#N/A</v>
      </c>
      <c r="EC43" s="163" t="e">
        <f t="shared" si="20"/>
        <v>#N/A</v>
      </c>
      <c r="ED43" s="163" t="e">
        <f t="shared" si="21"/>
        <v>#N/A</v>
      </c>
      <c r="EE43" s="163" t="e">
        <f t="shared" si="22"/>
        <v>#N/A</v>
      </c>
      <c r="EF43" s="163" t="e">
        <f t="shared" si="23"/>
        <v>#N/A</v>
      </c>
      <c r="EG43" s="163" t="e">
        <f t="shared" si="24"/>
        <v>#N/A</v>
      </c>
      <c r="EH43" s="163" t="e">
        <f t="shared" si="25"/>
        <v>#N/A</v>
      </c>
      <c r="EI43" s="163" t="e">
        <f t="shared" si="26"/>
        <v>#N/A</v>
      </c>
      <c r="EJ43" s="163" t="e">
        <f t="shared" si="27"/>
        <v>#N/A</v>
      </c>
      <c r="EK43" s="163" t="e">
        <f t="shared" si="28"/>
        <v>#N/A</v>
      </c>
      <c r="EL43" s="163" t="e">
        <f t="shared" si="29"/>
        <v>#N/A</v>
      </c>
      <c r="EM43" s="163" t="e">
        <f t="shared" si="30"/>
        <v>#N/A</v>
      </c>
      <c r="EN43" s="163" t="e">
        <f t="shared" si="31"/>
        <v>#N/A</v>
      </c>
      <c r="EO43" s="163" t="e">
        <f t="shared" si="32"/>
        <v>#N/A</v>
      </c>
      <c r="EP43" s="163" t="e">
        <f t="shared" si="33"/>
        <v>#N/A</v>
      </c>
      <c r="EQ43" s="163" t="e">
        <f t="shared" si="34"/>
        <v>#N/A</v>
      </c>
      <c r="ER43" s="163" t="e">
        <f t="shared" si="35"/>
        <v>#N/A</v>
      </c>
      <c r="ES43" s="163" t="e">
        <f t="shared" si="36"/>
        <v>#N/A</v>
      </c>
      <c r="ET43" s="163" t="e">
        <f t="shared" si="37"/>
        <v>#N/A</v>
      </c>
      <c r="EU43" s="163" t="e">
        <f t="shared" si="38"/>
        <v>#N/A</v>
      </c>
      <c r="EV43" s="163" t="e">
        <f t="shared" si="39"/>
        <v>#N/A</v>
      </c>
      <c r="EW43" s="163" t="e">
        <f t="shared" si="40"/>
        <v>#N/A</v>
      </c>
      <c r="EX43" s="163" t="e">
        <f t="shared" si="41"/>
        <v>#N/A</v>
      </c>
      <c r="EY43" s="163" t="e">
        <f t="shared" si="42"/>
        <v>#N/A</v>
      </c>
      <c r="EZ43" s="163" t="e">
        <f t="shared" si="43"/>
        <v>#N/A</v>
      </c>
      <c r="FA43" s="163" t="e">
        <f t="shared" si="44"/>
        <v>#N/A</v>
      </c>
      <c r="FB43" s="163" t="e">
        <f t="shared" si="45"/>
        <v>#N/A</v>
      </c>
      <c r="FC43" s="163" t="e">
        <f t="shared" si="46"/>
        <v>#N/A</v>
      </c>
      <c r="FD43" s="163" t="e">
        <f t="shared" si="47"/>
        <v>#N/A</v>
      </c>
      <c r="FE43" s="163" t="e">
        <f t="shared" si="48"/>
        <v>#N/A</v>
      </c>
      <c r="FF43" s="163" t="e">
        <f t="shared" si="49"/>
        <v>#N/A</v>
      </c>
      <c r="FG43" s="163" t="e">
        <f t="shared" si="50"/>
        <v>#N/A</v>
      </c>
      <c r="FH43" s="163" t="e">
        <f t="shared" si="51"/>
        <v>#N/A</v>
      </c>
      <c r="FI43" s="163" t="e">
        <f t="shared" si="52"/>
        <v>#N/A</v>
      </c>
      <c r="FJ43" s="163" t="e">
        <f t="shared" si="53"/>
        <v>#N/A</v>
      </c>
      <c r="FK43" s="163" t="e">
        <f t="shared" si="54"/>
        <v>#N/A</v>
      </c>
      <c r="FL43" s="163" t="e">
        <f t="shared" si="55"/>
        <v>#N/A</v>
      </c>
      <c r="FM43" s="163" t="e">
        <f t="shared" si="56"/>
        <v>#N/A</v>
      </c>
      <c r="FN43" s="163" t="e">
        <f t="shared" si="57"/>
        <v>#N/A</v>
      </c>
      <c r="FO43" s="163" t="e">
        <f t="shared" si="58"/>
        <v>#N/A</v>
      </c>
      <c r="FP43" s="163" t="e">
        <f t="shared" si="59"/>
        <v>#N/A</v>
      </c>
      <c r="FQ43" s="163" t="e">
        <f t="shared" si="60"/>
        <v>#N/A</v>
      </c>
      <c r="FR43" s="163" t="e">
        <f t="shared" si="61"/>
        <v>#N/A</v>
      </c>
      <c r="FS43" s="163" t="e">
        <f t="shared" si="62"/>
        <v>#N/A</v>
      </c>
      <c r="FT43" s="163" t="e">
        <f t="shared" si="63"/>
        <v>#N/A</v>
      </c>
      <c r="FU43" s="163" t="e">
        <f t="shared" si="64"/>
        <v>#N/A</v>
      </c>
      <c r="FV43" s="163" t="e">
        <f t="shared" si="65"/>
        <v>#N/A</v>
      </c>
      <c r="FW43" s="163" t="e">
        <f t="shared" si="66"/>
        <v>#N/A</v>
      </c>
      <c r="FX43" s="163" t="e">
        <f t="shared" si="67"/>
        <v>#N/A</v>
      </c>
      <c r="FY43" s="163" t="e">
        <f t="shared" si="68"/>
        <v>#N/A</v>
      </c>
      <c r="FZ43" s="163" t="e">
        <f t="shared" si="69"/>
        <v>#N/A</v>
      </c>
      <c r="GA43" s="163" t="e">
        <f t="shared" si="70"/>
        <v>#N/A</v>
      </c>
      <c r="GB43" s="163" t="e">
        <f t="shared" si="71"/>
        <v>#N/A</v>
      </c>
      <c r="GC43" s="163" t="e">
        <f t="shared" si="72"/>
        <v>#N/A</v>
      </c>
      <c r="GD43" s="163" t="e">
        <f t="shared" si="73"/>
        <v>#N/A</v>
      </c>
      <c r="GE43" s="163" t="e">
        <f t="shared" si="74"/>
        <v>#N/A</v>
      </c>
      <c r="GF43" s="163" t="e">
        <f t="shared" si="75"/>
        <v>#N/A</v>
      </c>
      <c r="GG43" s="163" t="e">
        <f t="shared" si="76"/>
        <v>#N/A</v>
      </c>
      <c r="GH43" s="163" t="e">
        <f t="shared" si="77"/>
        <v>#N/A</v>
      </c>
      <c r="GI43" s="163" t="e">
        <f t="shared" si="78"/>
        <v>#N/A</v>
      </c>
      <c r="GJ43" s="163" t="e">
        <f t="shared" si="79"/>
        <v>#N/A</v>
      </c>
      <c r="GK43" s="163" t="e">
        <f t="shared" si="80"/>
        <v>#N/A</v>
      </c>
      <c r="GL43" s="163" t="e">
        <f t="shared" si="81"/>
        <v>#N/A</v>
      </c>
      <c r="GM43" s="163" t="e">
        <f t="shared" si="82"/>
        <v>#N/A</v>
      </c>
      <c r="GN43" s="163" t="e">
        <f t="shared" si="83"/>
        <v>#N/A</v>
      </c>
      <c r="GO43" s="163" t="e">
        <f t="shared" si="84"/>
        <v>#N/A</v>
      </c>
      <c r="GP43" s="163" t="e">
        <f t="shared" si="85"/>
        <v>#N/A</v>
      </c>
      <c r="GQ43" s="163" t="e">
        <f t="shared" si="86"/>
        <v>#N/A</v>
      </c>
      <c r="GR43" s="163" t="e">
        <f t="shared" si="87"/>
        <v>#N/A</v>
      </c>
      <c r="GS43" s="163" t="e">
        <f t="shared" si="88"/>
        <v>#N/A</v>
      </c>
      <c r="GT43" s="163" t="e">
        <f t="shared" si="89"/>
        <v>#N/A</v>
      </c>
      <c r="GU43" s="163" t="e">
        <f t="shared" si="90"/>
        <v>#N/A</v>
      </c>
      <c r="GV43" s="163" t="e">
        <f t="shared" si="91"/>
        <v>#N/A</v>
      </c>
      <c r="GW43" s="163" t="e">
        <f t="shared" si="92"/>
        <v>#N/A</v>
      </c>
      <c r="GX43" s="163" t="e">
        <f t="shared" si="93"/>
        <v>#N/A</v>
      </c>
      <c r="GY43" s="163" t="e">
        <f t="shared" si="94"/>
        <v>#N/A</v>
      </c>
      <c r="GZ43" s="163" t="e">
        <f t="shared" si="95"/>
        <v>#N/A</v>
      </c>
      <c r="HA43" s="163" t="e">
        <f t="shared" si="96"/>
        <v>#N/A</v>
      </c>
      <c r="HB43" s="163" t="e">
        <f t="shared" si="97"/>
        <v>#N/A</v>
      </c>
      <c r="HC43" s="163" t="e">
        <f t="shared" si="98"/>
        <v>#N/A</v>
      </c>
      <c r="HD43" s="163" t="e">
        <f t="shared" si="99"/>
        <v>#N/A</v>
      </c>
      <c r="HE43" s="163" t="e">
        <f t="shared" si="100"/>
        <v>#N/A</v>
      </c>
      <c r="HF43" s="163" t="e">
        <f t="shared" si="101"/>
        <v>#N/A</v>
      </c>
      <c r="HG43" s="163" t="e">
        <f t="shared" si="102"/>
        <v>#N/A</v>
      </c>
      <c r="HH43" s="163" t="e">
        <f t="shared" si="103"/>
        <v>#N/A</v>
      </c>
      <c r="HI43" s="163" t="e">
        <f t="shared" si="104"/>
        <v>#N/A</v>
      </c>
      <c r="HJ43" s="163" t="e">
        <f t="shared" si="105"/>
        <v>#N/A</v>
      </c>
      <c r="HK43" s="163" t="e">
        <f t="shared" si="106"/>
        <v>#N/A</v>
      </c>
      <c r="HL43" s="163" t="e">
        <f t="shared" si="107"/>
        <v>#N/A</v>
      </c>
      <c r="HM43" s="163" t="e">
        <f t="shared" si="108"/>
        <v>#N/A</v>
      </c>
      <c r="HN43" s="163" t="e">
        <f t="shared" si="109"/>
        <v>#N/A</v>
      </c>
      <c r="HO43" s="163" t="e">
        <f t="shared" si="110"/>
        <v>#N/A</v>
      </c>
      <c r="HP43" s="163" t="e">
        <f t="shared" si="111"/>
        <v>#N/A</v>
      </c>
      <c r="HQ43" s="163" t="e">
        <f t="shared" si="112"/>
        <v>#N/A</v>
      </c>
    </row>
    <row r="44" spans="1:225" hidden="1" x14ac:dyDescent="0.25">
      <c r="A44" s="4">
        <v>41</v>
      </c>
      <c r="B44" s="368" t="str">
        <f>IFERROR(_xlfn.LOGNORM.INV(0.001,LN($G44),LN(VLOOKUP($H44,VLookups!$A$4:$C$13,3,FALSE))),"")</f>
        <v/>
      </c>
      <c r="C44" s="89"/>
      <c r="D44" s="368" t="str">
        <f>IFERROR(_xlfn.LOGNORM.INV(0.999,LN($G44),LN(VLOOKUP($H44,VLookups!$A$4:$C$13,3,FALSE))),"")</f>
        <v/>
      </c>
      <c r="E44" s="34" t="str">
        <f t="shared" si="4"/>
        <v/>
      </c>
      <c r="F44" s="34" t="str">
        <f t="shared" si="5"/>
        <v/>
      </c>
      <c r="G44" s="70" t="str">
        <f>IF(AND(C44&gt;0,NOT(ISBLANK(H44))),IF(VLOOKUP($C$3,VLookups!$A$17:$B$18,2,FALSE),C44*VLOOKUP(H44,VLookups!$A$4:$B$13,2,FALSE),C44),"")</f>
        <v/>
      </c>
      <c r="H44" s="21"/>
      <c r="I44" s="56"/>
      <c r="J44" s="266"/>
      <c r="K44" s="369" t="str">
        <f>IF(AND(B44&gt;0,C44&gt;0,D44&gt;0),IF(ISBLANK(J44),IF(ISBLANK(H44),"",VLOOKUP(H44,VLookups!$A$4:$C$13,3,FALSE)),J44),"")</f>
        <v/>
      </c>
      <c r="L44" s="369" t="str">
        <f t="shared" si="6"/>
        <v/>
      </c>
      <c r="M44" s="72" t="str">
        <f t="shared" si="7"/>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8"/>
        <v/>
      </c>
      <c r="X44" s="162" t="str">
        <f t="shared" si="9"/>
        <v/>
      </c>
      <c r="Y44" s="48" t="str">
        <f t="shared" ref="Y44:CJ44" si="189">IF(ISNONTEXT($W44),X44+$W44,"")</f>
        <v/>
      </c>
      <c r="Z44" s="48" t="str">
        <f t="shared" si="189"/>
        <v/>
      </c>
      <c r="AA44" s="48" t="str">
        <f t="shared" si="189"/>
        <v/>
      </c>
      <c r="AB44" s="48" t="str">
        <f t="shared" si="189"/>
        <v/>
      </c>
      <c r="AC44" s="48" t="str">
        <f t="shared" si="189"/>
        <v/>
      </c>
      <c r="AD44" s="48" t="str">
        <f t="shared" si="189"/>
        <v/>
      </c>
      <c r="AE44" s="48" t="str">
        <f t="shared" si="189"/>
        <v/>
      </c>
      <c r="AF44" s="48" t="str">
        <f t="shared" si="189"/>
        <v/>
      </c>
      <c r="AG44" s="48" t="str">
        <f t="shared" si="189"/>
        <v/>
      </c>
      <c r="AH44" s="48" t="str">
        <f t="shared" si="189"/>
        <v/>
      </c>
      <c r="AI44" s="48" t="str">
        <f t="shared" si="189"/>
        <v/>
      </c>
      <c r="AJ44" s="48" t="str">
        <f t="shared" si="189"/>
        <v/>
      </c>
      <c r="AK44" s="48" t="str">
        <f t="shared" si="189"/>
        <v/>
      </c>
      <c r="AL44" s="48" t="str">
        <f t="shared" si="189"/>
        <v/>
      </c>
      <c r="AM44" s="48" t="str">
        <f t="shared" si="189"/>
        <v/>
      </c>
      <c r="AN44" s="48" t="str">
        <f t="shared" si="189"/>
        <v/>
      </c>
      <c r="AO44" s="48" t="str">
        <f t="shared" si="189"/>
        <v/>
      </c>
      <c r="AP44" s="48" t="str">
        <f t="shared" si="189"/>
        <v/>
      </c>
      <c r="AQ44" s="48" t="str">
        <f t="shared" si="189"/>
        <v/>
      </c>
      <c r="AR44" s="48" t="str">
        <f t="shared" si="189"/>
        <v/>
      </c>
      <c r="AS44" s="48" t="str">
        <f t="shared" si="189"/>
        <v/>
      </c>
      <c r="AT44" s="48" t="str">
        <f t="shared" si="189"/>
        <v/>
      </c>
      <c r="AU44" s="48" t="str">
        <f t="shared" si="189"/>
        <v/>
      </c>
      <c r="AV44" s="48" t="str">
        <f t="shared" si="189"/>
        <v/>
      </c>
      <c r="AW44" s="48" t="str">
        <f t="shared" si="189"/>
        <v/>
      </c>
      <c r="AX44" s="48" t="str">
        <f t="shared" si="189"/>
        <v/>
      </c>
      <c r="AY44" s="48" t="str">
        <f t="shared" si="189"/>
        <v/>
      </c>
      <c r="AZ44" s="48" t="str">
        <f t="shared" si="189"/>
        <v/>
      </c>
      <c r="BA44" s="48" t="str">
        <f t="shared" si="189"/>
        <v/>
      </c>
      <c r="BB44" s="48" t="str">
        <f t="shared" si="189"/>
        <v/>
      </c>
      <c r="BC44" s="48" t="str">
        <f t="shared" si="189"/>
        <v/>
      </c>
      <c r="BD44" s="48" t="str">
        <f t="shared" si="189"/>
        <v/>
      </c>
      <c r="BE44" s="48" t="str">
        <f t="shared" si="189"/>
        <v/>
      </c>
      <c r="BF44" s="48" t="str">
        <f t="shared" si="189"/>
        <v/>
      </c>
      <c r="BG44" s="48" t="str">
        <f t="shared" si="189"/>
        <v/>
      </c>
      <c r="BH44" s="48" t="str">
        <f t="shared" si="189"/>
        <v/>
      </c>
      <c r="BI44" s="48" t="str">
        <f t="shared" si="189"/>
        <v/>
      </c>
      <c r="BJ44" s="48" t="str">
        <f t="shared" si="189"/>
        <v/>
      </c>
      <c r="BK44" s="48" t="str">
        <f t="shared" si="189"/>
        <v/>
      </c>
      <c r="BL44" s="48" t="str">
        <f t="shared" si="189"/>
        <v/>
      </c>
      <c r="BM44" s="48" t="str">
        <f t="shared" si="189"/>
        <v/>
      </c>
      <c r="BN44" s="48" t="str">
        <f t="shared" si="189"/>
        <v/>
      </c>
      <c r="BO44" s="48" t="str">
        <f t="shared" si="189"/>
        <v/>
      </c>
      <c r="BP44" s="48" t="str">
        <f t="shared" si="189"/>
        <v/>
      </c>
      <c r="BQ44" s="48" t="str">
        <f t="shared" si="189"/>
        <v/>
      </c>
      <c r="BR44" s="48" t="str">
        <f t="shared" si="189"/>
        <v/>
      </c>
      <c r="BS44" s="48" t="str">
        <f t="shared" si="189"/>
        <v/>
      </c>
      <c r="BT44" s="48" t="str">
        <f t="shared" si="189"/>
        <v/>
      </c>
      <c r="BU44" s="48" t="str">
        <f t="shared" si="189"/>
        <v/>
      </c>
      <c r="BV44" s="48" t="str">
        <f t="shared" si="189"/>
        <v/>
      </c>
      <c r="BW44" s="48" t="str">
        <f t="shared" si="189"/>
        <v/>
      </c>
      <c r="BX44" s="48" t="str">
        <f t="shared" si="189"/>
        <v/>
      </c>
      <c r="BY44" s="48" t="str">
        <f t="shared" si="189"/>
        <v/>
      </c>
      <c r="BZ44" s="48" t="str">
        <f t="shared" si="189"/>
        <v/>
      </c>
      <c r="CA44" s="48" t="str">
        <f t="shared" si="189"/>
        <v/>
      </c>
      <c r="CB44" s="48" t="str">
        <f t="shared" si="189"/>
        <v/>
      </c>
      <c r="CC44" s="48" t="str">
        <f t="shared" si="189"/>
        <v/>
      </c>
      <c r="CD44" s="48" t="str">
        <f t="shared" si="189"/>
        <v/>
      </c>
      <c r="CE44" s="48" t="str">
        <f t="shared" si="189"/>
        <v/>
      </c>
      <c r="CF44" s="48" t="str">
        <f t="shared" si="189"/>
        <v/>
      </c>
      <c r="CG44" s="48" t="str">
        <f t="shared" si="189"/>
        <v/>
      </c>
      <c r="CH44" s="48" t="str">
        <f t="shared" si="189"/>
        <v/>
      </c>
      <c r="CI44" s="48" t="str">
        <f t="shared" si="189"/>
        <v/>
      </c>
      <c r="CJ44" s="48" t="str">
        <f t="shared" si="189"/>
        <v/>
      </c>
      <c r="CK44" s="48" t="str">
        <f t="shared" ref="CK44:DT44" si="190">IF(ISNONTEXT($W44),CJ44+$W44,"")</f>
        <v/>
      </c>
      <c r="CL44" s="48" t="str">
        <f t="shared" si="190"/>
        <v/>
      </c>
      <c r="CM44" s="48" t="str">
        <f t="shared" si="190"/>
        <v/>
      </c>
      <c r="CN44" s="48" t="str">
        <f t="shared" si="190"/>
        <v/>
      </c>
      <c r="CO44" s="48" t="str">
        <f t="shared" si="190"/>
        <v/>
      </c>
      <c r="CP44" s="48" t="str">
        <f t="shared" si="190"/>
        <v/>
      </c>
      <c r="CQ44" s="48" t="str">
        <f t="shared" si="190"/>
        <v/>
      </c>
      <c r="CR44" s="48" t="str">
        <f t="shared" si="190"/>
        <v/>
      </c>
      <c r="CS44" s="48" t="str">
        <f t="shared" si="190"/>
        <v/>
      </c>
      <c r="CT44" s="48" t="str">
        <f t="shared" si="190"/>
        <v/>
      </c>
      <c r="CU44" s="48" t="str">
        <f t="shared" si="190"/>
        <v/>
      </c>
      <c r="CV44" s="48" t="str">
        <f t="shared" si="190"/>
        <v/>
      </c>
      <c r="CW44" s="48" t="str">
        <f t="shared" si="190"/>
        <v/>
      </c>
      <c r="CX44" s="48" t="str">
        <f t="shared" si="190"/>
        <v/>
      </c>
      <c r="CY44" s="48" t="str">
        <f t="shared" si="190"/>
        <v/>
      </c>
      <c r="CZ44" s="48" t="str">
        <f t="shared" si="190"/>
        <v/>
      </c>
      <c r="DA44" s="48" t="str">
        <f t="shared" si="190"/>
        <v/>
      </c>
      <c r="DB44" s="48" t="str">
        <f t="shared" si="190"/>
        <v/>
      </c>
      <c r="DC44" s="48" t="str">
        <f t="shared" si="190"/>
        <v/>
      </c>
      <c r="DD44" s="48" t="str">
        <f t="shared" si="190"/>
        <v/>
      </c>
      <c r="DE44" s="48" t="str">
        <f t="shared" si="190"/>
        <v/>
      </c>
      <c r="DF44" s="48" t="str">
        <f t="shared" si="190"/>
        <v/>
      </c>
      <c r="DG44" s="48" t="str">
        <f t="shared" si="190"/>
        <v/>
      </c>
      <c r="DH44" s="48" t="str">
        <f t="shared" si="190"/>
        <v/>
      </c>
      <c r="DI44" s="48" t="str">
        <f t="shared" si="190"/>
        <v/>
      </c>
      <c r="DJ44" s="48" t="str">
        <f t="shared" si="190"/>
        <v/>
      </c>
      <c r="DK44" s="48" t="str">
        <f t="shared" si="190"/>
        <v/>
      </c>
      <c r="DL44" s="48" t="str">
        <f t="shared" si="190"/>
        <v/>
      </c>
      <c r="DM44" s="48" t="str">
        <f t="shared" si="190"/>
        <v/>
      </c>
      <c r="DN44" s="48" t="str">
        <f t="shared" si="190"/>
        <v/>
      </c>
      <c r="DO44" s="48" t="str">
        <f t="shared" si="190"/>
        <v/>
      </c>
      <c r="DP44" s="48" t="str">
        <f t="shared" si="190"/>
        <v/>
      </c>
      <c r="DQ44" s="48" t="str">
        <f t="shared" si="190"/>
        <v/>
      </c>
      <c r="DR44" s="48" t="str">
        <f t="shared" si="190"/>
        <v/>
      </c>
      <c r="DS44" s="48" t="str">
        <f t="shared" si="190"/>
        <v/>
      </c>
      <c r="DT44" s="48" t="str">
        <f t="shared" si="190"/>
        <v/>
      </c>
      <c r="DU44" s="163" t="e">
        <f t="shared" si="12"/>
        <v>#N/A</v>
      </c>
      <c r="DV44" s="163" t="e">
        <f t="shared" si="13"/>
        <v>#N/A</v>
      </c>
      <c r="DW44" s="163" t="e">
        <f t="shared" si="14"/>
        <v>#N/A</v>
      </c>
      <c r="DX44" s="163" t="e">
        <f t="shared" si="15"/>
        <v>#N/A</v>
      </c>
      <c r="DY44" s="163" t="e">
        <f t="shared" si="16"/>
        <v>#N/A</v>
      </c>
      <c r="DZ44" s="163" t="e">
        <f t="shared" si="17"/>
        <v>#N/A</v>
      </c>
      <c r="EA44" s="163" t="e">
        <f t="shared" si="18"/>
        <v>#N/A</v>
      </c>
      <c r="EB44" s="163" t="e">
        <f t="shared" si="19"/>
        <v>#N/A</v>
      </c>
      <c r="EC44" s="163" t="e">
        <f t="shared" si="20"/>
        <v>#N/A</v>
      </c>
      <c r="ED44" s="163" t="e">
        <f t="shared" si="21"/>
        <v>#N/A</v>
      </c>
      <c r="EE44" s="163" t="e">
        <f t="shared" si="22"/>
        <v>#N/A</v>
      </c>
      <c r="EF44" s="163" t="e">
        <f t="shared" si="23"/>
        <v>#N/A</v>
      </c>
      <c r="EG44" s="163" t="e">
        <f t="shared" si="24"/>
        <v>#N/A</v>
      </c>
      <c r="EH44" s="163" t="e">
        <f t="shared" si="25"/>
        <v>#N/A</v>
      </c>
      <c r="EI44" s="163" t="e">
        <f t="shared" si="26"/>
        <v>#N/A</v>
      </c>
      <c r="EJ44" s="163" t="e">
        <f t="shared" si="27"/>
        <v>#N/A</v>
      </c>
      <c r="EK44" s="163" t="e">
        <f t="shared" si="28"/>
        <v>#N/A</v>
      </c>
      <c r="EL44" s="163" t="e">
        <f t="shared" si="29"/>
        <v>#N/A</v>
      </c>
      <c r="EM44" s="163" t="e">
        <f t="shared" si="30"/>
        <v>#N/A</v>
      </c>
      <c r="EN44" s="163" t="e">
        <f t="shared" si="31"/>
        <v>#N/A</v>
      </c>
      <c r="EO44" s="163" t="e">
        <f t="shared" si="32"/>
        <v>#N/A</v>
      </c>
      <c r="EP44" s="163" t="e">
        <f t="shared" si="33"/>
        <v>#N/A</v>
      </c>
      <c r="EQ44" s="163" t="e">
        <f t="shared" si="34"/>
        <v>#N/A</v>
      </c>
      <c r="ER44" s="163" t="e">
        <f t="shared" si="35"/>
        <v>#N/A</v>
      </c>
      <c r="ES44" s="163" t="e">
        <f t="shared" si="36"/>
        <v>#N/A</v>
      </c>
      <c r="ET44" s="163" t="e">
        <f t="shared" si="37"/>
        <v>#N/A</v>
      </c>
      <c r="EU44" s="163" t="e">
        <f t="shared" si="38"/>
        <v>#N/A</v>
      </c>
      <c r="EV44" s="163" t="e">
        <f t="shared" si="39"/>
        <v>#N/A</v>
      </c>
      <c r="EW44" s="163" t="e">
        <f t="shared" si="40"/>
        <v>#N/A</v>
      </c>
      <c r="EX44" s="163" t="e">
        <f t="shared" si="41"/>
        <v>#N/A</v>
      </c>
      <c r="EY44" s="163" t="e">
        <f t="shared" si="42"/>
        <v>#N/A</v>
      </c>
      <c r="EZ44" s="163" t="e">
        <f t="shared" si="43"/>
        <v>#N/A</v>
      </c>
      <c r="FA44" s="163" t="e">
        <f t="shared" si="44"/>
        <v>#N/A</v>
      </c>
      <c r="FB44" s="163" t="e">
        <f t="shared" si="45"/>
        <v>#N/A</v>
      </c>
      <c r="FC44" s="163" t="e">
        <f t="shared" si="46"/>
        <v>#N/A</v>
      </c>
      <c r="FD44" s="163" t="e">
        <f t="shared" si="47"/>
        <v>#N/A</v>
      </c>
      <c r="FE44" s="163" t="e">
        <f t="shared" si="48"/>
        <v>#N/A</v>
      </c>
      <c r="FF44" s="163" t="e">
        <f t="shared" si="49"/>
        <v>#N/A</v>
      </c>
      <c r="FG44" s="163" t="e">
        <f t="shared" si="50"/>
        <v>#N/A</v>
      </c>
      <c r="FH44" s="163" t="e">
        <f t="shared" si="51"/>
        <v>#N/A</v>
      </c>
      <c r="FI44" s="163" t="e">
        <f t="shared" si="52"/>
        <v>#N/A</v>
      </c>
      <c r="FJ44" s="163" t="e">
        <f t="shared" si="53"/>
        <v>#N/A</v>
      </c>
      <c r="FK44" s="163" t="e">
        <f t="shared" si="54"/>
        <v>#N/A</v>
      </c>
      <c r="FL44" s="163" t="e">
        <f t="shared" si="55"/>
        <v>#N/A</v>
      </c>
      <c r="FM44" s="163" t="e">
        <f t="shared" si="56"/>
        <v>#N/A</v>
      </c>
      <c r="FN44" s="163" t="e">
        <f t="shared" si="57"/>
        <v>#N/A</v>
      </c>
      <c r="FO44" s="163" t="e">
        <f t="shared" si="58"/>
        <v>#N/A</v>
      </c>
      <c r="FP44" s="163" t="e">
        <f t="shared" si="59"/>
        <v>#N/A</v>
      </c>
      <c r="FQ44" s="163" t="e">
        <f t="shared" si="60"/>
        <v>#N/A</v>
      </c>
      <c r="FR44" s="163" t="e">
        <f t="shared" si="61"/>
        <v>#N/A</v>
      </c>
      <c r="FS44" s="163" t="e">
        <f t="shared" si="62"/>
        <v>#N/A</v>
      </c>
      <c r="FT44" s="163" t="e">
        <f t="shared" si="63"/>
        <v>#N/A</v>
      </c>
      <c r="FU44" s="163" t="e">
        <f t="shared" si="64"/>
        <v>#N/A</v>
      </c>
      <c r="FV44" s="163" t="e">
        <f t="shared" si="65"/>
        <v>#N/A</v>
      </c>
      <c r="FW44" s="163" t="e">
        <f t="shared" si="66"/>
        <v>#N/A</v>
      </c>
      <c r="FX44" s="163" t="e">
        <f t="shared" si="67"/>
        <v>#N/A</v>
      </c>
      <c r="FY44" s="163" t="e">
        <f t="shared" si="68"/>
        <v>#N/A</v>
      </c>
      <c r="FZ44" s="163" t="e">
        <f t="shared" si="69"/>
        <v>#N/A</v>
      </c>
      <c r="GA44" s="163" t="e">
        <f t="shared" si="70"/>
        <v>#N/A</v>
      </c>
      <c r="GB44" s="163" t="e">
        <f t="shared" si="71"/>
        <v>#N/A</v>
      </c>
      <c r="GC44" s="163" t="e">
        <f t="shared" si="72"/>
        <v>#N/A</v>
      </c>
      <c r="GD44" s="163" t="e">
        <f t="shared" si="73"/>
        <v>#N/A</v>
      </c>
      <c r="GE44" s="163" t="e">
        <f t="shared" si="74"/>
        <v>#N/A</v>
      </c>
      <c r="GF44" s="163" t="e">
        <f t="shared" si="75"/>
        <v>#N/A</v>
      </c>
      <c r="GG44" s="163" t="e">
        <f t="shared" si="76"/>
        <v>#N/A</v>
      </c>
      <c r="GH44" s="163" t="e">
        <f t="shared" si="77"/>
        <v>#N/A</v>
      </c>
      <c r="GI44" s="163" t="e">
        <f t="shared" si="78"/>
        <v>#N/A</v>
      </c>
      <c r="GJ44" s="163" t="e">
        <f t="shared" si="79"/>
        <v>#N/A</v>
      </c>
      <c r="GK44" s="163" t="e">
        <f t="shared" si="80"/>
        <v>#N/A</v>
      </c>
      <c r="GL44" s="163" t="e">
        <f t="shared" si="81"/>
        <v>#N/A</v>
      </c>
      <c r="GM44" s="163" t="e">
        <f t="shared" si="82"/>
        <v>#N/A</v>
      </c>
      <c r="GN44" s="163" t="e">
        <f t="shared" si="83"/>
        <v>#N/A</v>
      </c>
      <c r="GO44" s="163" t="e">
        <f t="shared" si="84"/>
        <v>#N/A</v>
      </c>
      <c r="GP44" s="163" t="e">
        <f t="shared" si="85"/>
        <v>#N/A</v>
      </c>
      <c r="GQ44" s="163" t="e">
        <f t="shared" si="86"/>
        <v>#N/A</v>
      </c>
      <c r="GR44" s="163" t="e">
        <f t="shared" si="87"/>
        <v>#N/A</v>
      </c>
      <c r="GS44" s="163" t="e">
        <f t="shared" si="88"/>
        <v>#N/A</v>
      </c>
      <c r="GT44" s="163" t="e">
        <f t="shared" si="89"/>
        <v>#N/A</v>
      </c>
      <c r="GU44" s="163" t="e">
        <f t="shared" si="90"/>
        <v>#N/A</v>
      </c>
      <c r="GV44" s="163" t="e">
        <f t="shared" si="91"/>
        <v>#N/A</v>
      </c>
      <c r="GW44" s="163" t="e">
        <f t="shared" si="92"/>
        <v>#N/A</v>
      </c>
      <c r="GX44" s="163" t="e">
        <f t="shared" si="93"/>
        <v>#N/A</v>
      </c>
      <c r="GY44" s="163" t="e">
        <f t="shared" si="94"/>
        <v>#N/A</v>
      </c>
      <c r="GZ44" s="163" t="e">
        <f t="shared" si="95"/>
        <v>#N/A</v>
      </c>
      <c r="HA44" s="163" t="e">
        <f t="shared" si="96"/>
        <v>#N/A</v>
      </c>
      <c r="HB44" s="163" t="e">
        <f t="shared" si="97"/>
        <v>#N/A</v>
      </c>
      <c r="HC44" s="163" t="e">
        <f t="shared" si="98"/>
        <v>#N/A</v>
      </c>
      <c r="HD44" s="163" t="e">
        <f t="shared" si="99"/>
        <v>#N/A</v>
      </c>
      <c r="HE44" s="163" t="e">
        <f t="shared" si="100"/>
        <v>#N/A</v>
      </c>
      <c r="HF44" s="163" t="e">
        <f t="shared" si="101"/>
        <v>#N/A</v>
      </c>
      <c r="HG44" s="163" t="e">
        <f t="shared" si="102"/>
        <v>#N/A</v>
      </c>
      <c r="HH44" s="163" t="e">
        <f t="shared" si="103"/>
        <v>#N/A</v>
      </c>
      <c r="HI44" s="163" t="e">
        <f t="shared" si="104"/>
        <v>#N/A</v>
      </c>
      <c r="HJ44" s="163" t="e">
        <f t="shared" si="105"/>
        <v>#N/A</v>
      </c>
      <c r="HK44" s="163" t="e">
        <f t="shared" si="106"/>
        <v>#N/A</v>
      </c>
      <c r="HL44" s="163" t="e">
        <f t="shared" si="107"/>
        <v>#N/A</v>
      </c>
      <c r="HM44" s="163" t="e">
        <f t="shared" si="108"/>
        <v>#N/A</v>
      </c>
      <c r="HN44" s="163" t="e">
        <f t="shared" si="109"/>
        <v>#N/A</v>
      </c>
      <c r="HO44" s="163" t="e">
        <f t="shared" si="110"/>
        <v>#N/A</v>
      </c>
      <c r="HP44" s="163" t="e">
        <f t="shared" si="111"/>
        <v>#N/A</v>
      </c>
      <c r="HQ44" s="163" t="e">
        <f t="shared" si="112"/>
        <v>#N/A</v>
      </c>
    </row>
    <row r="45" spans="1:225" hidden="1" x14ac:dyDescent="0.25">
      <c r="A45" s="4">
        <v>42</v>
      </c>
      <c r="B45" s="368" t="str">
        <f>IFERROR(_xlfn.LOGNORM.INV(0.001,LN($G45),LN(VLOOKUP($H45,VLookups!$A$4:$C$13,3,FALSE))),"")</f>
        <v/>
      </c>
      <c r="C45" s="89"/>
      <c r="D45" s="368" t="str">
        <f>IFERROR(_xlfn.LOGNORM.INV(0.999,LN($G45),LN(VLOOKUP($H45,VLookups!$A$4:$C$13,3,FALSE))),"")</f>
        <v/>
      </c>
      <c r="E45" s="34" t="str">
        <f t="shared" si="4"/>
        <v/>
      </c>
      <c r="F45" s="34" t="str">
        <f t="shared" si="5"/>
        <v/>
      </c>
      <c r="G45" s="70" t="str">
        <f>IF(AND(C45&gt;0,NOT(ISBLANK(H45))),IF(VLOOKUP($C$3,VLookups!$A$17:$B$18,2,FALSE),C45*VLOOKUP(H45,VLookups!$A$4:$B$13,2,FALSE),C45),"")</f>
        <v/>
      </c>
      <c r="H45" s="21"/>
      <c r="I45" s="56"/>
      <c r="J45" s="266"/>
      <c r="K45" s="369" t="str">
        <f>IF(AND(B45&gt;0,C45&gt;0,D45&gt;0),IF(ISBLANK(J45),IF(ISBLANK(H45),"",VLOOKUP(H45,VLookups!$A$4:$C$13,3,FALSE)),J45),"")</f>
        <v/>
      </c>
      <c r="L45" s="369" t="str">
        <f t="shared" si="6"/>
        <v/>
      </c>
      <c r="M45" s="72" t="str">
        <f t="shared" si="7"/>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8"/>
        <v/>
      </c>
      <c r="X45" s="162" t="str">
        <f t="shared" si="9"/>
        <v/>
      </c>
      <c r="Y45" s="48" t="str">
        <f t="shared" ref="Y45:CJ45" si="191">IF(ISNONTEXT($W45),X45+$W45,"")</f>
        <v/>
      </c>
      <c r="Z45" s="48" t="str">
        <f t="shared" si="191"/>
        <v/>
      </c>
      <c r="AA45" s="48" t="str">
        <f t="shared" si="191"/>
        <v/>
      </c>
      <c r="AB45" s="48" t="str">
        <f t="shared" si="191"/>
        <v/>
      </c>
      <c r="AC45" s="48" t="str">
        <f t="shared" si="191"/>
        <v/>
      </c>
      <c r="AD45" s="48" t="str">
        <f t="shared" si="191"/>
        <v/>
      </c>
      <c r="AE45" s="48" t="str">
        <f t="shared" si="191"/>
        <v/>
      </c>
      <c r="AF45" s="48" t="str">
        <f t="shared" si="191"/>
        <v/>
      </c>
      <c r="AG45" s="48" t="str">
        <f t="shared" si="191"/>
        <v/>
      </c>
      <c r="AH45" s="48" t="str">
        <f t="shared" si="191"/>
        <v/>
      </c>
      <c r="AI45" s="48" t="str">
        <f t="shared" si="191"/>
        <v/>
      </c>
      <c r="AJ45" s="48" t="str">
        <f t="shared" si="191"/>
        <v/>
      </c>
      <c r="AK45" s="48" t="str">
        <f t="shared" si="191"/>
        <v/>
      </c>
      <c r="AL45" s="48" t="str">
        <f t="shared" si="191"/>
        <v/>
      </c>
      <c r="AM45" s="48" t="str">
        <f t="shared" si="191"/>
        <v/>
      </c>
      <c r="AN45" s="48" t="str">
        <f t="shared" si="191"/>
        <v/>
      </c>
      <c r="AO45" s="48" t="str">
        <f t="shared" si="191"/>
        <v/>
      </c>
      <c r="AP45" s="48" t="str">
        <f t="shared" si="191"/>
        <v/>
      </c>
      <c r="AQ45" s="48" t="str">
        <f t="shared" si="191"/>
        <v/>
      </c>
      <c r="AR45" s="48" t="str">
        <f t="shared" si="191"/>
        <v/>
      </c>
      <c r="AS45" s="48" t="str">
        <f t="shared" si="191"/>
        <v/>
      </c>
      <c r="AT45" s="48" t="str">
        <f t="shared" si="191"/>
        <v/>
      </c>
      <c r="AU45" s="48" t="str">
        <f t="shared" si="191"/>
        <v/>
      </c>
      <c r="AV45" s="48" t="str">
        <f t="shared" si="191"/>
        <v/>
      </c>
      <c r="AW45" s="48" t="str">
        <f t="shared" si="191"/>
        <v/>
      </c>
      <c r="AX45" s="48" t="str">
        <f t="shared" si="191"/>
        <v/>
      </c>
      <c r="AY45" s="48" t="str">
        <f t="shared" si="191"/>
        <v/>
      </c>
      <c r="AZ45" s="48" t="str">
        <f t="shared" si="191"/>
        <v/>
      </c>
      <c r="BA45" s="48" t="str">
        <f t="shared" si="191"/>
        <v/>
      </c>
      <c r="BB45" s="48" t="str">
        <f t="shared" si="191"/>
        <v/>
      </c>
      <c r="BC45" s="48" t="str">
        <f t="shared" si="191"/>
        <v/>
      </c>
      <c r="BD45" s="48" t="str">
        <f t="shared" si="191"/>
        <v/>
      </c>
      <c r="BE45" s="48" t="str">
        <f t="shared" si="191"/>
        <v/>
      </c>
      <c r="BF45" s="48" t="str">
        <f t="shared" si="191"/>
        <v/>
      </c>
      <c r="BG45" s="48" t="str">
        <f t="shared" si="191"/>
        <v/>
      </c>
      <c r="BH45" s="48" t="str">
        <f t="shared" si="191"/>
        <v/>
      </c>
      <c r="BI45" s="48" t="str">
        <f t="shared" si="191"/>
        <v/>
      </c>
      <c r="BJ45" s="48" t="str">
        <f t="shared" si="191"/>
        <v/>
      </c>
      <c r="BK45" s="48" t="str">
        <f t="shared" si="191"/>
        <v/>
      </c>
      <c r="BL45" s="48" t="str">
        <f t="shared" si="191"/>
        <v/>
      </c>
      <c r="BM45" s="48" t="str">
        <f t="shared" si="191"/>
        <v/>
      </c>
      <c r="BN45" s="48" t="str">
        <f t="shared" si="191"/>
        <v/>
      </c>
      <c r="BO45" s="48" t="str">
        <f t="shared" si="191"/>
        <v/>
      </c>
      <c r="BP45" s="48" t="str">
        <f t="shared" si="191"/>
        <v/>
      </c>
      <c r="BQ45" s="48" t="str">
        <f t="shared" si="191"/>
        <v/>
      </c>
      <c r="BR45" s="48" t="str">
        <f t="shared" si="191"/>
        <v/>
      </c>
      <c r="BS45" s="48" t="str">
        <f t="shared" si="191"/>
        <v/>
      </c>
      <c r="BT45" s="48" t="str">
        <f t="shared" si="191"/>
        <v/>
      </c>
      <c r="BU45" s="48" t="str">
        <f t="shared" si="191"/>
        <v/>
      </c>
      <c r="BV45" s="48" t="str">
        <f t="shared" si="191"/>
        <v/>
      </c>
      <c r="BW45" s="48" t="str">
        <f t="shared" si="191"/>
        <v/>
      </c>
      <c r="BX45" s="48" t="str">
        <f t="shared" si="191"/>
        <v/>
      </c>
      <c r="BY45" s="48" t="str">
        <f t="shared" si="191"/>
        <v/>
      </c>
      <c r="BZ45" s="48" t="str">
        <f t="shared" si="191"/>
        <v/>
      </c>
      <c r="CA45" s="48" t="str">
        <f t="shared" si="191"/>
        <v/>
      </c>
      <c r="CB45" s="48" t="str">
        <f t="shared" si="191"/>
        <v/>
      </c>
      <c r="CC45" s="48" t="str">
        <f t="shared" si="191"/>
        <v/>
      </c>
      <c r="CD45" s="48" t="str">
        <f t="shared" si="191"/>
        <v/>
      </c>
      <c r="CE45" s="48" t="str">
        <f t="shared" si="191"/>
        <v/>
      </c>
      <c r="CF45" s="48" t="str">
        <f t="shared" si="191"/>
        <v/>
      </c>
      <c r="CG45" s="48" t="str">
        <f t="shared" si="191"/>
        <v/>
      </c>
      <c r="CH45" s="48" t="str">
        <f t="shared" si="191"/>
        <v/>
      </c>
      <c r="CI45" s="48" t="str">
        <f t="shared" si="191"/>
        <v/>
      </c>
      <c r="CJ45" s="48" t="str">
        <f t="shared" si="191"/>
        <v/>
      </c>
      <c r="CK45" s="48" t="str">
        <f t="shared" ref="CK45:DT45" si="192">IF(ISNONTEXT($W45),CJ45+$W45,"")</f>
        <v/>
      </c>
      <c r="CL45" s="48" t="str">
        <f t="shared" si="192"/>
        <v/>
      </c>
      <c r="CM45" s="48" t="str">
        <f t="shared" si="192"/>
        <v/>
      </c>
      <c r="CN45" s="48" t="str">
        <f t="shared" si="192"/>
        <v/>
      </c>
      <c r="CO45" s="48" t="str">
        <f t="shared" si="192"/>
        <v/>
      </c>
      <c r="CP45" s="48" t="str">
        <f t="shared" si="192"/>
        <v/>
      </c>
      <c r="CQ45" s="48" t="str">
        <f t="shared" si="192"/>
        <v/>
      </c>
      <c r="CR45" s="48" t="str">
        <f t="shared" si="192"/>
        <v/>
      </c>
      <c r="CS45" s="48" t="str">
        <f t="shared" si="192"/>
        <v/>
      </c>
      <c r="CT45" s="48" t="str">
        <f t="shared" si="192"/>
        <v/>
      </c>
      <c r="CU45" s="48" t="str">
        <f t="shared" si="192"/>
        <v/>
      </c>
      <c r="CV45" s="48" t="str">
        <f t="shared" si="192"/>
        <v/>
      </c>
      <c r="CW45" s="48" t="str">
        <f t="shared" si="192"/>
        <v/>
      </c>
      <c r="CX45" s="48" t="str">
        <f t="shared" si="192"/>
        <v/>
      </c>
      <c r="CY45" s="48" t="str">
        <f t="shared" si="192"/>
        <v/>
      </c>
      <c r="CZ45" s="48" t="str">
        <f t="shared" si="192"/>
        <v/>
      </c>
      <c r="DA45" s="48" t="str">
        <f t="shared" si="192"/>
        <v/>
      </c>
      <c r="DB45" s="48" t="str">
        <f t="shared" si="192"/>
        <v/>
      </c>
      <c r="DC45" s="48" t="str">
        <f t="shared" si="192"/>
        <v/>
      </c>
      <c r="DD45" s="48" t="str">
        <f t="shared" si="192"/>
        <v/>
      </c>
      <c r="DE45" s="48" t="str">
        <f t="shared" si="192"/>
        <v/>
      </c>
      <c r="DF45" s="48" t="str">
        <f t="shared" si="192"/>
        <v/>
      </c>
      <c r="DG45" s="48" t="str">
        <f t="shared" si="192"/>
        <v/>
      </c>
      <c r="DH45" s="48" t="str">
        <f t="shared" si="192"/>
        <v/>
      </c>
      <c r="DI45" s="48" t="str">
        <f t="shared" si="192"/>
        <v/>
      </c>
      <c r="DJ45" s="48" t="str">
        <f t="shared" si="192"/>
        <v/>
      </c>
      <c r="DK45" s="48" t="str">
        <f t="shared" si="192"/>
        <v/>
      </c>
      <c r="DL45" s="48" t="str">
        <f t="shared" si="192"/>
        <v/>
      </c>
      <c r="DM45" s="48" t="str">
        <f t="shared" si="192"/>
        <v/>
      </c>
      <c r="DN45" s="48" t="str">
        <f t="shared" si="192"/>
        <v/>
      </c>
      <c r="DO45" s="48" t="str">
        <f t="shared" si="192"/>
        <v/>
      </c>
      <c r="DP45" s="48" t="str">
        <f t="shared" si="192"/>
        <v/>
      </c>
      <c r="DQ45" s="48" t="str">
        <f t="shared" si="192"/>
        <v/>
      </c>
      <c r="DR45" s="48" t="str">
        <f t="shared" si="192"/>
        <v/>
      </c>
      <c r="DS45" s="48" t="str">
        <f t="shared" si="192"/>
        <v/>
      </c>
      <c r="DT45" s="48" t="str">
        <f t="shared" si="192"/>
        <v/>
      </c>
      <c r="DU45" s="163" t="e">
        <f t="shared" si="12"/>
        <v>#N/A</v>
      </c>
      <c r="DV45" s="163" t="e">
        <f t="shared" si="13"/>
        <v>#N/A</v>
      </c>
      <c r="DW45" s="163" t="e">
        <f t="shared" si="14"/>
        <v>#N/A</v>
      </c>
      <c r="DX45" s="163" t="e">
        <f t="shared" si="15"/>
        <v>#N/A</v>
      </c>
      <c r="DY45" s="163" t="e">
        <f t="shared" si="16"/>
        <v>#N/A</v>
      </c>
      <c r="DZ45" s="163" t="e">
        <f t="shared" si="17"/>
        <v>#N/A</v>
      </c>
      <c r="EA45" s="163" t="e">
        <f t="shared" si="18"/>
        <v>#N/A</v>
      </c>
      <c r="EB45" s="163" t="e">
        <f t="shared" si="19"/>
        <v>#N/A</v>
      </c>
      <c r="EC45" s="163" t="e">
        <f t="shared" si="20"/>
        <v>#N/A</v>
      </c>
      <c r="ED45" s="163" t="e">
        <f t="shared" si="21"/>
        <v>#N/A</v>
      </c>
      <c r="EE45" s="163" t="e">
        <f t="shared" si="22"/>
        <v>#N/A</v>
      </c>
      <c r="EF45" s="163" t="e">
        <f t="shared" si="23"/>
        <v>#N/A</v>
      </c>
      <c r="EG45" s="163" t="e">
        <f t="shared" si="24"/>
        <v>#N/A</v>
      </c>
      <c r="EH45" s="163" t="e">
        <f t="shared" si="25"/>
        <v>#N/A</v>
      </c>
      <c r="EI45" s="163" t="e">
        <f t="shared" si="26"/>
        <v>#N/A</v>
      </c>
      <c r="EJ45" s="163" t="e">
        <f t="shared" si="27"/>
        <v>#N/A</v>
      </c>
      <c r="EK45" s="163" t="e">
        <f t="shared" si="28"/>
        <v>#N/A</v>
      </c>
      <c r="EL45" s="163" t="e">
        <f t="shared" si="29"/>
        <v>#N/A</v>
      </c>
      <c r="EM45" s="163" t="e">
        <f t="shared" si="30"/>
        <v>#N/A</v>
      </c>
      <c r="EN45" s="163" t="e">
        <f t="shared" si="31"/>
        <v>#N/A</v>
      </c>
      <c r="EO45" s="163" t="e">
        <f t="shared" si="32"/>
        <v>#N/A</v>
      </c>
      <c r="EP45" s="163" t="e">
        <f t="shared" si="33"/>
        <v>#N/A</v>
      </c>
      <c r="EQ45" s="163" t="e">
        <f t="shared" si="34"/>
        <v>#N/A</v>
      </c>
      <c r="ER45" s="163" t="e">
        <f t="shared" si="35"/>
        <v>#N/A</v>
      </c>
      <c r="ES45" s="163" t="e">
        <f t="shared" si="36"/>
        <v>#N/A</v>
      </c>
      <c r="ET45" s="163" t="e">
        <f t="shared" si="37"/>
        <v>#N/A</v>
      </c>
      <c r="EU45" s="163" t="e">
        <f t="shared" si="38"/>
        <v>#N/A</v>
      </c>
      <c r="EV45" s="163" t="e">
        <f t="shared" si="39"/>
        <v>#N/A</v>
      </c>
      <c r="EW45" s="163" t="e">
        <f t="shared" si="40"/>
        <v>#N/A</v>
      </c>
      <c r="EX45" s="163" t="e">
        <f t="shared" si="41"/>
        <v>#N/A</v>
      </c>
      <c r="EY45" s="163" t="e">
        <f t="shared" si="42"/>
        <v>#N/A</v>
      </c>
      <c r="EZ45" s="163" t="e">
        <f t="shared" si="43"/>
        <v>#N/A</v>
      </c>
      <c r="FA45" s="163" t="e">
        <f t="shared" si="44"/>
        <v>#N/A</v>
      </c>
      <c r="FB45" s="163" t="e">
        <f t="shared" si="45"/>
        <v>#N/A</v>
      </c>
      <c r="FC45" s="163" t="e">
        <f t="shared" si="46"/>
        <v>#N/A</v>
      </c>
      <c r="FD45" s="163" t="e">
        <f t="shared" si="47"/>
        <v>#N/A</v>
      </c>
      <c r="FE45" s="163" t="e">
        <f t="shared" si="48"/>
        <v>#N/A</v>
      </c>
      <c r="FF45" s="163" t="e">
        <f t="shared" si="49"/>
        <v>#N/A</v>
      </c>
      <c r="FG45" s="163" t="e">
        <f t="shared" si="50"/>
        <v>#N/A</v>
      </c>
      <c r="FH45" s="163" t="e">
        <f t="shared" si="51"/>
        <v>#N/A</v>
      </c>
      <c r="FI45" s="163" t="e">
        <f t="shared" si="52"/>
        <v>#N/A</v>
      </c>
      <c r="FJ45" s="163" t="e">
        <f t="shared" si="53"/>
        <v>#N/A</v>
      </c>
      <c r="FK45" s="163" t="e">
        <f t="shared" si="54"/>
        <v>#N/A</v>
      </c>
      <c r="FL45" s="163" t="e">
        <f t="shared" si="55"/>
        <v>#N/A</v>
      </c>
      <c r="FM45" s="163" t="e">
        <f t="shared" si="56"/>
        <v>#N/A</v>
      </c>
      <c r="FN45" s="163" t="e">
        <f t="shared" si="57"/>
        <v>#N/A</v>
      </c>
      <c r="FO45" s="163" t="e">
        <f t="shared" si="58"/>
        <v>#N/A</v>
      </c>
      <c r="FP45" s="163" t="e">
        <f t="shared" si="59"/>
        <v>#N/A</v>
      </c>
      <c r="FQ45" s="163" t="e">
        <f t="shared" si="60"/>
        <v>#N/A</v>
      </c>
      <c r="FR45" s="163" t="e">
        <f t="shared" si="61"/>
        <v>#N/A</v>
      </c>
      <c r="FS45" s="163" t="e">
        <f t="shared" si="62"/>
        <v>#N/A</v>
      </c>
      <c r="FT45" s="163" t="e">
        <f t="shared" si="63"/>
        <v>#N/A</v>
      </c>
      <c r="FU45" s="163" t="e">
        <f t="shared" si="64"/>
        <v>#N/A</v>
      </c>
      <c r="FV45" s="163" t="e">
        <f t="shared" si="65"/>
        <v>#N/A</v>
      </c>
      <c r="FW45" s="163" t="e">
        <f t="shared" si="66"/>
        <v>#N/A</v>
      </c>
      <c r="FX45" s="163" t="e">
        <f t="shared" si="67"/>
        <v>#N/A</v>
      </c>
      <c r="FY45" s="163" t="e">
        <f t="shared" si="68"/>
        <v>#N/A</v>
      </c>
      <c r="FZ45" s="163" t="e">
        <f t="shared" si="69"/>
        <v>#N/A</v>
      </c>
      <c r="GA45" s="163" t="e">
        <f t="shared" si="70"/>
        <v>#N/A</v>
      </c>
      <c r="GB45" s="163" t="e">
        <f t="shared" si="71"/>
        <v>#N/A</v>
      </c>
      <c r="GC45" s="163" t="e">
        <f t="shared" si="72"/>
        <v>#N/A</v>
      </c>
      <c r="GD45" s="163" t="e">
        <f t="shared" si="73"/>
        <v>#N/A</v>
      </c>
      <c r="GE45" s="163" t="e">
        <f t="shared" si="74"/>
        <v>#N/A</v>
      </c>
      <c r="GF45" s="163" t="e">
        <f t="shared" si="75"/>
        <v>#N/A</v>
      </c>
      <c r="GG45" s="163" t="e">
        <f t="shared" si="76"/>
        <v>#N/A</v>
      </c>
      <c r="GH45" s="163" t="e">
        <f t="shared" si="77"/>
        <v>#N/A</v>
      </c>
      <c r="GI45" s="163" t="e">
        <f t="shared" si="78"/>
        <v>#N/A</v>
      </c>
      <c r="GJ45" s="163" t="e">
        <f t="shared" si="79"/>
        <v>#N/A</v>
      </c>
      <c r="GK45" s="163" t="e">
        <f t="shared" si="80"/>
        <v>#N/A</v>
      </c>
      <c r="GL45" s="163" t="e">
        <f t="shared" si="81"/>
        <v>#N/A</v>
      </c>
      <c r="GM45" s="163" t="e">
        <f t="shared" si="82"/>
        <v>#N/A</v>
      </c>
      <c r="GN45" s="163" t="e">
        <f t="shared" si="83"/>
        <v>#N/A</v>
      </c>
      <c r="GO45" s="163" t="e">
        <f t="shared" si="84"/>
        <v>#N/A</v>
      </c>
      <c r="GP45" s="163" t="e">
        <f t="shared" si="85"/>
        <v>#N/A</v>
      </c>
      <c r="GQ45" s="163" t="e">
        <f t="shared" si="86"/>
        <v>#N/A</v>
      </c>
      <c r="GR45" s="163" t="e">
        <f t="shared" si="87"/>
        <v>#N/A</v>
      </c>
      <c r="GS45" s="163" t="e">
        <f t="shared" si="88"/>
        <v>#N/A</v>
      </c>
      <c r="GT45" s="163" t="e">
        <f t="shared" si="89"/>
        <v>#N/A</v>
      </c>
      <c r="GU45" s="163" t="e">
        <f t="shared" si="90"/>
        <v>#N/A</v>
      </c>
      <c r="GV45" s="163" t="e">
        <f t="shared" si="91"/>
        <v>#N/A</v>
      </c>
      <c r="GW45" s="163" t="e">
        <f t="shared" si="92"/>
        <v>#N/A</v>
      </c>
      <c r="GX45" s="163" t="e">
        <f t="shared" si="93"/>
        <v>#N/A</v>
      </c>
      <c r="GY45" s="163" t="e">
        <f t="shared" si="94"/>
        <v>#N/A</v>
      </c>
      <c r="GZ45" s="163" t="e">
        <f t="shared" si="95"/>
        <v>#N/A</v>
      </c>
      <c r="HA45" s="163" t="e">
        <f t="shared" si="96"/>
        <v>#N/A</v>
      </c>
      <c r="HB45" s="163" t="e">
        <f t="shared" si="97"/>
        <v>#N/A</v>
      </c>
      <c r="HC45" s="163" t="e">
        <f t="shared" si="98"/>
        <v>#N/A</v>
      </c>
      <c r="HD45" s="163" t="e">
        <f t="shared" si="99"/>
        <v>#N/A</v>
      </c>
      <c r="HE45" s="163" t="e">
        <f t="shared" si="100"/>
        <v>#N/A</v>
      </c>
      <c r="HF45" s="163" t="e">
        <f t="shared" si="101"/>
        <v>#N/A</v>
      </c>
      <c r="HG45" s="163" t="e">
        <f t="shared" si="102"/>
        <v>#N/A</v>
      </c>
      <c r="HH45" s="163" t="e">
        <f t="shared" si="103"/>
        <v>#N/A</v>
      </c>
      <c r="HI45" s="163" t="e">
        <f t="shared" si="104"/>
        <v>#N/A</v>
      </c>
      <c r="HJ45" s="163" t="e">
        <f t="shared" si="105"/>
        <v>#N/A</v>
      </c>
      <c r="HK45" s="163" t="e">
        <f t="shared" si="106"/>
        <v>#N/A</v>
      </c>
      <c r="HL45" s="163" t="e">
        <f t="shared" si="107"/>
        <v>#N/A</v>
      </c>
      <c r="HM45" s="163" t="e">
        <f t="shared" si="108"/>
        <v>#N/A</v>
      </c>
      <c r="HN45" s="163" t="e">
        <f t="shared" si="109"/>
        <v>#N/A</v>
      </c>
      <c r="HO45" s="163" t="e">
        <f t="shared" si="110"/>
        <v>#N/A</v>
      </c>
      <c r="HP45" s="163" t="e">
        <f t="shared" si="111"/>
        <v>#N/A</v>
      </c>
      <c r="HQ45" s="163" t="e">
        <f t="shared" si="112"/>
        <v>#N/A</v>
      </c>
    </row>
    <row r="46" spans="1:225" hidden="1" x14ac:dyDescent="0.25">
      <c r="A46" s="4">
        <v>43</v>
      </c>
      <c r="B46" s="368" t="str">
        <f>IFERROR(_xlfn.LOGNORM.INV(0.001,LN($G46),LN(VLOOKUP($H46,VLookups!$A$4:$C$13,3,FALSE))),"")</f>
        <v/>
      </c>
      <c r="C46" s="89"/>
      <c r="D46" s="368" t="str">
        <f>IFERROR(_xlfn.LOGNORM.INV(0.999,LN($G46),LN(VLOOKUP($H46,VLookups!$A$4:$C$13,3,FALSE))),"")</f>
        <v/>
      </c>
      <c r="E46" s="34" t="str">
        <f t="shared" si="4"/>
        <v/>
      </c>
      <c r="F46" s="34" t="str">
        <f t="shared" si="5"/>
        <v/>
      </c>
      <c r="G46" s="70" t="str">
        <f>IF(AND(C46&gt;0,NOT(ISBLANK(H46))),IF(VLOOKUP($C$3,VLookups!$A$17:$B$18,2,FALSE),C46*VLOOKUP(H46,VLookups!$A$4:$B$13,2,FALSE),C46),"")</f>
        <v/>
      </c>
      <c r="H46" s="21"/>
      <c r="I46" s="56"/>
      <c r="J46" s="266"/>
      <c r="K46" s="369" t="str">
        <f>IF(AND(B46&gt;0,C46&gt;0,D46&gt;0),IF(ISBLANK(J46),IF(ISBLANK(H46),"",VLOOKUP(H46,VLookups!$A$4:$C$13,3,FALSE)),J46),"")</f>
        <v/>
      </c>
      <c r="L46" s="369" t="str">
        <f t="shared" si="6"/>
        <v/>
      </c>
      <c r="M46" s="72" t="str">
        <f t="shared" si="7"/>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8"/>
        <v/>
      </c>
      <c r="X46" s="162" t="str">
        <f t="shared" si="9"/>
        <v/>
      </c>
      <c r="Y46" s="48" t="str">
        <f t="shared" ref="Y46:CJ46" si="193">IF(ISNONTEXT($W46),X46+$W46,"")</f>
        <v/>
      </c>
      <c r="Z46" s="48" t="str">
        <f t="shared" si="193"/>
        <v/>
      </c>
      <c r="AA46" s="48" t="str">
        <f t="shared" si="193"/>
        <v/>
      </c>
      <c r="AB46" s="48" t="str">
        <f t="shared" si="193"/>
        <v/>
      </c>
      <c r="AC46" s="48" t="str">
        <f t="shared" si="193"/>
        <v/>
      </c>
      <c r="AD46" s="48" t="str">
        <f t="shared" si="193"/>
        <v/>
      </c>
      <c r="AE46" s="48" t="str">
        <f t="shared" si="193"/>
        <v/>
      </c>
      <c r="AF46" s="48" t="str">
        <f t="shared" si="193"/>
        <v/>
      </c>
      <c r="AG46" s="48" t="str">
        <f t="shared" si="193"/>
        <v/>
      </c>
      <c r="AH46" s="48" t="str">
        <f t="shared" si="193"/>
        <v/>
      </c>
      <c r="AI46" s="48" t="str">
        <f t="shared" si="193"/>
        <v/>
      </c>
      <c r="AJ46" s="48" t="str">
        <f t="shared" si="193"/>
        <v/>
      </c>
      <c r="AK46" s="48" t="str">
        <f t="shared" si="193"/>
        <v/>
      </c>
      <c r="AL46" s="48" t="str">
        <f t="shared" si="193"/>
        <v/>
      </c>
      <c r="AM46" s="48" t="str">
        <f t="shared" si="193"/>
        <v/>
      </c>
      <c r="AN46" s="48" t="str">
        <f t="shared" si="193"/>
        <v/>
      </c>
      <c r="AO46" s="48" t="str">
        <f t="shared" si="193"/>
        <v/>
      </c>
      <c r="AP46" s="48" t="str">
        <f t="shared" si="193"/>
        <v/>
      </c>
      <c r="AQ46" s="48" t="str">
        <f t="shared" si="193"/>
        <v/>
      </c>
      <c r="AR46" s="48" t="str">
        <f t="shared" si="193"/>
        <v/>
      </c>
      <c r="AS46" s="48" t="str">
        <f t="shared" si="193"/>
        <v/>
      </c>
      <c r="AT46" s="48" t="str">
        <f t="shared" si="193"/>
        <v/>
      </c>
      <c r="AU46" s="48" t="str">
        <f t="shared" si="193"/>
        <v/>
      </c>
      <c r="AV46" s="48" t="str">
        <f t="shared" si="193"/>
        <v/>
      </c>
      <c r="AW46" s="48" t="str">
        <f t="shared" si="193"/>
        <v/>
      </c>
      <c r="AX46" s="48" t="str">
        <f t="shared" si="193"/>
        <v/>
      </c>
      <c r="AY46" s="48" t="str">
        <f t="shared" si="193"/>
        <v/>
      </c>
      <c r="AZ46" s="48" t="str">
        <f t="shared" si="193"/>
        <v/>
      </c>
      <c r="BA46" s="48" t="str">
        <f t="shared" si="193"/>
        <v/>
      </c>
      <c r="BB46" s="48" t="str">
        <f t="shared" si="193"/>
        <v/>
      </c>
      <c r="BC46" s="48" t="str">
        <f t="shared" si="193"/>
        <v/>
      </c>
      <c r="BD46" s="48" t="str">
        <f t="shared" si="193"/>
        <v/>
      </c>
      <c r="BE46" s="48" t="str">
        <f t="shared" si="193"/>
        <v/>
      </c>
      <c r="BF46" s="48" t="str">
        <f t="shared" si="193"/>
        <v/>
      </c>
      <c r="BG46" s="48" t="str">
        <f t="shared" si="193"/>
        <v/>
      </c>
      <c r="BH46" s="48" t="str">
        <f t="shared" si="193"/>
        <v/>
      </c>
      <c r="BI46" s="48" t="str">
        <f t="shared" si="193"/>
        <v/>
      </c>
      <c r="BJ46" s="48" t="str">
        <f t="shared" si="193"/>
        <v/>
      </c>
      <c r="BK46" s="48" t="str">
        <f t="shared" si="193"/>
        <v/>
      </c>
      <c r="BL46" s="48" t="str">
        <f t="shared" si="193"/>
        <v/>
      </c>
      <c r="BM46" s="48" t="str">
        <f t="shared" si="193"/>
        <v/>
      </c>
      <c r="BN46" s="48" t="str">
        <f t="shared" si="193"/>
        <v/>
      </c>
      <c r="BO46" s="48" t="str">
        <f t="shared" si="193"/>
        <v/>
      </c>
      <c r="BP46" s="48" t="str">
        <f t="shared" si="193"/>
        <v/>
      </c>
      <c r="BQ46" s="48" t="str">
        <f t="shared" si="193"/>
        <v/>
      </c>
      <c r="BR46" s="48" t="str">
        <f t="shared" si="193"/>
        <v/>
      </c>
      <c r="BS46" s="48" t="str">
        <f t="shared" si="193"/>
        <v/>
      </c>
      <c r="BT46" s="48" t="str">
        <f t="shared" si="193"/>
        <v/>
      </c>
      <c r="BU46" s="48" t="str">
        <f t="shared" si="193"/>
        <v/>
      </c>
      <c r="BV46" s="48" t="str">
        <f t="shared" si="193"/>
        <v/>
      </c>
      <c r="BW46" s="48" t="str">
        <f t="shared" si="193"/>
        <v/>
      </c>
      <c r="BX46" s="48" t="str">
        <f t="shared" si="193"/>
        <v/>
      </c>
      <c r="BY46" s="48" t="str">
        <f t="shared" si="193"/>
        <v/>
      </c>
      <c r="BZ46" s="48" t="str">
        <f t="shared" si="193"/>
        <v/>
      </c>
      <c r="CA46" s="48" t="str">
        <f t="shared" si="193"/>
        <v/>
      </c>
      <c r="CB46" s="48" t="str">
        <f t="shared" si="193"/>
        <v/>
      </c>
      <c r="CC46" s="48" t="str">
        <f t="shared" si="193"/>
        <v/>
      </c>
      <c r="CD46" s="48" t="str">
        <f t="shared" si="193"/>
        <v/>
      </c>
      <c r="CE46" s="48" t="str">
        <f t="shared" si="193"/>
        <v/>
      </c>
      <c r="CF46" s="48" t="str">
        <f t="shared" si="193"/>
        <v/>
      </c>
      <c r="CG46" s="48" t="str">
        <f t="shared" si="193"/>
        <v/>
      </c>
      <c r="CH46" s="48" t="str">
        <f t="shared" si="193"/>
        <v/>
      </c>
      <c r="CI46" s="48" t="str">
        <f t="shared" si="193"/>
        <v/>
      </c>
      <c r="CJ46" s="48" t="str">
        <f t="shared" si="193"/>
        <v/>
      </c>
      <c r="CK46" s="48" t="str">
        <f t="shared" ref="CK46:DT46" si="194">IF(ISNONTEXT($W46),CJ46+$W46,"")</f>
        <v/>
      </c>
      <c r="CL46" s="48" t="str">
        <f t="shared" si="194"/>
        <v/>
      </c>
      <c r="CM46" s="48" t="str">
        <f t="shared" si="194"/>
        <v/>
      </c>
      <c r="CN46" s="48" t="str">
        <f t="shared" si="194"/>
        <v/>
      </c>
      <c r="CO46" s="48" t="str">
        <f t="shared" si="194"/>
        <v/>
      </c>
      <c r="CP46" s="48" t="str">
        <f t="shared" si="194"/>
        <v/>
      </c>
      <c r="CQ46" s="48" t="str">
        <f t="shared" si="194"/>
        <v/>
      </c>
      <c r="CR46" s="48" t="str">
        <f t="shared" si="194"/>
        <v/>
      </c>
      <c r="CS46" s="48" t="str">
        <f t="shared" si="194"/>
        <v/>
      </c>
      <c r="CT46" s="48" t="str">
        <f t="shared" si="194"/>
        <v/>
      </c>
      <c r="CU46" s="48" t="str">
        <f t="shared" si="194"/>
        <v/>
      </c>
      <c r="CV46" s="48" t="str">
        <f t="shared" si="194"/>
        <v/>
      </c>
      <c r="CW46" s="48" t="str">
        <f t="shared" si="194"/>
        <v/>
      </c>
      <c r="CX46" s="48" t="str">
        <f t="shared" si="194"/>
        <v/>
      </c>
      <c r="CY46" s="48" t="str">
        <f t="shared" si="194"/>
        <v/>
      </c>
      <c r="CZ46" s="48" t="str">
        <f t="shared" si="194"/>
        <v/>
      </c>
      <c r="DA46" s="48" t="str">
        <f t="shared" si="194"/>
        <v/>
      </c>
      <c r="DB46" s="48" t="str">
        <f t="shared" si="194"/>
        <v/>
      </c>
      <c r="DC46" s="48" t="str">
        <f t="shared" si="194"/>
        <v/>
      </c>
      <c r="DD46" s="48" t="str">
        <f t="shared" si="194"/>
        <v/>
      </c>
      <c r="DE46" s="48" t="str">
        <f t="shared" si="194"/>
        <v/>
      </c>
      <c r="DF46" s="48" t="str">
        <f t="shared" si="194"/>
        <v/>
      </c>
      <c r="DG46" s="48" t="str">
        <f t="shared" si="194"/>
        <v/>
      </c>
      <c r="DH46" s="48" t="str">
        <f t="shared" si="194"/>
        <v/>
      </c>
      <c r="DI46" s="48" t="str">
        <f t="shared" si="194"/>
        <v/>
      </c>
      <c r="DJ46" s="48" t="str">
        <f t="shared" si="194"/>
        <v/>
      </c>
      <c r="DK46" s="48" t="str">
        <f t="shared" si="194"/>
        <v/>
      </c>
      <c r="DL46" s="48" t="str">
        <f t="shared" si="194"/>
        <v/>
      </c>
      <c r="DM46" s="48" t="str">
        <f t="shared" si="194"/>
        <v/>
      </c>
      <c r="DN46" s="48" t="str">
        <f t="shared" si="194"/>
        <v/>
      </c>
      <c r="DO46" s="48" t="str">
        <f t="shared" si="194"/>
        <v/>
      </c>
      <c r="DP46" s="48" t="str">
        <f t="shared" si="194"/>
        <v/>
      </c>
      <c r="DQ46" s="48" t="str">
        <f t="shared" si="194"/>
        <v/>
      </c>
      <c r="DR46" s="48" t="str">
        <f t="shared" si="194"/>
        <v/>
      </c>
      <c r="DS46" s="48" t="str">
        <f t="shared" si="194"/>
        <v/>
      </c>
      <c r="DT46" s="48" t="str">
        <f t="shared" si="194"/>
        <v/>
      </c>
      <c r="DU46" s="163" t="e">
        <f t="shared" si="12"/>
        <v>#N/A</v>
      </c>
      <c r="DV46" s="163" t="e">
        <f t="shared" si="13"/>
        <v>#N/A</v>
      </c>
      <c r="DW46" s="163" t="e">
        <f t="shared" si="14"/>
        <v>#N/A</v>
      </c>
      <c r="DX46" s="163" t="e">
        <f t="shared" si="15"/>
        <v>#N/A</v>
      </c>
      <c r="DY46" s="163" t="e">
        <f t="shared" si="16"/>
        <v>#N/A</v>
      </c>
      <c r="DZ46" s="163" t="e">
        <f t="shared" si="17"/>
        <v>#N/A</v>
      </c>
      <c r="EA46" s="163" t="e">
        <f t="shared" si="18"/>
        <v>#N/A</v>
      </c>
      <c r="EB46" s="163" t="e">
        <f t="shared" si="19"/>
        <v>#N/A</v>
      </c>
      <c r="EC46" s="163" t="e">
        <f t="shared" si="20"/>
        <v>#N/A</v>
      </c>
      <c r="ED46" s="163" t="e">
        <f t="shared" si="21"/>
        <v>#N/A</v>
      </c>
      <c r="EE46" s="163" t="e">
        <f t="shared" si="22"/>
        <v>#N/A</v>
      </c>
      <c r="EF46" s="163" t="e">
        <f t="shared" si="23"/>
        <v>#N/A</v>
      </c>
      <c r="EG46" s="163" t="e">
        <f t="shared" si="24"/>
        <v>#N/A</v>
      </c>
      <c r="EH46" s="163" t="e">
        <f t="shared" si="25"/>
        <v>#N/A</v>
      </c>
      <c r="EI46" s="163" t="e">
        <f t="shared" si="26"/>
        <v>#N/A</v>
      </c>
      <c r="EJ46" s="163" t="e">
        <f t="shared" si="27"/>
        <v>#N/A</v>
      </c>
      <c r="EK46" s="163" t="e">
        <f t="shared" si="28"/>
        <v>#N/A</v>
      </c>
      <c r="EL46" s="163" t="e">
        <f t="shared" si="29"/>
        <v>#N/A</v>
      </c>
      <c r="EM46" s="163" t="e">
        <f t="shared" si="30"/>
        <v>#N/A</v>
      </c>
      <c r="EN46" s="163" t="e">
        <f t="shared" si="31"/>
        <v>#N/A</v>
      </c>
      <c r="EO46" s="163" t="e">
        <f t="shared" si="32"/>
        <v>#N/A</v>
      </c>
      <c r="EP46" s="163" t="e">
        <f t="shared" si="33"/>
        <v>#N/A</v>
      </c>
      <c r="EQ46" s="163" t="e">
        <f t="shared" si="34"/>
        <v>#N/A</v>
      </c>
      <c r="ER46" s="163" t="e">
        <f t="shared" si="35"/>
        <v>#N/A</v>
      </c>
      <c r="ES46" s="163" t="e">
        <f t="shared" si="36"/>
        <v>#N/A</v>
      </c>
      <c r="ET46" s="163" t="e">
        <f t="shared" si="37"/>
        <v>#N/A</v>
      </c>
      <c r="EU46" s="163" t="e">
        <f t="shared" si="38"/>
        <v>#N/A</v>
      </c>
      <c r="EV46" s="163" t="e">
        <f t="shared" si="39"/>
        <v>#N/A</v>
      </c>
      <c r="EW46" s="163" t="e">
        <f t="shared" si="40"/>
        <v>#N/A</v>
      </c>
      <c r="EX46" s="163" t="e">
        <f t="shared" si="41"/>
        <v>#N/A</v>
      </c>
      <c r="EY46" s="163" t="e">
        <f t="shared" si="42"/>
        <v>#N/A</v>
      </c>
      <c r="EZ46" s="163" t="e">
        <f t="shared" si="43"/>
        <v>#N/A</v>
      </c>
      <c r="FA46" s="163" t="e">
        <f t="shared" si="44"/>
        <v>#N/A</v>
      </c>
      <c r="FB46" s="163" t="e">
        <f t="shared" si="45"/>
        <v>#N/A</v>
      </c>
      <c r="FC46" s="163" t="e">
        <f t="shared" si="46"/>
        <v>#N/A</v>
      </c>
      <c r="FD46" s="163" t="e">
        <f t="shared" si="47"/>
        <v>#N/A</v>
      </c>
      <c r="FE46" s="163" t="e">
        <f t="shared" si="48"/>
        <v>#N/A</v>
      </c>
      <c r="FF46" s="163" t="e">
        <f t="shared" si="49"/>
        <v>#N/A</v>
      </c>
      <c r="FG46" s="163" t="e">
        <f t="shared" si="50"/>
        <v>#N/A</v>
      </c>
      <c r="FH46" s="163" t="e">
        <f t="shared" si="51"/>
        <v>#N/A</v>
      </c>
      <c r="FI46" s="163" t="e">
        <f t="shared" si="52"/>
        <v>#N/A</v>
      </c>
      <c r="FJ46" s="163" t="e">
        <f t="shared" si="53"/>
        <v>#N/A</v>
      </c>
      <c r="FK46" s="163" t="e">
        <f t="shared" si="54"/>
        <v>#N/A</v>
      </c>
      <c r="FL46" s="163" t="e">
        <f t="shared" si="55"/>
        <v>#N/A</v>
      </c>
      <c r="FM46" s="163" t="e">
        <f t="shared" si="56"/>
        <v>#N/A</v>
      </c>
      <c r="FN46" s="163" t="e">
        <f t="shared" si="57"/>
        <v>#N/A</v>
      </c>
      <c r="FO46" s="163" t="e">
        <f t="shared" si="58"/>
        <v>#N/A</v>
      </c>
      <c r="FP46" s="163" t="e">
        <f t="shared" si="59"/>
        <v>#N/A</v>
      </c>
      <c r="FQ46" s="163" t="e">
        <f t="shared" si="60"/>
        <v>#N/A</v>
      </c>
      <c r="FR46" s="163" t="e">
        <f t="shared" si="61"/>
        <v>#N/A</v>
      </c>
      <c r="FS46" s="163" t="e">
        <f t="shared" si="62"/>
        <v>#N/A</v>
      </c>
      <c r="FT46" s="163" t="e">
        <f t="shared" si="63"/>
        <v>#N/A</v>
      </c>
      <c r="FU46" s="163" t="e">
        <f t="shared" si="64"/>
        <v>#N/A</v>
      </c>
      <c r="FV46" s="163" t="e">
        <f t="shared" si="65"/>
        <v>#N/A</v>
      </c>
      <c r="FW46" s="163" t="e">
        <f t="shared" si="66"/>
        <v>#N/A</v>
      </c>
      <c r="FX46" s="163" t="e">
        <f t="shared" si="67"/>
        <v>#N/A</v>
      </c>
      <c r="FY46" s="163" t="e">
        <f t="shared" si="68"/>
        <v>#N/A</v>
      </c>
      <c r="FZ46" s="163" t="e">
        <f t="shared" si="69"/>
        <v>#N/A</v>
      </c>
      <c r="GA46" s="163" t="e">
        <f t="shared" si="70"/>
        <v>#N/A</v>
      </c>
      <c r="GB46" s="163" t="e">
        <f t="shared" si="71"/>
        <v>#N/A</v>
      </c>
      <c r="GC46" s="163" t="e">
        <f t="shared" si="72"/>
        <v>#N/A</v>
      </c>
      <c r="GD46" s="163" t="e">
        <f t="shared" si="73"/>
        <v>#N/A</v>
      </c>
      <c r="GE46" s="163" t="e">
        <f t="shared" si="74"/>
        <v>#N/A</v>
      </c>
      <c r="GF46" s="163" t="e">
        <f t="shared" si="75"/>
        <v>#N/A</v>
      </c>
      <c r="GG46" s="163" t="e">
        <f t="shared" si="76"/>
        <v>#N/A</v>
      </c>
      <c r="GH46" s="163" t="e">
        <f t="shared" si="77"/>
        <v>#N/A</v>
      </c>
      <c r="GI46" s="163" t="e">
        <f t="shared" si="78"/>
        <v>#N/A</v>
      </c>
      <c r="GJ46" s="163" t="e">
        <f t="shared" si="79"/>
        <v>#N/A</v>
      </c>
      <c r="GK46" s="163" t="e">
        <f t="shared" si="80"/>
        <v>#N/A</v>
      </c>
      <c r="GL46" s="163" t="e">
        <f t="shared" si="81"/>
        <v>#N/A</v>
      </c>
      <c r="GM46" s="163" t="e">
        <f t="shared" si="82"/>
        <v>#N/A</v>
      </c>
      <c r="GN46" s="163" t="e">
        <f t="shared" si="83"/>
        <v>#N/A</v>
      </c>
      <c r="GO46" s="163" t="e">
        <f t="shared" si="84"/>
        <v>#N/A</v>
      </c>
      <c r="GP46" s="163" t="e">
        <f t="shared" si="85"/>
        <v>#N/A</v>
      </c>
      <c r="GQ46" s="163" t="e">
        <f t="shared" si="86"/>
        <v>#N/A</v>
      </c>
      <c r="GR46" s="163" t="e">
        <f t="shared" si="87"/>
        <v>#N/A</v>
      </c>
      <c r="GS46" s="163" t="e">
        <f t="shared" si="88"/>
        <v>#N/A</v>
      </c>
      <c r="GT46" s="163" t="e">
        <f t="shared" si="89"/>
        <v>#N/A</v>
      </c>
      <c r="GU46" s="163" t="e">
        <f t="shared" si="90"/>
        <v>#N/A</v>
      </c>
      <c r="GV46" s="163" t="e">
        <f t="shared" si="91"/>
        <v>#N/A</v>
      </c>
      <c r="GW46" s="163" t="e">
        <f t="shared" si="92"/>
        <v>#N/A</v>
      </c>
      <c r="GX46" s="163" t="e">
        <f t="shared" si="93"/>
        <v>#N/A</v>
      </c>
      <c r="GY46" s="163" t="e">
        <f t="shared" si="94"/>
        <v>#N/A</v>
      </c>
      <c r="GZ46" s="163" t="e">
        <f t="shared" si="95"/>
        <v>#N/A</v>
      </c>
      <c r="HA46" s="163" t="e">
        <f t="shared" si="96"/>
        <v>#N/A</v>
      </c>
      <c r="HB46" s="163" t="e">
        <f t="shared" si="97"/>
        <v>#N/A</v>
      </c>
      <c r="HC46" s="163" t="e">
        <f t="shared" si="98"/>
        <v>#N/A</v>
      </c>
      <c r="HD46" s="163" t="e">
        <f t="shared" si="99"/>
        <v>#N/A</v>
      </c>
      <c r="HE46" s="163" t="e">
        <f t="shared" si="100"/>
        <v>#N/A</v>
      </c>
      <c r="HF46" s="163" t="e">
        <f t="shared" si="101"/>
        <v>#N/A</v>
      </c>
      <c r="HG46" s="163" t="e">
        <f t="shared" si="102"/>
        <v>#N/A</v>
      </c>
      <c r="HH46" s="163" t="e">
        <f t="shared" si="103"/>
        <v>#N/A</v>
      </c>
      <c r="HI46" s="163" t="e">
        <f t="shared" si="104"/>
        <v>#N/A</v>
      </c>
      <c r="HJ46" s="163" t="e">
        <f t="shared" si="105"/>
        <v>#N/A</v>
      </c>
      <c r="HK46" s="163" t="e">
        <f t="shared" si="106"/>
        <v>#N/A</v>
      </c>
      <c r="HL46" s="163" t="e">
        <f t="shared" si="107"/>
        <v>#N/A</v>
      </c>
      <c r="HM46" s="163" t="e">
        <f t="shared" si="108"/>
        <v>#N/A</v>
      </c>
      <c r="HN46" s="163" t="e">
        <f t="shared" si="109"/>
        <v>#N/A</v>
      </c>
      <c r="HO46" s="163" t="e">
        <f t="shared" si="110"/>
        <v>#N/A</v>
      </c>
      <c r="HP46" s="163" t="e">
        <f t="shared" si="111"/>
        <v>#N/A</v>
      </c>
      <c r="HQ46" s="163" t="e">
        <f t="shared" si="112"/>
        <v>#N/A</v>
      </c>
    </row>
    <row r="47" spans="1:225" hidden="1" x14ac:dyDescent="0.25">
      <c r="A47" s="4">
        <v>44</v>
      </c>
      <c r="B47" s="368" t="str">
        <f>IFERROR(_xlfn.LOGNORM.INV(0.001,LN($G47),LN(VLOOKUP($H47,VLookups!$A$4:$C$13,3,FALSE))),"")</f>
        <v/>
      </c>
      <c r="C47" s="89"/>
      <c r="D47" s="368" t="str">
        <f>IFERROR(_xlfn.LOGNORM.INV(0.999,LN($G47),LN(VLOOKUP($H47,VLookups!$A$4:$C$13,3,FALSE))),"")</f>
        <v/>
      </c>
      <c r="E47" s="34" t="str">
        <f t="shared" si="4"/>
        <v/>
      </c>
      <c r="F47" s="34" t="str">
        <f t="shared" si="5"/>
        <v/>
      </c>
      <c r="G47" s="70" t="str">
        <f>IF(AND(C47&gt;0,NOT(ISBLANK(H47))),IF(VLOOKUP($C$3,VLookups!$A$17:$B$18,2,FALSE),C47*VLOOKUP(H47,VLookups!$A$4:$B$13,2,FALSE),C47),"")</f>
        <v/>
      </c>
      <c r="H47" s="21"/>
      <c r="I47" s="56"/>
      <c r="J47" s="266"/>
      <c r="K47" s="369" t="str">
        <f>IF(AND(B47&gt;0,C47&gt;0,D47&gt;0),IF(ISBLANK(J47),IF(ISBLANK(H47),"",VLOOKUP(H47,VLookups!$A$4:$C$13,3,FALSE)),J47),"")</f>
        <v/>
      </c>
      <c r="L47" s="369" t="str">
        <f t="shared" si="6"/>
        <v/>
      </c>
      <c r="M47" s="72" t="str">
        <f t="shared" si="7"/>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8"/>
        <v/>
      </c>
      <c r="X47" s="162" t="str">
        <f t="shared" si="9"/>
        <v/>
      </c>
      <c r="Y47" s="48" t="str">
        <f t="shared" ref="Y47:CJ47" si="195">IF(ISNONTEXT($W47),X47+$W47,"")</f>
        <v/>
      </c>
      <c r="Z47" s="48" t="str">
        <f t="shared" si="195"/>
        <v/>
      </c>
      <c r="AA47" s="48" t="str">
        <f t="shared" si="195"/>
        <v/>
      </c>
      <c r="AB47" s="48" t="str">
        <f t="shared" si="195"/>
        <v/>
      </c>
      <c r="AC47" s="48" t="str">
        <f t="shared" si="195"/>
        <v/>
      </c>
      <c r="AD47" s="48" t="str">
        <f t="shared" si="195"/>
        <v/>
      </c>
      <c r="AE47" s="48" t="str">
        <f t="shared" si="195"/>
        <v/>
      </c>
      <c r="AF47" s="48" t="str">
        <f t="shared" si="195"/>
        <v/>
      </c>
      <c r="AG47" s="48" t="str">
        <f t="shared" si="195"/>
        <v/>
      </c>
      <c r="AH47" s="48" t="str">
        <f t="shared" si="195"/>
        <v/>
      </c>
      <c r="AI47" s="48" t="str">
        <f t="shared" si="195"/>
        <v/>
      </c>
      <c r="AJ47" s="48" t="str">
        <f t="shared" si="195"/>
        <v/>
      </c>
      <c r="AK47" s="48" t="str">
        <f t="shared" si="195"/>
        <v/>
      </c>
      <c r="AL47" s="48" t="str">
        <f t="shared" si="195"/>
        <v/>
      </c>
      <c r="AM47" s="48" t="str">
        <f t="shared" si="195"/>
        <v/>
      </c>
      <c r="AN47" s="48" t="str">
        <f t="shared" si="195"/>
        <v/>
      </c>
      <c r="AO47" s="48" t="str">
        <f t="shared" si="195"/>
        <v/>
      </c>
      <c r="AP47" s="48" t="str">
        <f t="shared" si="195"/>
        <v/>
      </c>
      <c r="AQ47" s="48" t="str">
        <f t="shared" si="195"/>
        <v/>
      </c>
      <c r="AR47" s="48" t="str">
        <f t="shared" si="195"/>
        <v/>
      </c>
      <c r="AS47" s="48" t="str">
        <f t="shared" si="195"/>
        <v/>
      </c>
      <c r="AT47" s="48" t="str">
        <f t="shared" si="195"/>
        <v/>
      </c>
      <c r="AU47" s="48" t="str">
        <f t="shared" si="195"/>
        <v/>
      </c>
      <c r="AV47" s="48" t="str">
        <f t="shared" si="195"/>
        <v/>
      </c>
      <c r="AW47" s="48" t="str">
        <f t="shared" si="195"/>
        <v/>
      </c>
      <c r="AX47" s="48" t="str">
        <f t="shared" si="195"/>
        <v/>
      </c>
      <c r="AY47" s="48" t="str">
        <f t="shared" si="195"/>
        <v/>
      </c>
      <c r="AZ47" s="48" t="str">
        <f t="shared" si="195"/>
        <v/>
      </c>
      <c r="BA47" s="48" t="str">
        <f t="shared" si="195"/>
        <v/>
      </c>
      <c r="BB47" s="48" t="str">
        <f t="shared" si="195"/>
        <v/>
      </c>
      <c r="BC47" s="48" t="str">
        <f t="shared" si="195"/>
        <v/>
      </c>
      <c r="BD47" s="48" t="str">
        <f t="shared" si="195"/>
        <v/>
      </c>
      <c r="BE47" s="48" t="str">
        <f t="shared" si="195"/>
        <v/>
      </c>
      <c r="BF47" s="48" t="str">
        <f t="shared" si="195"/>
        <v/>
      </c>
      <c r="BG47" s="48" t="str">
        <f t="shared" si="195"/>
        <v/>
      </c>
      <c r="BH47" s="48" t="str">
        <f t="shared" si="195"/>
        <v/>
      </c>
      <c r="BI47" s="48" t="str">
        <f t="shared" si="195"/>
        <v/>
      </c>
      <c r="BJ47" s="48" t="str">
        <f t="shared" si="195"/>
        <v/>
      </c>
      <c r="BK47" s="48" t="str">
        <f t="shared" si="195"/>
        <v/>
      </c>
      <c r="BL47" s="48" t="str">
        <f t="shared" si="195"/>
        <v/>
      </c>
      <c r="BM47" s="48" t="str">
        <f t="shared" si="195"/>
        <v/>
      </c>
      <c r="BN47" s="48" t="str">
        <f t="shared" si="195"/>
        <v/>
      </c>
      <c r="BO47" s="48" t="str">
        <f t="shared" si="195"/>
        <v/>
      </c>
      <c r="BP47" s="48" t="str">
        <f t="shared" si="195"/>
        <v/>
      </c>
      <c r="BQ47" s="48" t="str">
        <f t="shared" si="195"/>
        <v/>
      </c>
      <c r="BR47" s="48" t="str">
        <f t="shared" si="195"/>
        <v/>
      </c>
      <c r="BS47" s="48" t="str">
        <f t="shared" si="195"/>
        <v/>
      </c>
      <c r="BT47" s="48" t="str">
        <f t="shared" si="195"/>
        <v/>
      </c>
      <c r="BU47" s="48" t="str">
        <f t="shared" si="195"/>
        <v/>
      </c>
      <c r="BV47" s="48" t="str">
        <f t="shared" si="195"/>
        <v/>
      </c>
      <c r="BW47" s="48" t="str">
        <f t="shared" si="195"/>
        <v/>
      </c>
      <c r="BX47" s="48" t="str">
        <f t="shared" si="195"/>
        <v/>
      </c>
      <c r="BY47" s="48" t="str">
        <f t="shared" si="195"/>
        <v/>
      </c>
      <c r="BZ47" s="48" t="str">
        <f t="shared" si="195"/>
        <v/>
      </c>
      <c r="CA47" s="48" t="str">
        <f t="shared" si="195"/>
        <v/>
      </c>
      <c r="CB47" s="48" t="str">
        <f t="shared" si="195"/>
        <v/>
      </c>
      <c r="CC47" s="48" t="str">
        <f t="shared" si="195"/>
        <v/>
      </c>
      <c r="CD47" s="48" t="str">
        <f t="shared" si="195"/>
        <v/>
      </c>
      <c r="CE47" s="48" t="str">
        <f t="shared" si="195"/>
        <v/>
      </c>
      <c r="CF47" s="48" t="str">
        <f t="shared" si="195"/>
        <v/>
      </c>
      <c r="CG47" s="48" t="str">
        <f t="shared" si="195"/>
        <v/>
      </c>
      <c r="CH47" s="48" t="str">
        <f t="shared" si="195"/>
        <v/>
      </c>
      <c r="CI47" s="48" t="str">
        <f t="shared" si="195"/>
        <v/>
      </c>
      <c r="CJ47" s="48" t="str">
        <f t="shared" si="195"/>
        <v/>
      </c>
      <c r="CK47" s="48" t="str">
        <f t="shared" ref="CK47:DT47" si="196">IF(ISNONTEXT($W47),CJ47+$W47,"")</f>
        <v/>
      </c>
      <c r="CL47" s="48" t="str">
        <f t="shared" si="196"/>
        <v/>
      </c>
      <c r="CM47" s="48" t="str">
        <f t="shared" si="196"/>
        <v/>
      </c>
      <c r="CN47" s="48" t="str">
        <f t="shared" si="196"/>
        <v/>
      </c>
      <c r="CO47" s="48" t="str">
        <f t="shared" si="196"/>
        <v/>
      </c>
      <c r="CP47" s="48" t="str">
        <f t="shared" si="196"/>
        <v/>
      </c>
      <c r="CQ47" s="48" t="str">
        <f t="shared" si="196"/>
        <v/>
      </c>
      <c r="CR47" s="48" t="str">
        <f t="shared" si="196"/>
        <v/>
      </c>
      <c r="CS47" s="48" t="str">
        <f t="shared" si="196"/>
        <v/>
      </c>
      <c r="CT47" s="48" t="str">
        <f t="shared" si="196"/>
        <v/>
      </c>
      <c r="CU47" s="48" t="str">
        <f t="shared" si="196"/>
        <v/>
      </c>
      <c r="CV47" s="48" t="str">
        <f t="shared" si="196"/>
        <v/>
      </c>
      <c r="CW47" s="48" t="str">
        <f t="shared" si="196"/>
        <v/>
      </c>
      <c r="CX47" s="48" t="str">
        <f t="shared" si="196"/>
        <v/>
      </c>
      <c r="CY47" s="48" t="str">
        <f t="shared" si="196"/>
        <v/>
      </c>
      <c r="CZ47" s="48" t="str">
        <f t="shared" si="196"/>
        <v/>
      </c>
      <c r="DA47" s="48" t="str">
        <f t="shared" si="196"/>
        <v/>
      </c>
      <c r="DB47" s="48" t="str">
        <f t="shared" si="196"/>
        <v/>
      </c>
      <c r="DC47" s="48" t="str">
        <f t="shared" si="196"/>
        <v/>
      </c>
      <c r="DD47" s="48" t="str">
        <f t="shared" si="196"/>
        <v/>
      </c>
      <c r="DE47" s="48" t="str">
        <f t="shared" si="196"/>
        <v/>
      </c>
      <c r="DF47" s="48" t="str">
        <f t="shared" si="196"/>
        <v/>
      </c>
      <c r="DG47" s="48" t="str">
        <f t="shared" si="196"/>
        <v/>
      </c>
      <c r="DH47" s="48" t="str">
        <f t="shared" si="196"/>
        <v/>
      </c>
      <c r="DI47" s="48" t="str">
        <f t="shared" si="196"/>
        <v/>
      </c>
      <c r="DJ47" s="48" t="str">
        <f t="shared" si="196"/>
        <v/>
      </c>
      <c r="DK47" s="48" t="str">
        <f t="shared" si="196"/>
        <v/>
      </c>
      <c r="DL47" s="48" t="str">
        <f t="shared" si="196"/>
        <v/>
      </c>
      <c r="DM47" s="48" t="str">
        <f t="shared" si="196"/>
        <v/>
      </c>
      <c r="DN47" s="48" t="str">
        <f t="shared" si="196"/>
        <v/>
      </c>
      <c r="DO47" s="48" t="str">
        <f t="shared" si="196"/>
        <v/>
      </c>
      <c r="DP47" s="48" t="str">
        <f t="shared" si="196"/>
        <v/>
      </c>
      <c r="DQ47" s="48" t="str">
        <f t="shared" si="196"/>
        <v/>
      </c>
      <c r="DR47" s="48" t="str">
        <f t="shared" si="196"/>
        <v/>
      </c>
      <c r="DS47" s="48" t="str">
        <f t="shared" si="196"/>
        <v/>
      </c>
      <c r="DT47" s="48" t="str">
        <f t="shared" si="196"/>
        <v/>
      </c>
      <c r="DU47" s="163" t="e">
        <f t="shared" si="12"/>
        <v>#N/A</v>
      </c>
      <c r="DV47" s="163" t="e">
        <f t="shared" si="13"/>
        <v>#N/A</v>
      </c>
      <c r="DW47" s="163" t="e">
        <f t="shared" si="14"/>
        <v>#N/A</v>
      </c>
      <c r="DX47" s="163" t="e">
        <f t="shared" si="15"/>
        <v>#N/A</v>
      </c>
      <c r="DY47" s="163" t="e">
        <f t="shared" si="16"/>
        <v>#N/A</v>
      </c>
      <c r="DZ47" s="163" t="e">
        <f t="shared" si="17"/>
        <v>#N/A</v>
      </c>
      <c r="EA47" s="163" t="e">
        <f t="shared" si="18"/>
        <v>#N/A</v>
      </c>
      <c r="EB47" s="163" t="e">
        <f t="shared" si="19"/>
        <v>#N/A</v>
      </c>
      <c r="EC47" s="163" t="e">
        <f t="shared" si="20"/>
        <v>#N/A</v>
      </c>
      <c r="ED47" s="163" t="e">
        <f t="shared" si="21"/>
        <v>#N/A</v>
      </c>
      <c r="EE47" s="163" t="e">
        <f t="shared" si="22"/>
        <v>#N/A</v>
      </c>
      <c r="EF47" s="163" t="e">
        <f t="shared" si="23"/>
        <v>#N/A</v>
      </c>
      <c r="EG47" s="163" t="e">
        <f t="shared" si="24"/>
        <v>#N/A</v>
      </c>
      <c r="EH47" s="163" t="e">
        <f t="shared" si="25"/>
        <v>#N/A</v>
      </c>
      <c r="EI47" s="163" t="e">
        <f t="shared" si="26"/>
        <v>#N/A</v>
      </c>
      <c r="EJ47" s="163" t="e">
        <f t="shared" si="27"/>
        <v>#N/A</v>
      </c>
      <c r="EK47" s="163" t="e">
        <f t="shared" si="28"/>
        <v>#N/A</v>
      </c>
      <c r="EL47" s="163" t="e">
        <f t="shared" si="29"/>
        <v>#N/A</v>
      </c>
      <c r="EM47" s="163" t="e">
        <f t="shared" si="30"/>
        <v>#N/A</v>
      </c>
      <c r="EN47" s="163" t="e">
        <f t="shared" si="31"/>
        <v>#N/A</v>
      </c>
      <c r="EO47" s="163" t="e">
        <f t="shared" si="32"/>
        <v>#N/A</v>
      </c>
      <c r="EP47" s="163" t="e">
        <f t="shared" si="33"/>
        <v>#N/A</v>
      </c>
      <c r="EQ47" s="163" t="e">
        <f t="shared" si="34"/>
        <v>#N/A</v>
      </c>
      <c r="ER47" s="163" t="e">
        <f t="shared" si="35"/>
        <v>#N/A</v>
      </c>
      <c r="ES47" s="163" t="e">
        <f t="shared" si="36"/>
        <v>#N/A</v>
      </c>
      <c r="ET47" s="163" t="e">
        <f t="shared" si="37"/>
        <v>#N/A</v>
      </c>
      <c r="EU47" s="163" t="e">
        <f t="shared" si="38"/>
        <v>#N/A</v>
      </c>
      <c r="EV47" s="163" t="e">
        <f t="shared" si="39"/>
        <v>#N/A</v>
      </c>
      <c r="EW47" s="163" t="e">
        <f t="shared" si="40"/>
        <v>#N/A</v>
      </c>
      <c r="EX47" s="163" t="e">
        <f t="shared" si="41"/>
        <v>#N/A</v>
      </c>
      <c r="EY47" s="163" t="e">
        <f t="shared" si="42"/>
        <v>#N/A</v>
      </c>
      <c r="EZ47" s="163" t="e">
        <f t="shared" si="43"/>
        <v>#N/A</v>
      </c>
      <c r="FA47" s="163" t="e">
        <f t="shared" si="44"/>
        <v>#N/A</v>
      </c>
      <c r="FB47" s="163" t="e">
        <f t="shared" si="45"/>
        <v>#N/A</v>
      </c>
      <c r="FC47" s="163" t="e">
        <f t="shared" si="46"/>
        <v>#N/A</v>
      </c>
      <c r="FD47" s="163" t="e">
        <f t="shared" si="47"/>
        <v>#N/A</v>
      </c>
      <c r="FE47" s="163" t="e">
        <f t="shared" si="48"/>
        <v>#N/A</v>
      </c>
      <c r="FF47" s="163" t="e">
        <f t="shared" si="49"/>
        <v>#N/A</v>
      </c>
      <c r="FG47" s="163" t="e">
        <f t="shared" si="50"/>
        <v>#N/A</v>
      </c>
      <c r="FH47" s="163" t="e">
        <f t="shared" si="51"/>
        <v>#N/A</v>
      </c>
      <c r="FI47" s="163" t="e">
        <f t="shared" si="52"/>
        <v>#N/A</v>
      </c>
      <c r="FJ47" s="163" t="e">
        <f t="shared" si="53"/>
        <v>#N/A</v>
      </c>
      <c r="FK47" s="163" t="e">
        <f t="shared" si="54"/>
        <v>#N/A</v>
      </c>
      <c r="FL47" s="163" t="e">
        <f t="shared" si="55"/>
        <v>#N/A</v>
      </c>
      <c r="FM47" s="163" t="e">
        <f t="shared" si="56"/>
        <v>#N/A</v>
      </c>
      <c r="FN47" s="163" t="e">
        <f t="shared" si="57"/>
        <v>#N/A</v>
      </c>
      <c r="FO47" s="163" t="e">
        <f t="shared" si="58"/>
        <v>#N/A</v>
      </c>
      <c r="FP47" s="163" t="e">
        <f t="shared" si="59"/>
        <v>#N/A</v>
      </c>
      <c r="FQ47" s="163" t="e">
        <f t="shared" si="60"/>
        <v>#N/A</v>
      </c>
      <c r="FR47" s="163" t="e">
        <f t="shared" si="61"/>
        <v>#N/A</v>
      </c>
      <c r="FS47" s="163" t="e">
        <f t="shared" si="62"/>
        <v>#N/A</v>
      </c>
      <c r="FT47" s="163" t="e">
        <f t="shared" si="63"/>
        <v>#N/A</v>
      </c>
      <c r="FU47" s="163" t="e">
        <f t="shared" si="64"/>
        <v>#N/A</v>
      </c>
      <c r="FV47" s="163" t="e">
        <f t="shared" si="65"/>
        <v>#N/A</v>
      </c>
      <c r="FW47" s="163" t="e">
        <f t="shared" si="66"/>
        <v>#N/A</v>
      </c>
      <c r="FX47" s="163" t="e">
        <f t="shared" si="67"/>
        <v>#N/A</v>
      </c>
      <c r="FY47" s="163" t="e">
        <f t="shared" si="68"/>
        <v>#N/A</v>
      </c>
      <c r="FZ47" s="163" t="e">
        <f t="shared" si="69"/>
        <v>#N/A</v>
      </c>
      <c r="GA47" s="163" t="e">
        <f t="shared" si="70"/>
        <v>#N/A</v>
      </c>
      <c r="GB47" s="163" t="e">
        <f t="shared" si="71"/>
        <v>#N/A</v>
      </c>
      <c r="GC47" s="163" t="e">
        <f t="shared" si="72"/>
        <v>#N/A</v>
      </c>
      <c r="GD47" s="163" t="e">
        <f t="shared" si="73"/>
        <v>#N/A</v>
      </c>
      <c r="GE47" s="163" t="e">
        <f t="shared" si="74"/>
        <v>#N/A</v>
      </c>
      <c r="GF47" s="163" t="e">
        <f t="shared" si="75"/>
        <v>#N/A</v>
      </c>
      <c r="GG47" s="163" t="e">
        <f t="shared" si="76"/>
        <v>#N/A</v>
      </c>
      <c r="GH47" s="163" t="e">
        <f t="shared" si="77"/>
        <v>#N/A</v>
      </c>
      <c r="GI47" s="163" t="e">
        <f t="shared" si="78"/>
        <v>#N/A</v>
      </c>
      <c r="GJ47" s="163" t="e">
        <f t="shared" si="79"/>
        <v>#N/A</v>
      </c>
      <c r="GK47" s="163" t="e">
        <f t="shared" si="80"/>
        <v>#N/A</v>
      </c>
      <c r="GL47" s="163" t="e">
        <f t="shared" si="81"/>
        <v>#N/A</v>
      </c>
      <c r="GM47" s="163" t="e">
        <f t="shared" si="82"/>
        <v>#N/A</v>
      </c>
      <c r="GN47" s="163" t="e">
        <f t="shared" si="83"/>
        <v>#N/A</v>
      </c>
      <c r="GO47" s="163" t="e">
        <f t="shared" si="84"/>
        <v>#N/A</v>
      </c>
      <c r="GP47" s="163" t="e">
        <f t="shared" si="85"/>
        <v>#N/A</v>
      </c>
      <c r="GQ47" s="163" t="e">
        <f t="shared" si="86"/>
        <v>#N/A</v>
      </c>
      <c r="GR47" s="163" t="e">
        <f t="shared" si="87"/>
        <v>#N/A</v>
      </c>
      <c r="GS47" s="163" t="e">
        <f t="shared" si="88"/>
        <v>#N/A</v>
      </c>
      <c r="GT47" s="163" t="e">
        <f t="shared" si="89"/>
        <v>#N/A</v>
      </c>
      <c r="GU47" s="163" t="e">
        <f t="shared" si="90"/>
        <v>#N/A</v>
      </c>
      <c r="GV47" s="163" t="e">
        <f t="shared" si="91"/>
        <v>#N/A</v>
      </c>
      <c r="GW47" s="163" t="e">
        <f t="shared" si="92"/>
        <v>#N/A</v>
      </c>
      <c r="GX47" s="163" t="e">
        <f t="shared" si="93"/>
        <v>#N/A</v>
      </c>
      <c r="GY47" s="163" t="e">
        <f t="shared" si="94"/>
        <v>#N/A</v>
      </c>
      <c r="GZ47" s="163" t="e">
        <f t="shared" si="95"/>
        <v>#N/A</v>
      </c>
      <c r="HA47" s="163" t="e">
        <f t="shared" si="96"/>
        <v>#N/A</v>
      </c>
      <c r="HB47" s="163" t="e">
        <f t="shared" si="97"/>
        <v>#N/A</v>
      </c>
      <c r="HC47" s="163" t="e">
        <f t="shared" si="98"/>
        <v>#N/A</v>
      </c>
      <c r="HD47" s="163" t="e">
        <f t="shared" si="99"/>
        <v>#N/A</v>
      </c>
      <c r="HE47" s="163" t="e">
        <f t="shared" si="100"/>
        <v>#N/A</v>
      </c>
      <c r="HF47" s="163" t="e">
        <f t="shared" si="101"/>
        <v>#N/A</v>
      </c>
      <c r="HG47" s="163" t="e">
        <f t="shared" si="102"/>
        <v>#N/A</v>
      </c>
      <c r="HH47" s="163" t="e">
        <f t="shared" si="103"/>
        <v>#N/A</v>
      </c>
      <c r="HI47" s="163" t="e">
        <f t="shared" si="104"/>
        <v>#N/A</v>
      </c>
      <c r="HJ47" s="163" t="e">
        <f t="shared" si="105"/>
        <v>#N/A</v>
      </c>
      <c r="HK47" s="163" t="e">
        <f t="shared" si="106"/>
        <v>#N/A</v>
      </c>
      <c r="HL47" s="163" t="e">
        <f t="shared" si="107"/>
        <v>#N/A</v>
      </c>
      <c r="HM47" s="163" t="e">
        <f t="shared" si="108"/>
        <v>#N/A</v>
      </c>
      <c r="HN47" s="163" t="e">
        <f t="shared" si="109"/>
        <v>#N/A</v>
      </c>
      <c r="HO47" s="163" t="e">
        <f t="shared" si="110"/>
        <v>#N/A</v>
      </c>
      <c r="HP47" s="163" t="e">
        <f t="shared" si="111"/>
        <v>#N/A</v>
      </c>
      <c r="HQ47" s="163" t="e">
        <f t="shared" si="112"/>
        <v>#N/A</v>
      </c>
    </row>
    <row r="48" spans="1:225" hidden="1" x14ac:dyDescent="0.25">
      <c r="A48" s="4">
        <v>45</v>
      </c>
      <c r="B48" s="368" t="str">
        <f>IFERROR(_xlfn.LOGNORM.INV(0.001,LN($G48),LN(VLOOKUP($H48,VLookups!$A$4:$C$13,3,FALSE))),"")</f>
        <v/>
      </c>
      <c r="C48" s="89"/>
      <c r="D48" s="368" t="str">
        <f>IFERROR(_xlfn.LOGNORM.INV(0.999,LN($G48),LN(VLOOKUP($H48,VLookups!$A$4:$C$13,3,FALSE))),"")</f>
        <v/>
      </c>
      <c r="E48" s="34" t="str">
        <f t="shared" si="4"/>
        <v/>
      </c>
      <c r="F48" s="34" t="str">
        <f t="shared" si="5"/>
        <v/>
      </c>
      <c r="G48" s="70" t="str">
        <f>IF(AND(C48&gt;0,NOT(ISBLANK(H48))),IF(VLOOKUP($C$3,VLookups!$A$17:$B$18,2,FALSE),C48*VLOOKUP(H48,VLookups!$A$4:$B$13,2,FALSE),C48),"")</f>
        <v/>
      </c>
      <c r="H48" s="21"/>
      <c r="I48" s="56"/>
      <c r="J48" s="266"/>
      <c r="K48" s="369" t="str">
        <f>IF(AND(B48&gt;0,C48&gt;0,D48&gt;0),IF(ISBLANK(J48),IF(ISBLANK(H48),"",VLOOKUP(H48,VLookups!$A$4:$C$13,3,FALSE)),J48),"")</f>
        <v/>
      </c>
      <c r="L48" s="369" t="str">
        <f t="shared" si="6"/>
        <v/>
      </c>
      <c r="M48" s="72" t="str">
        <f t="shared" si="7"/>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8"/>
        <v/>
      </c>
      <c r="X48" s="162" t="str">
        <f t="shared" si="9"/>
        <v/>
      </c>
      <c r="Y48" s="48" t="str">
        <f t="shared" ref="Y48:CJ48" si="197">IF(ISNONTEXT($W48),X48+$W48,"")</f>
        <v/>
      </c>
      <c r="Z48" s="48" t="str">
        <f t="shared" si="197"/>
        <v/>
      </c>
      <c r="AA48" s="48" t="str">
        <f t="shared" si="197"/>
        <v/>
      </c>
      <c r="AB48" s="48" t="str">
        <f t="shared" si="197"/>
        <v/>
      </c>
      <c r="AC48" s="48" t="str">
        <f t="shared" si="197"/>
        <v/>
      </c>
      <c r="AD48" s="48" t="str">
        <f t="shared" si="197"/>
        <v/>
      </c>
      <c r="AE48" s="48" t="str">
        <f t="shared" si="197"/>
        <v/>
      </c>
      <c r="AF48" s="48" t="str">
        <f t="shared" si="197"/>
        <v/>
      </c>
      <c r="AG48" s="48" t="str">
        <f t="shared" si="197"/>
        <v/>
      </c>
      <c r="AH48" s="48" t="str">
        <f t="shared" si="197"/>
        <v/>
      </c>
      <c r="AI48" s="48" t="str">
        <f t="shared" si="197"/>
        <v/>
      </c>
      <c r="AJ48" s="48" t="str">
        <f t="shared" si="197"/>
        <v/>
      </c>
      <c r="AK48" s="48" t="str">
        <f t="shared" si="197"/>
        <v/>
      </c>
      <c r="AL48" s="48" t="str">
        <f t="shared" si="197"/>
        <v/>
      </c>
      <c r="AM48" s="48" t="str">
        <f t="shared" si="197"/>
        <v/>
      </c>
      <c r="AN48" s="48" t="str">
        <f t="shared" si="197"/>
        <v/>
      </c>
      <c r="AO48" s="48" t="str">
        <f t="shared" si="197"/>
        <v/>
      </c>
      <c r="AP48" s="48" t="str">
        <f t="shared" si="197"/>
        <v/>
      </c>
      <c r="AQ48" s="48" t="str">
        <f t="shared" si="197"/>
        <v/>
      </c>
      <c r="AR48" s="48" t="str">
        <f t="shared" si="197"/>
        <v/>
      </c>
      <c r="AS48" s="48" t="str">
        <f t="shared" si="197"/>
        <v/>
      </c>
      <c r="AT48" s="48" t="str">
        <f t="shared" si="197"/>
        <v/>
      </c>
      <c r="AU48" s="48" t="str">
        <f t="shared" si="197"/>
        <v/>
      </c>
      <c r="AV48" s="48" t="str">
        <f t="shared" si="197"/>
        <v/>
      </c>
      <c r="AW48" s="48" t="str">
        <f t="shared" si="197"/>
        <v/>
      </c>
      <c r="AX48" s="48" t="str">
        <f t="shared" si="197"/>
        <v/>
      </c>
      <c r="AY48" s="48" t="str">
        <f t="shared" si="197"/>
        <v/>
      </c>
      <c r="AZ48" s="48" t="str">
        <f t="shared" si="197"/>
        <v/>
      </c>
      <c r="BA48" s="48" t="str">
        <f t="shared" si="197"/>
        <v/>
      </c>
      <c r="BB48" s="48" t="str">
        <f t="shared" si="197"/>
        <v/>
      </c>
      <c r="BC48" s="48" t="str">
        <f t="shared" si="197"/>
        <v/>
      </c>
      <c r="BD48" s="48" t="str">
        <f t="shared" si="197"/>
        <v/>
      </c>
      <c r="BE48" s="48" t="str">
        <f t="shared" si="197"/>
        <v/>
      </c>
      <c r="BF48" s="48" t="str">
        <f t="shared" si="197"/>
        <v/>
      </c>
      <c r="BG48" s="48" t="str">
        <f t="shared" si="197"/>
        <v/>
      </c>
      <c r="BH48" s="48" t="str">
        <f t="shared" si="197"/>
        <v/>
      </c>
      <c r="BI48" s="48" t="str">
        <f t="shared" si="197"/>
        <v/>
      </c>
      <c r="BJ48" s="48" t="str">
        <f t="shared" si="197"/>
        <v/>
      </c>
      <c r="BK48" s="48" t="str">
        <f t="shared" si="197"/>
        <v/>
      </c>
      <c r="BL48" s="48" t="str">
        <f t="shared" si="197"/>
        <v/>
      </c>
      <c r="BM48" s="48" t="str">
        <f t="shared" si="197"/>
        <v/>
      </c>
      <c r="BN48" s="48" t="str">
        <f t="shared" si="197"/>
        <v/>
      </c>
      <c r="BO48" s="48" t="str">
        <f t="shared" si="197"/>
        <v/>
      </c>
      <c r="BP48" s="48" t="str">
        <f t="shared" si="197"/>
        <v/>
      </c>
      <c r="BQ48" s="48" t="str">
        <f t="shared" si="197"/>
        <v/>
      </c>
      <c r="BR48" s="48" t="str">
        <f t="shared" si="197"/>
        <v/>
      </c>
      <c r="BS48" s="48" t="str">
        <f t="shared" si="197"/>
        <v/>
      </c>
      <c r="BT48" s="48" t="str">
        <f t="shared" si="197"/>
        <v/>
      </c>
      <c r="BU48" s="48" t="str">
        <f t="shared" si="197"/>
        <v/>
      </c>
      <c r="BV48" s="48" t="str">
        <f t="shared" si="197"/>
        <v/>
      </c>
      <c r="BW48" s="48" t="str">
        <f t="shared" si="197"/>
        <v/>
      </c>
      <c r="BX48" s="48" t="str">
        <f t="shared" si="197"/>
        <v/>
      </c>
      <c r="BY48" s="48" t="str">
        <f t="shared" si="197"/>
        <v/>
      </c>
      <c r="BZ48" s="48" t="str">
        <f t="shared" si="197"/>
        <v/>
      </c>
      <c r="CA48" s="48" t="str">
        <f t="shared" si="197"/>
        <v/>
      </c>
      <c r="CB48" s="48" t="str">
        <f t="shared" si="197"/>
        <v/>
      </c>
      <c r="CC48" s="48" t="str">
        <f t="shared" si="197"/>
        <v/>
      </c>
      <c r="CD48" s="48" t="str">
        <f t="shared" si="197"/>
        <v/>
      </c>
      <c r="CE48" s="48" t="str">
        <f t="shared" si="197"/>
        <v/>
      </c>
      <c r="CF48" s="48" t="str">
        <f t="shared" si="197"/>
        <v/>
      </c>
      <c r="CG48" s="48" t="str">
        <f t="shared" si="197"/>
        <v/>
      </c>
      <c r="CH48" s="48" t="str">
        <f t="shared" si="197"/>
        <v/>
      </c>
      <c r="CI48" s="48" t="str">
        <f t="shared" si="197"/>
        <v/>
      </c>
      <c r="CJ48" s="48" t="str">
        <f t="shared" si="197"/>
        <v/>
      </c>
      <c r="CK48" s="48" t="str">
        <f t="shared" ref="CK48:DT48" si="198">IF(ISNONTEXT($W48),CJ48+$W48,"")</f>
        <v/>
      </c>
      <c r="CL48" s="48" t="str">
        <f t="shared" si="198"/>
        <v/>
      </c>
      <c r="CM48" s="48" t="str">
        <f t="shared" si="198"/>
        <v/>
      </c>
      <c r="CN48" s="48" t="str">
        <f t="shared" si="198"/>
        <v/>
      </c>
      <c r="CO48" s="48" t="str">
        <f t="shared" si="198"/>
        <v/>
      </c>
      <c r="CP48" s="48" t="str">
        <f t="shared" si="198"/>
        <v/>
      </c>
      <c r="CQ48" s="48" t="str">
        <f t="shared" si="198"/>
        <v/>
      </c>
      <c r="CR48" s="48" t="str">
        <f t="shared" si="198"/>
        <v/>
      </c>
      <c r="CS48" s="48" t="str">
        <f t="shared" si="198"/>
        <v/>
      </c>
      <c r="CT48" s="48" t="str">
        <f t="shared" si="198"/>
        <v/>
      </c>
      <c r="CU48" s="48" t="str">
        <f t="shared" si="198"/>
        <v/>
      </c>
      <c r="CV48" s="48" t="str">
        <f t="shared" si="198"/>
        <v/>
      </c>
      <c r="CW48" s="48" t="str">
        <f t="shared" si="198"/>
        <v/>
      </c>
      <c r="CX48" s="48" t="str">
        <f t="shared" si="198"/>
        <v/>
      </c>
      <c r="CY48" s="48" t="str">
        <f t="shared" si="198"/>
        <v/>
      </c>
      <c r="CZ48" s="48" t="str">
        <f t="shared" si="198"/>
        <v/>
      </c>
      <c r="DA48" s="48" t="str">
        <f t="shared" si="198"/>
        <v/>
      </c>
      <c r="DB48" s="48" t="str">
        <f t="shared" si="198"/>
        <v/>
      </c>
      <c r="DC48" s="48" t="str">
        <f t="shared" si="198"/>
        <v/>
      </c>
      <c r="DD48" s="48" t="str">
        <f t="shared" si="198"/>
        <v/>
      </c>
      <c r="DE48" s="48" t="str">
        <f t="shared" si="198"/>
        <v/>
      </c>
      <c r="DF48" s="48" t="str">
        <f t="shared" si="198"/>
        <v/>
      </c>
      <c r="DG48" s="48" t="str">
        <f t="shared" si="198"/>
        <v/>
      </c>
      <c r="DH48" s="48" t="str">
        <f t="shared" si="198"/>
        <v/>
      </c>
      <c r="DI48" s="48" t="str">
        <f t="shared" si="198"/>
        <v/>
      </c>
      <c r="DJ48" s="48" t="str">
        <f t="shared" si="198"/>
        <v/>
      </c>
      <c r="DK48" s="48" t="str">
        <f t="shared" si="198"/>
        <v/>
      </c>
      <c r="DL48" s="48" t="str">
        <f t="shared" si="198"/>
        <v/>
      </c>
      <c r="DM48" s="48" t="str">
        <f t="shared" si="198"/>
        <v/>
      </c>
      <c r="DN48" s="48" t="str">
        <f t="shared" si="198"/>
        <v/>
      </c>
      <c r="DO48" s="48" t="str">
        <f t="shared" si="198"/>
        <v/>
      </c>
      <c r="DP48" s="48" t="str">
        <f t="shared" si="198"/>
        <v/>
      </c>
      <c r="DQ48" s="48" t="str">
        <f t="shared" si="198"/>
        <v/>
      </c>
      <c r="DR48" s="48" t="str">
        <f t="shared" si="198"/>
        <v/>
      </c>
      <c r="DS48" s="48" t="str">
        <f t="shared" si="198"/>
        <v/>
      </c>
      <c r="DT48" s="48" t="str">
        <f t="shared" si="198"/>
        <v/>
      </c>
      <c r="DU48" s="163" t="e">
        <f t="shared" si="12"/>
        <v>#N/A</v>
      </c>
      <c r="DV48" s="163" t="e">
        <f t="shared" si="13"/>
        <v>#N/A</v>
      </c>
      <c r="DW48" s="163" t="e">
        <f t="shared" si="14"/>
        <v>#N/A</v>
      </c>
      <c r="DX48" s="163" t="e">
        <f t="shared" si="15"/>
        <v>#N/A</v>
      </c>
      <c r="DY48" s="163" t="e">
        <f t="shared" si="16"/>
        <v>#N/A</v>
      </c>
      <c r="DZ48" s="163" t="e">
        <f t="shared" si="17"/>
        <v>#N/A</v>
      </c>
      <c r="EA48" s="163" t="e">
        <f t="shared" si="18"/>
        <v>#N/A</v>
      </c>
      <c r="EB48" s="163" t="e">
        <f t="shared" si="19"/>
        <v>#N/A</v>
      </c>
      <c r="EC48" s="163" t="e">
        <f t="shared" si="20"/>
        <v>#N/A</v>
      </c>
      <c r="ED48" s="163" t="e">
        <f t="shared" si="21"/>
        <v>#N/A</v>
      </c>
      <c r="EE48" s="163" t="e">
        <f t="shared" si="22"/>
        <v>#N/A</v>
      </c>
      <c r="EF48" s="163" t="e">
        <f t="shared" si="23"/>
        <v>#N/A</v>
      </c>
      <c r="EG48" s="163" t="e">
        <f t="shared" si="24"/>
        <v>#N/A</v>
      </c>
      <c r="EH48" s="163" t="e">
        <f t="shared" si="25"/>
        <v>#N/A</v>
      </c>
      <c r="EI48" s="163" t="e">
        <f t="shared" si="26"/>
        <v>#N/A</v>
      </c>
      <c r="EJ48" s="163" t="e">
        <f t="shared" si="27"/>
        <v>#N/A</v>
      </c>
      <c r="EK48" s="163" t="e">
        <f t="shared" si="28"/>
        <v>#N/A</v>
      </c>
      <c r="EL48" s="163" t="e">
        <f t="shared" si="29"/>
        <v>#N/A</v>
      </c>
      <c r="EM48" s="163" t="e">
        <f t="shared" si="30"/>
        <v>#N/A</v>
      </c>
      <c r="EN48" s="163" t="e">
        <f t="shared" si="31"/>
        <v>#N/A</v>
      </c>
      <c r="EO48" s="163" t="e">
        <f t="shared" si="32"/>
        <v>#N/A</v>
      </c>
      <c r="EP48" s="163" t="e">
        <f t="shared" si="33"/>
        <v>#N/A</v>
      </c>
      <c r="EQ48" s="163" t="e">
        <f t="shared" si="34"/>
        <v>#N/A</v>
      </c>
      <c r="ER48" s="163" t="e">
        <f t="shared" si="35"/>
        <v>#N/A</v>
      </c>
      <c r="ES48" s="163" t="e">
        <f t="shared" si="36"/>
        <v>#N/A</v>
      </c>
      <c r="ET48" s="163" t="e">
        <f t="shared" si="37"/>
        <v>#N/A</v>
      </c>
      <c r="EU48" s="163" t="e">
        <f t="shared" si="38"/>
        <v>#N/A</v>
      </c>
      <c r="EV48" s="163" t="e">
        <f t="shared" si="39"/>
        <v>#N/A</v>
      </c>
      <c r="EW48" s="163" t="e">
        <f t="shared" si="40"/>
        <v>#N/A</v>
      </c>
      <c r="EX48" s="163" t="e">
        <f t="shared" si="41"/>
        <v>#N/A</v>
      </c>
      <c r="EY48" s="163" t="e">
        <f t="shared" si="42"/>
        <v>#N/A</v>
      </c>
      <c r="EZ48" s="163" t="e">
        <f t="shared" si="43"/>
        <v>#N/A</v>
      </c>
      <c r="FA48" s="163" t="e">
        <f t="shared" si="44"/>
        <v>#N/A</v>
      </c>
      <c r="FB48" s="163" t="e">
        <f t="shared" si="45"/>
        <v>#N/A</v>
      </c>
      <c r="FC48" s="163" t="e">
        <f t="shared" si="46"/>
        <v>#N/A</v>
      </c>
      <c r="FD48" s="163" t="e">
        <f t="shared" si="47"/>
        <v>#N/A</v>
      </c>
      <c r="FE48" s="163" t="e">
        <f t="shared" si="48"/>
        <v>#N/A</v>
      </c>
      <c r="FF48" s="163" t="e">
        <f t="shared" si="49"/>
        <v>#N/A</v>
      </c>
      <c r="FG48" s="163" t="e">
        <f t="shared" si="50"/>
        <v>#N/A</v>
      </c>
      <c r="FH48" s="163" t="e">
        <f t="shared" si="51"/>
        <v>#N/A</v>
      </c>
      <c r="FI48" s="163" t="e">
        <f t="shared" si="52"/>
        <v>#N/A</v>
      </c>
      <c r="FJ48" s="163" t="e">
        <f t="shared" si="53"/>
        <v>#N/A</v>
      </c>
      <c r="FK48" s="163" t="e">
        <f t="shared" si="54"/>
        <v>#N/A</v>
      </c>
      <c r="FL48" s="163" t="e">
        <f t="shared" si="55"/>
        <v>#N/A</v>
      </c>
      <c r="FM48" s="163" t="e">
        <f t="shared" si="56"/>
        <v>#N/A</v>
      </c>
      <c r="FN48" s="163" t="e">
        <f t="shared" si="57"/>
        <v>#N/A</v>
      </c>
      <c r="FO48" s="163" t="e">
        <f t="shared" si="58"/>
        <v>#N/A</v>
      </c>
      <c r="FP48" s="163" t="e">
        <f t="shared" si="59"/>
        <v>#N/A</v>
      </c>
      <c r="FQ48" s="163" t="e">
        <f t="shared" si="60"/>
        <v>#N/A</v>
      </c>
      <c r="FR48" s="163" t="e">
        <f t="shared" si="61"/>
        <v>#N/A</v>
      </c>
      <c r="FS48" s="163" t="e">
        <f t="shared" si="62"/>
        <v>#N/A</v>
      </c>
      <c r="FT48" s="163" t="e">
        <f t="shared" si="63"/>
        <v>#N/A</v>
      </c>
      <c r="FU48" s="163" t="e">
        <f t="shared" si="64"/>
        <v>#N/A</v>
      </c>
      <c r="FV48" s="163" t="e">
        <f t="shared" si="65"/>
        <v>#N/A</v>
      </c>
      <c r="FW48" s="163" t="e">
        <f t="shared" si="66"/>
        <v>#N/A</v>
      </c>
      <c r="FX48" s="163" t="e">
        <f t="shared" si="67"/>
        <v>#N/A</v>
      </c>
      <c r="FY48" s="163" t="e">
        <f t="shared" si="68"/>
        <v>#N/A</v>
      </c>
      <c r="FZ48" s="163" t="e">
        <f t="shared" si="69"/>
        <v>#N/A</v>
      </c>
      <c r="GA48" s="163" t="e">
        <f t="shared" si="70"/>
        <v>#N/A</v>
      </c>
      <c r="GB48" s="163" t="e">
        <f t="shared" si="71"/>
        <v>#N/A</v>
      </c>
      <c r="GC48" s="163" t="e">
        <f t="shared" si="72"/>
        <v>#N/A</v>
      </c>
      <c r="GD48" s="163" t="e">
        <f t="shared" si="73"/>
        <v>#N/A</v>
      </c>
      <c r="GE48" s="163" t="e">
        <f t="shared" si="74"/>
        <v>#N/A</v>
      </c>
      <c r="GF48" s="163" t="e">
        <f t="shared" si="75"/>
        <v>#N/A</v>
      </c>
      <c r="GG48" s="163" t="e">
        <f t="shared" si="76"/>
        <v>#N/A</v>
      </c>
      <c r="GH48" s="163" t="e">
        <f t="shared" si="77"/>
        <v>#N/A</v>
      </c>
      <c r="GI48" s="163" t="e">
        <f t="shared" si="78"/>
        <v>#N/A</v>
      </c>
      <c r="GJ48" s="163" t="e">
        <f t="shared" si="79"/>
        <v>#N/A</v>
      </c>
      <c r="GK48" s="163" t="e">
        <f t="shared" si="80"/>
        <v>#N/A</v>
      </c>
      <c r="GL48" s="163" t="e">
        <f t="shared" si="81"/>
        <v>#N/A</v>
      </c>
      <c r="GM48" s="163" t="e">
        <f t="shared" si="82"/>
        <v>#N/A</v>
      </c>
      <c r="GN48" s="163" t="e">
        <f t="shared" si="83"/>
        <v>#N/A</v>
      </c>
      <c r="GO48" s="163" t="e">
        <f t="shared" si="84"/>
        <v>#N/A</v>
      </c>
      <c r="GP48" s="163" t="e">
        <f t="shared" si="85"/>
        <v>#N/A</v>
      </c>
      <c r="GQ48" s="163" t="e">
        <f t="shared" si="86"/>
        <v>#N/A</v>
      </c>
      <c r="GR48" s="163" t="e">
        <f t="shared" si="87"/>
        <v>#N/A</v>
      </c>
      <c r="GS48" s="163" t="e">
        <f t="shared" si="88"/>
        <v>#N/A</v>
      </c>
      <c r="GT48" s="163" t="e">
        <f t="shared" si="89"/>
        <v>#N/A</v>
      </c>
      <c r="GU48" s="163" t="e">
        <f t="shared" si="90"/>
        <v>#N/A</v>
      </c>
      <c r="GV48" s="163" t="e">
        <f t="shared" si="91"/>
        <v>#N/A</v>
      </c>
      <c r="GW48" s="163" t="e">
        <f t="shared" si="92"/>
        <v>#N/A</v>
      </c>
      <c r="GX48" s="163" t="e">
        <f t="shared" si="93"/>
        <v>#N/A</v>
      </c>
      <c r="GY48" s="163" t="e">
        <f t="shared" si="94"/>
        <v>#N/A</v>
      </c>
      <c r="GZ48" s="163" t="e">
        <f t="shared" si="95"/>
        <v>#N/A</v>
      </c>
      <c r="HA48" s="163" t="e">
        <f t="shared" si="96"/>
        <v>#N/A</v>
      </c>
      <c r="HB48" s="163" t="e">
        <f t="shared" si="97"/>
        <v>#N/A</v>
      </c>
      <c r="HC48" s="163" t="e">
        <f t="shared" si="98"/>
        <v>#N/A</v>
      </c>
      <c r="HD48" s="163" t="e">
        <f t="shared" si="99"/>
        <v>#N/A</v>
      </c>
      <c r="HE48" s="163" t="e">
        <f t="shared" si="100"/>
        <v>#N/A</v>
      </c>
      <c r="HF48" s="163" t="e">
        <f t="shared" si="101"/>
        <v>#N/A</v>
      </c>
      <c r="HG48" s="163" t="e">
        <f t="shared" si="102"/>
        <v>#N/A</v>
      </c>
      <c r="HH48" s="163" t="e">
        <f t="shared" si="103"/>
        <v>#N/A</v>
      </c>
      <c r="HI48" s="163" t="e">
        <f t="shared" si="104"/>
        <v>#N/A</v>
      </c>
      <c r="HJ48" s="163" t="e">
        <f t="shared" si="105"/>
        <v>#N/A</v>
      </c>
      <c r="HK48" s="163" t="e">
        <f t="shared" si="106"/>
        <v>#N/A</v>
      </c>
      <c r="HL48" s="163" t="e">
        <f t="shared" si="107"/>
        <v>#N/A</v>
      </c>
      <c r="HM48" s="163" t="e">
        <f t="shared" si="108"/>
        <v>#N/A</v>
      </c>
      <c r="HN48" s="163" t="e">
        <f t="shared" si="109"/>
        <v>#N/A</v>
      </c>
      <c r="HO48" s="163" t="e">
        <f t="shared" si="110"/>
        <v>#N/A</v>
      </c>
      <c r="HP48" s="163" t="e">
        <f t="shared" si="111"/>
        <v>#N/A</v>
      </c>
      <c r="HQ48" s="163" t="e">
        <f t="shared" si="112"/>
        <v>#N/A</v>
      </c>
    </row>
    <row r="49" spans="1:225" hidden="1" x14ac:dyDescent="0.25">
      <c r="A49" s="4">
        <v>46</v>
      </c>
      <c r="B49" s="368" t="str">
        <f>IFERROR(_xlfn.LOGNORM.INV(0.001,LN($G49),LN(VLOOKUP($H49,VLookups!$A$4:$C$13,3,FALSE))),"")</f>
        <v/>
      </c>
      <c r="C49" s="89"/>
      <c r="D49" s="368" t="str">
        <f>IFERROR(_xlfn.LOGNORM.INV(0.999,LN($G49),LN(VLOOKUP($H49,VLookups!$A$4:$C$13,3,FALSE))),"")</f>
        <v/>
      </c>
      <c r="E49" s="34" t="str">
        <f t="shared" si="4"/>
        <v/>
      </c>
      <c r="F49" s="34" t="str">
        <f t="shared" si="5"/>
        <v/>
      </c>
      <c r="G49" s="70" t="str">
        <f>IF(AND(C49&gt;0,NOT(ISBLANK(H49))),IF(VLOOKUP($C$3,VLookups!$A$17:$B$18,2,FALSE),C49*VLOOKUP(H49,VLookups!$A$4:$B$13,2,FALSE),C49),"")</f>
        <v/>
      </c>
      <c r="H49" s="21"/>
      <c r="I49" s="56"/>
      <c r="J49" s="266"/>
      <c r="K49" s="369" t="str">
        <f>IF(AND(B49&gt;0,C49&gt;0,D49&gt;0),IF(ISBLANK(J49),IF(ISBLANK(H49),"",VLOOKUP(H49,VLookups!$A$4:$C$13,3,FALSE)),J49),"")</f>
        <v/>
      </c>
      <c r="L49" s="369" t="str">
        <f t="shared" si="6"/>
        <v/>
      </c>
      <c r="M49" s="72" t="str">
        <f t="shared" si="7"/>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8"/>
        <v/>
      </c>
      <c r="X49" s="162" t="str">
        <f t="shared" si="9"/>
        <v/>
      </c>
      <c r="Y49" s="48" t="str">
        <f t="shared" ref="Y49:CJ49" si="199">IF(ISNONTEXT($W49),X49+$W49,"")</f>
        <v/>
      </c>
      <c r="Z49" s="48" t="str">
        <f t="shared" si="199"/>
        <v/>
      </c>
      <c r="AA49" s="48" t="str">
        <f t="shared" si="199"/>
        <v/>
      </c>
      <c r="AB49" s="48" t="str">
        <f t="shared" si="199"/>
        <v/>
      </c>
      <c r="AC49" s="48" t="str">
        <f t="shared" si="199"/>
        <v/>
      </c>
      <c r="AD49" s="48" t="str">
        <f t="shared" si="199"/>
        <v/>
      </c>
      <c r="AE49" s="48" t="str">
        <f t="shared" si="199"/>
        <v/>
      </c>
      <c r="AF49" s="48" t="str">
        <f t="shared" si="199"/>
        <v/>
      </c>
      <c r="AG49" s="48" t="str">
        <f t="shared" si="199"/>
        <v/>
      </c>
      <c r="AH49" s="48" t="str">
        <f t="shared" si="199"/>
        <v/>
      </c>
      <c r="AI49" s="48" t="str">
        <f t="shared" si="199"/>
        <v/>
      </c>
      <c r="AJ49" s="48" t="str">
        <f t="shared" si="199"/>
        <v/>
      </c>
      <c r="AK49" s="48" t="str">
        <f t="shared" si="199"/>
        <v/>
      </c>
      <c r="AL49" s="48" t="str">
        <f t="shared" si="199"/>
        <v/>
      </c>
      <c r="AM49" s="48" t="str">
        <f t="shared" si="199"/>
        <v/>
      </c>
      <c r="AN49" s="48" t="str">
        <f t="shared" si="199"/>
        <v/>
      </c>
      <c r="AO49" s="48" t="str">
        <f t="shared" si="199"/>
        <v/>
      </c>
      <c r="AP49" s="48" t="str">
        <f t="shared" si="199"/>
        <v/>
      </c>
      <c r="AQ49" s="48" t="str">
        <f t="shared" si="199"/>
        <v/>
      </c>
      <c r="AR49" s="48" t="str">
        <f t="shared" si="199"/>
        <v/>
      </c>
      <c r="AS49" s="48" t="str">
        <f t="shared" si="199"/>
        <v/>
      </c>
      <c r="AT49" s="48" t="str">
        <f t="shared" si="199"/>
        <v/>
      </c>
      <c r="AU49" s="48" t="str">
        <f t="shared" si="199"/>
        <v/>
      </c>
      <c r="AV49" s="48" t="str">
        <f t="shared" si="199"/>
        <v/>
      </c>
      <c r="AW49" s="48" t="str">
        <f t="shared" si="199"/>
        <v/>
      </c>
      <c r="AX49" s="48" t="str">
        <f t="shared" si="199"/>
        <v/>
      </c>
      <c r="AY49" s="48" t="str">
        <f t="shared" si="199"/>
        <v/>
      </c>
      <c r="AZ49" s="48" t="str">
        <f t="shared" si="199"/>
        <v/>
      </c>
      <c r="BA49" s="48" t="str">
        <f t="shared" si="199"/>
        <v/>
      </c>
      <c r="BB49" s="48" t="str">
        <f t="shared" si="199"/>
        <v/>
      </c>
      <c r="BC49" s="48" t="str">
        <f t="shared" si="199"/>
        <v/>
      </c>
      <c r="BD49" s="48" t="str">
        <f t="shared" si="199"/>
        <v/>
      </c>
      <c r="BE49" s="48" t="str">
        <f t="shared" si="199"/>
        <v/>
      </c>
      <c r="BF49" s="48" t="str">
        <f t="shared" si="199"/>
        <v/>
      </c>
      <c r="BG49" s="48" t="str">
        <f t="shared" si="199"/>
        <v/>
      </c>
      <c r="BH49" s="48" t="str">
        <f t="shared" si="199"/>
        <v/>
      </c>
      <c r="BI49" s="48" t="str">
        <f t="shared" si="199"/>
        <v/>
      </c>
      <c r="BJ49" s="48" t="str">
        <f t="shared" si="199"/>
        <v/>
      </c>
      <c r="BK49" s="48" t="str">
        <f t="shared" si="199"/>
        <v/>
      </c>
      <c r="BL49" s="48" t="str">
        <f t="shared" si="199"/>
        <v/>
      </c>
      <c r="BM49" s="48" t="str">
        <f t="shared" si="199"/>
        <v/>
      </c>
      <c r="BN49" s="48" t="str">
        <f t="shared" si="199"/>
        <v/>
      </c>
      <c r="BO49" s="48" t="str">
        <f t="shared" si="199"/>
        <v/>
      </c>
      <c r="BP49" s="48" t="str">
        <f t="shared" si="199"/>
        <v/>
      </c>
      <c r="BQ49" s="48" t="str">
        <f t="shared" si="199"/>
        <v/>
      </c>
      <c r="BR49" s="48" t="str">
        <f t="shared" si="199"/>
        <v/>
      </c>
      <c r="BS49" s="48" t="str">
        <f t="shared" si="199"/>
        <v/>
      </c>
      <c r="BT49" s="48" t="str">
        <f t="shared" si="199"/>
        <v/>
      </c>
      <c r="BU49" s="48" t="str">
        <f t="shared" si="199"/>
        <v/>
      </c>
      <c r="BV49" s="48" t="str">
        <f t="shared" si="199"/>
        <v/>
      </c>
      <c r="BW49" s="48" t="str">
        <f t="shared" si="199"/>
        <v/>
      </c>
      <c r="BX49" s="48" t="str">
        <f t="shared" si="199"/>
        <v/>
      </c>
      <c r="BY49" s="48" t="str">
        <f t="shared" si="199"/>
        <v/>
      </c>
      <c r="BZ49" s="48" t="str">
        <f t="shared" si="199"/>
        <v/>
      </c>
      <c r="CA49" s="48" t="str">
        <f t="shared" si="199"/>
        <v/>
      </c>
      <c r="CB49" s="48" t="str">
        <f t="shared" si="199"/>
        <v/>
      </c>
      <c r="CC49" s="48" t="str">
        <f t="shared" si="199"/>
        <v/>
      </c>
      <c r="CD49" s="48" t="str">
        <f t="shared" si="199"/>
        <v/>
      </c>
      <c r="CE49" s="48" t="str">
        <f t="shared" si="199"/>
        <v/>
      </c>
      <c r="CF49" s="48" t="str">
        <f t="shared" si="199"/>
        <v/>
      </c>
      <c r="CG49" s="48" t="str">
        <f t="shared" si="199"/>
        <v/>
      </c>
      <c r="CH49" s="48" t="str">
        <f t="shared" si="199"/>
        <v/>
      </c>
      <c r="CI49" s="48" t="str">
        <f t="shared" si="199"/>
        <v/>
      </c>
      <c r="CJ49" s="48" t="str">
        <f t="shared" si="199"/>
        <v/>
      </c>
      <c r="CK49" s="48" t="str">
        <f t="shared" ref="CK49:DT49" si="200">IF(ISNONTEXT($W49),CJ49+$W49,"")</f>
        <v/>
      </c>
      <c r="CL49" s="48" t="str">
        <f t="shared" si="200"/>
        <v/>
      </c>
      <c r="CM49" s="48" t="str">
        <f t="shared" si="200"/>
        <v/>
      </c>
      <c r="CN49" s="48" t="str">
        <f t="shared" si="200"/>
        <v/>
      </c>
      <c r="CO49" s="48" t="str">
        <f t="shared" si="200"/>
        <v/>
      </c>
      <c r="CP49" s="48" t="str">
        <f t="shared" si="200"/>
        <v/>
      </c>
      <c r="CQ49" s="48" t="str">
        <f t="shared" si="200"/>
        <v/>
      </c>
      <c r="CR49" s="48" t="str">
        <f t="shared" si="200"/>
        <v/>
      </c>
      <c r="CS49" s="48" t="str">
        <f t="shared" si="200"/>
        <v/>
      </c>
      <c r="CT49" s="48" t="str">
        <f t="shared" si="200"/>
        <v/>
      </c>
      <c r="CU49" s="48" t="str">
        <f t="shared" si="200"/>
        <v/>
      </c>
      <c r="CV49" s="48" t="str">
        <f t="shared" si="200"/>
        <v/>
      </c>
      <c r="CW49" s="48" t="str">
        <f t="shared" si="200"/>
        <v/>
      </c>
      <c r="CX49" s="48" t="str">
        <f t="shared" si="200"/>
        <v/>
      </c>
      <c r="CY49" s="48" t="str">
        <f t="shared" si="200"/>
        <v/>
      </c>
      <c r="CZ49" s="48" t="str">
        <f t="shared" si="200"/>
        <v/>
      </c>
      <c r="DA49" s="48" t="str">
        <f t="shared" si="200"/>
        <v/>
      </c>
      <c r="DB49" s="48" t="str">
        <f t="shared" si="200"/>
        <v/>
      </c>
      <c r="DC49" s="48" t="str">
        <f t="shared" si="200"/>
        <v/>
      </c>
      <c r="DD49" s="48" t="str">
        <f t="shared" si="200"/>
        <v/>
      </c>
      <c r="DE49" s="48" t="str">
        <f t="shared" si="200"/>
        <v/>
      </c>
      <c r="DF49" s="48" t="str">
        <f t="shared" si="200"/>
        <v/>
      </c>
      <c r="DG49" s="48" t="str">
        <f t="shared" si="200"/>
        <v/>
      </c>
      <c r="DH49" s="48" t="str">
        <f t="shared" si="200"/>
        <v/>
      </c>
      <c r="DI49" s="48" t="str">
        <f t="shared" si="200"/>
        <v/>
      </c>
      <c r="DJ49" s="48" t="str">
        <f t="shared" si="200"/>
        <v/>
      </c>
      <c r="DK49" s="48" t="str">
        <f t="shared" si="200"/>
        <v/>
      </c>
      <c r="DL49" s="48" t="str">
        <f t="shared" si="200"/>
        <v/>
      </c>
      <c r="DM49" s="48" t="str">
        <f t="shared" si="200"/>
        <v/>
      </c>
      <c r="DN49" s="48" t="str">
        <f t="shared" si="200"/>
        <v/>
      </c>
      <c r="DO49" s="48" t="str">
        <f t="shared" si="200"/>
        <v/>
      </c>
      <c r="DP49" s="48" t="str">
        <f t="shared" si="200"/>
        <v/>
      </c>
      <c r="DQ49" s="48" t="str">
        <f t="shared" si="200"/>
        <v/>
      </c>
      <c r="DR49" s="48" t="str">
        <f t="shared" si="200"/>
        <v/>
      </c>
      <c r="DS49" s="48" t="str">
        <f t="shared" si="200"/>
        <v/>
      </c>
      <c r="DT49" s="48" t="str">
        <f t="shared" si="200"/>
        <v/>
      </c>
      <c r="DU49" s="163" t="e">
        <f t="shared" si="12"/>
        <v>#N/A</v>
      </c>
      <c r="DV49" s="163" t="e">
        <f t="shared" si="13"/>
        <v>#N/A</v>
      </c>
      <c r="DW49" s="163" t="e">
        <f t="shared" si="14"/>
        <v>#N/A</v>
      </c>
      <c r="DX49" s="163" t="e">
        <f t="shared" si="15"/>
        <v>#N/A</v>
      </c>
      <c r="DY49" s="163" t="e">
        <f t="shared" si="16"/>
        <v>#N/A</v>
      </c>
      <c r="DZ49" s="163" t="e">
        <f t="shared" si="17"/>
        <v>#N/A</v>
      </c>
      <c r="EA49" s="163" t="e">
        <f t="shared" si="18"/>
        <v>#N/A</v>
      </c>
      <c r="EB49" s="163" t="e">
        <f t="shared" si="19"/>
        <v>#N/A</v>
      </c>
      <c r="EC49" s="163" t="e">
        <f t="shared" si="20"/>
        <v>#N/A</v>
      </c>
      <c r="ED49" s="163" t="e">
        <f t="shared" si="21"/>
        <v>#N/A</v>
      </c>
      <c r="EE49" s="163" t="e">
        <f t="shared" si="22"/>
        <v>#N/A</v>
      </c>
      <c r="EF49" s="163" t="e">
        <f t="shared" si="23"/>
        <v>#N/A</v>
      </c>
      <c r="EG49" s="163" t="e">
        <f t="shared" si="24"/>
        <v>#N/A</v>
      </c>
      <c r="EH49" s="163" t="e">
        <f t="shared" si="25"/>
        <v>#N/A</v>
      </c>
      <c r="EI49" s="163" t="e">
        <f t="shared" si="26"/>
        <v>#N/A</v>
      </c>
      <c r="EJ49" s="163" t="e">
        <f t="shared" si="27"/>
        <v>#N/A</v>
      </c>
      <c r="EK49" s="163" t="e">
        <f t="shared" si="28"/>
        <v>#N/A</v>
      </c>
      <c r="EL49" s="163" t="e">
        <f t="shared" si="29"/>
        <v>#N/A</v>
      </c>
      <c r="EM49" s="163" t="e">
        <f t="shared" si="30"/>
        <v>#N/A</v>
      </c>
      <c r="EN49" s="163" t="e">
        <f t="shared" si="31"/>
        <v>#N/A</v>
      </c>
      <c r="EO49" s="163" t="e">
        <f t="shared" si="32"/>
        <v>#N/A</v>
      </c>
      <c r="EP49" s="163" t="e">
        <f t="shared" si="33"/>
        <v>#N/A</v>
      </c>
      <c r="EQ49" s="163" t="e">
        <f t="shared" si="34"/>
        <v>#N/A</v>
      </c>
      <c r="ER49" s="163" t="e">
        <f t="shared" si="35"/>
        <v>#N/A</v>
      </c>
      <c r="ES49" s="163" t="e">
        <f t="shared" si="36"/>
        <v>#N/A</v>
      </c>
      <c r="ET49" s="163" t="e">
        <f t="shared" si="37"/>
        <v>#N/A</v>
      </c>
      <c r="EU49" s="163" t="e">
        <f t="shared" si="38"/>
        <v>#N/A</v>
      </c>
      <c r="EV49" s="163" t="e">
        <f t="shared" si="39"/>
        <v>#N/A</v>
      </c>
      <c r="EW49" s="163" t="e">
        <f t="shared" si="40"/>
        <v>#N/A</v>
      </c>
      <c r="EX49" s="163" t="e">
        <f t="shared" si="41"/>
        <v>#N/A</v>
      </c>
      <c r="EY49" s="163" t="e">
        <f t="shared" si="42"/>
        <v>#N/A</v>
      </c>
      <c r="EZ49" s="163" t="e">
        <f t="shared" si="43"/>
        <v>#N/A</v>
      </c>
      <c r="FA49" s="163" t="e">
        <f t="shared" si="44"/>
        <v>#N/A</v>
      </c>
      <c r="FB49" s="163" t="e">
        <f t="shared" si="45"/>
        <v>#N/A</v>
      </c>
      <c r="FC49" s="163" t="e">
        <f t="shared" si="46"/>
        <v>#N/A</v>
      </c>
      <c r="FD49" s="163" t="e">
        <f t="shared" si="47"/>
        <v>#N/A</v>
      </c>
      <c r="FE49" s="163" t="e">
        <f t="shared" si="48"/>
        <v>#N/A</v>
      </c>
      <c r="FF49" s="163" t="e">
        <f t="shared" si="49"/>
        <v>#N/A</v>
      </c>
      <c r="FG49" s="163" t="e">
        <f t="shared" si="50"/>
        <v>#N/A</v>
      </c>
      <c r="FH49" s="163" t="e">
        <f t="shared" si="51"/>
        <v>#N/A</v>
      </c>
      <c r="FI49" s="163" t="e">
        <f t="shared" si="52"/>
        <v>#N/A</v>
      </c>
      <c r="FJ49" s="163" t="e">
        <f t="shared" si="53"/>
        <v>#N/A</v>
      </c>
      <c r="FK49" s="163" t="e">
        <f t="shared" si="54"/>
        <v>#N/A</v>
      </c>
      <c r="FL49" s="163" t="e">
        <f t="shared" si="55"/>
        <v>#N/A</v>
      </c>
      <c r="FM49" s="163" t="e">
        <f t="shared" si="56"/>
        <v>#N/A</v>
      </c>
      <c r="FN49" s="163" t="e">
        <f t="shared" si="57"/>
        <v>#N/A</v>
      </c>
      <c r="FO49" s="163" t="e">
        <f t="shared" si="58"/>
        <v>#N/A</v>
      </c>
      <c r="FP49" s="163" t="e">
        <f t="shared" si="59"/>
        <v>#N/A</v>
      </c>
      <c r="FQ49" s="163" t="e">
        <f t="shared" si="60"/>
        <v>#N/A</v>
      </c>
      <c r="FR49" s="163" t="e">
        <f t="shared" si="61"/>
        <v>#N/A</v>
      </c>
      <c r="FS49" s="163" t="e">
        <f t="shared" si="62"/>
        <v>#N/A</v>
      </c>
      <c r="FT49" s="163" t="e">
        <f t="shared" si="63"/>
        <v>#N/A</v>
      </c>
      <c r="FU49" s="163" t="e">
        <f t="shared" si="64"/>
        <v>#N/A</v>
      </c>
      <c r="FV49" s="163" t="e">
        <f t="shared" si="65"/>
        <v>#N/A</v>
      </c>
      <c r="FW49" s="163" t="e">
        <f t="shared" si="66"/>
        <v>#N/A</v>
      </c>
      <c r="FX49" s="163" t="e">
        <f t="shared" si="67"/>
        <v>#N/A</v>
      </c>
      <c r="FY49" s="163" t="e">
        <f t="shared" si="68"/>
        <v>#N/A</v>
      </c>
      <c r="FZ49" s="163" t="e">
        <f t="shared" si="69"/>
        <v>#N/A</v>
      </c>
      <c r="GA49" s="163" t="e">
        <f t="shared" si="70"/>
        <v>#N/A</v>
      </c>
      <c r="GB49" s="163" t="e">
        <f t="shared" si="71"/>
        <v>#N/A</v>
      </c>
      <c r="GC49" s="163" t="e">
        <f t="shared" si="72"/>
        <v>#N/A</v>
      </c>
      <c r="GD49" s="163" t="e">
        <f t="shared" si="73"/>
        <v>#N/A</v>
      </c>
      <c r="GE49" s="163" t="e">
        <f t="shared" si="74"/>
        <v>#N/A</v>
      </c>
      <c r="GF49" s="163" t="e">
        <f t="shared" si="75"/>
        <v>#N/A</v>
      </c>
      <c r="GG49" s="163" t="e">
        <f t="shared" si="76"/>
        <v>#N/A</v>
      </c>
      <c r="GH49" s="163" t="e">
        <f t="shared" si="77"/>
        <v>#N/A</v>
      </c>
      <c r="GI49" s="163" t="e">
        <f t="shared" si="78"/>
        <v>#N/A</v>
      </c>
      <c r="GJ49" s="163" t="e">
        <f t="shared" si="79"/>
        <v>#N/A</v>
      </c>
      <c r="GK49" s="163" t="e">
        <f t="shared" si="80"/>
        <v>#N/A</v>
      </c>
      <c r="GL49" s="163" t="e">
        <f t="shared" si="81"/>
        <v>#N/A</v>
      </c>
      <c r="GM49" s="163" t="e">
        <f t="shared" si="82"/>
        <v>#N/A</v>
      </c>
      <c r="GN49" s="163" t="e">
        <f t="shared" si="83"/>
        <v>#N/A</v>
      </c>
      <c r="GO49" s="163" t="e">
        <f t="shared" si="84"/>
        <v>#N/A</v>
      </c>
      <c r="GP49" s="163" t="e">
        <f t="shared" si="85"/>
        <v>#N/A</v>
      </c>
      <c r="GQ49" s="163" t="e">
        <f t="shared" si="86"/>
        <v>#N/A</v>
      </c>
      <c r="GR49" s="163" t="e">
        <f t="shared" si="87"/>
        <v>#N/A</v>
      </c>
      <c r="GS49" s="163" t="e">
        <f t="shared" si="88"/>
        <v>#N/A</v>
      </c>
      <c r="GT49" s="163" t="e">
        <f t="shared" si="89"/>
        <v>#N/A</v>
      </c>
      <c r="GU49" s="163" t="e">
        <f t="shared" si="90"/>
        <v>#N/A</v>
      </c>
      <c r="GV49" s="163" t="e">
        <f t="shared" si="91"/>
        <v>#N/A</v>
      </c>
      <c r="GW49" s="163" t="e">
        <f t="shared" si="92"/>
        <v>#N/A</v>
      </c>
      <c r="GX49" s="163" t="e">
        <f t="shared" si="93"/>
        <v>#N/A</v>
      </c>
      <c r="GY49" s="163" t="e">
        <f t="shared" si="94"/>
        <v>#N/A</v>
      </c>
      <c r="GZ49" s="163" t="e">
        <f t="shared" si="95"/>
        <v>#N/A</v>
      </c>
      <c r="HA49" s="163" t="e">
        <f t="shared" si="96"/>
        <v>#N/A</v>
      </c>
      <c r="HB49" s="163" t="e">
        <f t="shared" si="97"/>
        <v>#N/A</v>
      </c>
      <c r="HC49" s="163" t="e">
        <f t="shared" si="98"/>
        <v>#N/A</v>
      </c>
      <c r="HD49" s="163" t="e">
        <f t="shared" si="99"/>
        <v>#N/A</v>
      </c>
      <c r="HE49" s="163" t="e">
        <f t="shared" si="100"/>
        <v>#N/A</v>
      </c>
      <c r="HF49" s="163" t="e">
        <f t="shared" si="101"/>
        <v>#N/A</v>
      </c>
      <c r="HG49" s="163" t="e">
        <f t="shared" si="102"/>
        <v>#N/A</v>
      </c>
      <c r="HH49" s="163" t="e">
        <f t="shared" si="103"/>
        <v>#N/A</v>
      </c>
      <c r="HI49" s="163" t="e">
        <f t="shared" si="104"/>
        <v>#N/A</v>
      </c>
      <c r="HJ49" s="163" t="e">
        <f t="shared" si="105"/>
        <v>#N/A</v>
      </c>
      <c r="HK49" s="163" t="e">
        <f t="shared" si="106"/>
        <v>#N/A</v>
      </c>
      <c r="HL49" s="163" t="e">
        <f t="shared" si="107"/>
        <v>#N/A</v>
      </c>
      <c r="HM49" s="163" t="e">
        <f t="shared" si="108"/>
        <v>#N/A</v>
      </c>
      <c r="HN49" s="163" t="e">
        <f t="shared" si="109"/>
        <v>#N/A</v>
      </c>
      <c r="HO49" s="163" t="e">
        <f t="shared" si="110"/>
        <v>#N/A</v>
      </c>
      <c r="HP49" s="163" t="e">
        <f t="shared" si="111"/>
        <v>#N/A</v>
      </c>
      <c r="HQ49" s="163" t="e">
        <f t="shared" si="112"/>
        <v>#N/A</v>
      </c>
    </row>
    <row r="50" spans="1:225" hidden="1" x14ac:dyDescent="0.25">
      <c r="A50" s="4">
        <v>47</v>
      </c>
      <c r="B50" s="368" t="str">
        <f>IFERROR(_xlfn.LOGNORM.INV(0.001,LN($G50),LN(VLOOKUP($H50,VLookups!$A$4:$C$13,3,FALSE))),"")</f>
        <v/>
      </c>
      <c r="C50" s="89"/>
      <c r="D50" s="368" t="str">
        <f>IFERROR(_xlfn.LOGNORM.INV(0.999,LN($G50),LN(VLOOKUP($H50,VLookups!$A$4:$C$13,3,FALSE))),"")</f>
        <v/>
      </c>
      <c r="E50" s="34" t="str">
        <f t="shared" si="4"/>
        <v/>
      </c>
      <c r="F50" s="34" t="str">
        <f t="shared" si="5"/>
        <v/>
      </c>
      <c r="G50" s="70" t="str">
        <f>IF(AND(C50&gt;0,NOT(ISBLANK(H50))),IF(VLOOKUP($C$3,VLookups!$A$17:$B$18,2,FALSE),C50*VLOOKUP(H50,VLookups!$A$4:$B$13,2,FALSE),C50),"")</f>
        <v/>
      </c>
      <c r="H50" s="21"/>
      <c r="I50" s="56"/>
      <c r="J50" s="266"/>
      <c r="K50" s="369" t="str">
        <f>IF(AND(B50&gt;0,C50&gt;0,D50&gt;0),IF(ISBLANK(J50),IF(ISBLANK(H50),"",VLOOKUP(H50,VLookups!$A$4:$C$13,3,FALSE)),J50),"")</f>
        <v/>
      </c>
      <c r="L50" s="369" t="str">
        <f t="shared" si="6"/>
        <v/>
      </c>
      <c r="M50" s="72" t="str">
        <f t="shared" si="7"/>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8"/>
        <v/>
      </c>
      <c r="X50" s="162" t="str">
        <f t="shared" si="9"/>
        <v/>
      </c>
      <c r="Y50" s="48" t="str">
        <f t="shared" ref="Y50:CJ50" si="201">IF(ISNONTEXT($W50),X50+$W50,"")</f>
        <v/>
      </c>
      <c r="Z50" s="48" t="str">
        <f t="shared" si="201"/>
        <v/>
      </c>
      <c r="AA50" s="48" t="str">
        <f t="shared" si="201"/>
        <v/>
      </c>
      <c r="AB50" s="48" t="str">
        <f t="shared" si="201"/>
        <v/>
      </c>
      <c r="AC50" s="48" t="str">
        <f t="shared" si="201"/>
        <v/>
      </c>
      <c r="AD50" s="48" t="str">
        <f t="shared" si="201"/>
        <v/>
      </c>
      <c r="AE50" s="48" t="str">
        <f t="shared" si="201"/>
        <v/>
      </c>
      <c r="AF50" s="48" t="str">
        <f t="shared" si="201"/>
        <v/>
      </c>
      <c r="AG50" s="48" t="str">
        <f t="shared" si="201"/>
        <v/>
      </c>
      <c r="AH50" s="48" t="str">
        <f t="shared" si="201"/>
        <v/>
      </c>
      <c r="AI50" s="48" t="str">
        <f t="shared" si="201"/>
        <v/>
      </c>
      <c r="AJ50" s="48" t="str">
        <f t="shared" si="201"/>
        <v/>
      </c>
      <c r="AK50" s="48" t="str">
        <f t="shared" si="201"/>
        <v/>
      </c>
      <c r="AL50" s="48" t="str">
        <f t="shared" si="201"/>
        <v/>
      </c>
      <c r="AM50" s="48" t="str">
        <f t="shared" si="201"/>
        <v/>
      </c>
      <c r="AN50" s="48" t="str">
        <f t="shared" si="201"/>
        <v/>
      </c>
      <c r="AO50" s="48" t="str">
        <f t="shared" si="201"/>
        <v/>
      </c>
      <c r="AP50" s="48" t="str">
        <f t="shared" si="201"/>
        <v/>
      </c>
      <c r="AQ50" s="48" t="str">
        <f t="shared" si="201"/>
        <v/>
      </c>
      <c r="AR50" s="48" t="str">
        <f t="shared" si="201"/>
        <v/>
      </c>
      <c r="AS50" s="48" t="str">
        <f t="shared" si="201"/>
        <v/>
      </c>
      <c r="AT50" s="48" t="str">
        <f t="shared" si="201"/>
        <v/>
      </c>
      <c r="AU50" s="48" t="str">
        <f t="shared" si="201"/>
        <v/>
      </c>
      <c r="AV50" s="48" t="str">
        <f t="shared" si="201"/>
        <v/>
      </c>
      <c r="AW50" s="48" t="str">
        <f t="shared" si="201"/>
        <v/>
      </c>
      <c r="AX50" s="48" t="str">
        <f t="shared" si="201"/>
        <v/>
      </c>
      <c r="AY50" s="48" t="str">
        <f t="shared" si="201"/>
        <v/>
      </c>
      <c r="AZ50" s="48" t="str">
        <f t="shared" si="201"/>
        <v/>
      </c>
      <c r="BA50" s="48" t="str">
        <f t="shared" si="201"/>
        <v/>
      </c>
      <c r="BB50" s="48" t="str">
        <f t="shared" si="201"/>
        <v/>
      </c>
      <c r="BC50" s="48" t="str">
        <f t="shared" si="201"/>
        <v/>
      </c>
      <c r="BD50" s="48" t="str">
        <f t="shared" si="201"/>
        <v/>
      </c>
      <c r="BE50" s="48" t="str">
        <f t="shared" si="201"/>
        <v/>
      </c>
      <c r="BF50" s="48" t="str">
        <f t="shared" si="201"/>
        <v/>
      </c>
      <c r="BG50" s="48" t="str">
        <f t="shared" si="201"/>
        <v/>
      </c>
      <c r="BH50" s="48" t="str">
        <f t="shared" si="201"/>
        <v/>
      </c>
      <c r="BI50" s="48" t="str">
        <f t="shared" si="201"/>
        <v/>
      </c>
      <c r="BJ50" s="48" t="str">
        <f t="shared" si="201"/>
        <v/>
      </c>
      <c r="BK50" s="48" t="str">
        <f t="shared" si="201"/>
        <v/>
      </c>
      <c r="BL50" s="48" t="str">
        <f t="shared" si="201"/>
        <v/>
      </c>
      <c r="BM50" s="48" t="str">
        <f t="shared" si="201"/>
        <v/>
      </c>
      <c r="BN50" s="48" t="str">
        <f t="shared" si="201"/>
        <v/>
      </c>
      <c r="BO50" s="48" t="str">
        <f t="shared" si="201"/>
        <v/>
      </c>
      <c r="BP50" s="48" t="str">
        <f t="shared" si="201"/>
        <v/>
      </c>
      <c r="BQ50" s="48" t="str">
        <f t="shared" si="201"/>
        <v/>
      </c>
      <c r="BR50" s="48" t="str">
        <f t="shared" si="201"/>
        <v/>
      </c>
      <c r="BS50" s="48" t="str">
        <f t="shared" si="201"/>
        <v/>
      </c>
      <c r="BT50" s="48" t="str">
        <f t="shared" si="201"/>
        <v/>
      </c>
      <c r="BU50" s="48" t="str">
        <f t="shared" si="201"/>
        <v/>
      </c>
      <c r="BV50" s="48" t="str">
        <f t="shared" si="201"/>
        <v/>
      </c>
      <c r="BW50" s="48" t="str">
        <f t="shared" si="201"/>
        <v/>
      </c>
      <c r="BX50" s="48" t="str">
        <f t="shared" si="201"/>
        <v/>
      </c>
      <c r="BY50" s="48" t="str">
        <f t="shared" si="201"/>
        <v/>
      </c>
      <c r="BZ50" s="48" t="str">
        <f t="shared" si="201"/>
        <v/>
      </c>
      <c r="CA50" s="48" t="str">
        <f t="shared" si="201"/>
        <v/>
      </c>
      <c r="CB50" s="48" t="str">
        <f t="shared" si="201"/>
        <v/>
      </c>
      <c r="CC50" s="48" t="str">
        <f t="shared" si="201"/>
        <v/>
      </c>
      <c r="CD50" s="48" t="str">
        <f t="shared" si="201"/>
        <v/>
      </c>
      <c r="CE50" s="48" t="str">
        <f t="shared" si="201"/>
        <v/>
      </c>
      <c r="CF50" s="48" t="str">
        <f t="shared" si="201"/>
        <v/>
      </c>
      <c r="CG50" s="48" t="str">
        <f t="shared" si="201"/>
        <v/>
      </c>
      <c r="CH50" s="48" t="str">
        <f t="shared" si="201"/>
        <v/>
      </c>
      <c r="CI50" s="48" t="str">
        <f t="shared" si="201"/>
        <v/>
      </c>
      <c r="CJ50" s="48" t="str">
        <f t="shared" si="201"/>
        <v/>
      </c>
      <c r="CK50" s="48" t="str">
        <f t="shared" ref="CK50:DT50" si="202">IF(ISNONTEXT($W50),CJ50+$W50,"")</f>
        <v/>
      </c>
      <c r="CL50" s="48" t="str">
        <f t="shared" si="202"/>
        <v/>
      </c>
      <c r="CM50" s="48" t="str">
        <f t="shared" si="202"/>
        <v/>
      </c>
      <c r="CN50" s="48" t="str">
        <f t="shared" si="202"/>
        <v/>
      </c>
      <c r="CO50" s="48" t="str">
        <f t="shared" si="202"/>
        <v/>
      </c>
      <c r="CP50" s="48" t="str">
        <f t="shared" si="202"/>
        <v/>
      </c>
      <c r="CQ50" s="48" t="str">
        <f t="shared" si="202"/>
        <v/>
      </c>
      <c r="CR50" s="48" t="str">
        <f t="shared" si="202"/>
        <v/>
      </c>
      <c r="CS50" s="48" t="str">
        <f t="shared" si="202"/>
        <v/>
      </c>
      <c r="CT50" s="48" t="str">
        <f t="shared" si="202"/>
        <v/>
      </c>
      <c r="CU50" s="48" t="str">
        <f t="shared" si="202"/>
        <v/>
      </c>
      <c r="CV50" s="48" t="str">
        <f t="shared" si="202"/>
        <v/>
      </c>
      <c r="CW50" s="48" t="str">
        <f t="shared" si="202"/>
        <v/>
      </c>
      <c r="CX50" s="48" t="str">
        <f t="shared" si="202"/>
        <v/>
      </c>
      <c r="CY50" s="48" t="str">
        <f t="shared" si="202"/>
        <v/>
      </c>
      <c r="CZ50" s="48" t="str">
        <f t="shared" si="202"/>
        <v/>
      </c>
      <c r="DA50" s="48" t="str">
        <f t="shared" si="202"/>
        <v/>
      </c>
      <c r="DB50" s="48" t="str">
        <f t="shared" si="202"/>
        <v/>
      </c>
      <c r="DC50" s="48" t="str">
        <f t="shared" si="202"/>
        <v/>
      </c>
      <c r="DD50" s="48" t="str">
        <f t="shared" si="202"/>
        <v/>
      </c>
      <c r="DE50" s="48" t="str">
        <f t="shared" si="202"/>
        <v/>
      </c>
      <c r="DF50" s="48" t="str">
        <f t="shared" si="202"/>
        <v/>
      </c>
      <c r="DG50" s="48" t="str">
        <f t="shared" si="202"/>
        <v/>
      </c>
      <c r="DH50" s="48" t="str">
        <f t="shared" si="202"/>
        <v/>
      </c>
      <c r="DI50" s="48" t="str">
        <f t="shared" si="202"/>
        <v/>
      </c>
      <c r="DJ50" s="48" t="str">
        <f t="shared" si="202"/>
        <v/>
      </c>
      <c r="DK50" s="48" t="str">
        <f t="shared" si="202"/>
        <v/>
      </c>
      <c r="DL50" s="48" t="str">
        <f t="shared" si="202"/>
        <v/>
      </c>
      <c r="DM50" s="48" t="str">
        <f t="shared" si="202"/>
        <v/>
      </c>
      <c r="DN50" s="48" t="str">
        <f t="shared" si="202"/>
        <v/>
      </c>
      <c r="DO50" s="48" t="str">
        <f t="shared" si="202"/>
        <v/>
      </c>
      <c r="DP50" s="48" t="str">
        <f t="shared" si="202"/>
        <v/>
      </c>
      <c r="DQ50" s="48" t="str">
        <f t="shared" si="202"/>
        <v/>
      </c>
      <c r="DR50" s="48" t="str">
        <f t="shared" si="202"/>
        <v/>
      </c>
      <c r="DS50" s="48" t="str">
        <f t="shared" si="202"/>
        <v/>
      </c>
      <c r="DT50" s="48" t="str">
        <f t="shared" si="202"/>
        <v/>
      </c>
      <c r="DU50" s="163" t="e">
        <f t="shared" si="12"/>
        <v>#N/A</v>
      </c>
      <c r="DV50" s="163" t="e">
        <f t="shared" si="13"/>
        <v>#N/A</v>
      </c>
      <c r="DW50" s="163" t="e">
        <f t="shared" si="14"/>
        <v>#N/A</v>
      </c>
      <c r="DX50" s="163" t="e">
        <f t="shared" si="15"/>
        <v>#N/A</v>
      </c>
      <c r="DY50" s="163" t="e">
        <f t="shared" si="16"/>
        <v>#N/A</v>
      </c>
      <c r="DZ50" s="163" t="e">
        <f t="shared" si="17"/>
        <v>#N/A</v>
      </c>
      <c r="EA50" s="163" t="e">
        <f t="shared" si="18"/>
        <v>#N/A</v>
      </c>
      <c r="EB50" s="163" t="e">
        <f t="shared" si="19"/>
        <v>#N/A</v>
      </c>
      <c r="EC50" s="163" t="e">
        <f t="shared" si="20"/>
        <v>#N/A</v>
      </c>
      <c r="ED50" s="163" t="e">
        <f t="shared" si="21"/>
        <v>#N/A</v>
      </c>
      <c r="EE50" s="163" t="e">
        <f t="shared" si="22"/>
        <v>#N/A</v>
      </c>
      <c r="EF50" s="163" t="e">
        <f t="shared" si="23"/>
        <v>#N/A</v>
      </c>
      <c r="EG50" s="163" t="e">
        <f t="shared" si="24"/>
        <v>#N/A</v>
      </c>
      <c r="EH50" s="163" t="e">
        <f t="shared" si="25"/>
        <v>#N/A</v>
      </c>
      <c r="EI50" s="163" t="e">
        <f t="shared" si="26"/>
        <v>#N/A</v>
      </c>
      <c r="EJ50" s="163" t="e">
        <f t="shared" si="27"/>
        <v>#N/A</v>
      </c>
      <c r="EK50" s="163" t="e">
        <f t="shared" si="28"/>
        <v>#N/A</v>
      </c>
      <c r="EL50" s="163" t="e">
        <f t="shared" si="29"/>
        <v>#N/A</v>
      </c>
      <c r="EM50" s="163" t="e">
        <f t="shared" si="30"/>
        <v>#N/A</v>
      </c>
      <c r="EN50" s="163" t="e">
        <f t="shared" si="31"/>
        <v>#N/A</v>
      </c>
      <c r="EO50" s="163" t="e">
        <f t="shared" si="32"/>
        <v>#N/A</v>
      </c>
      <c r="EP50" s="163" t="e">
        <f t="shared" si="33"/>
        <v>#N/A</v>
      </c>
      <c r="EQ50" s="163" t="e">
        <f t="shared" si="34"/>
        <v>#N/A</v>
      </c>
      <c r="ER50" s="163" t="e">
        <f t="shared" si="35"/>
        <v>#N/A</v>
      </c>
      <c r="ES50" s="163" t="e">
        <f t="shared" si="36"/>
        <v>#N/A</v>
      </c>
      <c r="ET50" s="163" t="e">
        <f t="shared" si="37"/>
        <v>#N/A</v>
      </c>
      <c r="EU50" s="163" t="e">
        <f t="shared" si="38"/>
        <v>#N/A</v>
      </c>
      <c r="EV50" s="163" t="e">
        <f t="shared" si="39"/>
        <v>#N/A</v>
      </c>
      <c r="EW50" s="163" t="e">
        <f t="shared" si="40"/>
        <v>#N/A</v>
      </c>
      <c r="EX50" s="163" t="e">
        <f t="shared" si="41"/>
        <v>#N/A</v>
      </c>
      <c r="EY50" s="163" t="e">
        <f t="shared" si="42"/>
        <v>#N/A</v>
      </c>
      <c r="EZ50" s="163" t="e">
        <f t="shared" si="43"/>
        <v>#N/A</v>
      </c>
      <c r="FA50" s="163" t="e">
        <f t="shared" si="44"/>
        <v>#N/A</v>
      </c>
      <c r="FB50" s="163" t="e">
        <f t="shared" si="45"/>
        <v>#N/A</v>
      </c>
      <c r="FC50" s="163" t="e">
        <f t="shared" si="46"/>
        <v>#N/A</v>
      </c>
      <c r="FD50" s="163" t="e">
        <f t="shared" si="47"/>
        <v>#N/A</v>
      </c>
      <c r="FE50" s="163" t="e">
        <f t="shared" si="48"/>
        <v>#N/A</v>
      </c>
      <c r="FF50" s="163" t="e">
        <f t="shared" si="49"/>
        <v>#N/A</v>
      </c>
      <c r="FG50" s="163" t="e">
        <f t="shared" si="50"/>
        <v>#N/A</v>
      </c>
      <c r="FH50" s="163" t="e">
        <f t="shared" si="51"/>
        <v>#N/A</v>
      </c>
      <c r="FI50" s="163" t="e">
        <f t="shared" si="52"/>
        <v>#N/A</v>
      </c>
      <c r="FJ50" s="163" t="e">
        <f t="shared" si="53"/>
        <v>#N/A</v>
      </c>
      <c r="FK50" s="163" t="e">
        <f t="shared" si="54"/>
        <v>#N/A</v>
      </c>
      <c r="FL50" s="163" t="e">
        <f t="shared" si="55"/>
        <v>#N/A</v>
      </c>
      <c r="FM50" s="163" t="e">
        <f t="shared" si="56"/>
        <v>#N/A</v>
      </c>
      <c r="FN50" s="163" t="e">
        <f t="shared" si="57"/>
        <v>#N/A</v>
      </c>
      <c r="FO50" s="163" t="e">
        <f t="shared" si="58"/>
        <v>#N/A</v>
      </c>
      <c r="FP50" s="163" t="e">
        <f t="shared" si="59"/>
        <v>#N/A</v>
      </c>
      <c r="FQ50" s="163" t="e">
        <f t="shared" si="60"/>
        <v>#N/A</v>
      </c>
      <c r="FR50" s="163" t="e">
        <f t="shared" si="61"/>
        <v>#N/A</v>
      </c>
      <c r="FS50" s="163" t="e">
        <f t="shared" si="62"/>
        <v>#N/A</v>
      </c>
      <c r="FT50" s="163" t="e">
        <f t="shared" si="63"/>
        <v>#N/A</v>
      </c>
      <c r="FU50" s="163" t="e">
        <f t="shared" si="64"/>
        <v>#N/A</v>
      </c>
      <c r="FV50" s="163" t="e">
        <f t="shared" si="65"/>
        <v>#N/A</v>
      </c>
      <c r="FW50" s="163" t="e">
        <f t="shared" si="66"/>
        <v>#N/A</v>
      </c>
      <c r="FX50" s="163" t="e">
        <f t="shared" si="67"/>
        <v>#N/A</v>
      </c>
      <c r="FY50" s="163" t="e">
        <f t="shared" si="68"/>
        <v>#N/A</v>
      </c>
      <c r="FZ50" s="163" t="e">
        <f t="shared" si="69"/>
        <v>#N/A</v>
      </c>
      <c r="GA50" s="163" t="e">
        <f t="shared" si="70"/>
        <v>#N/A</v>
      </c>
      <c r="GB50" s="163" t="e">
        <f t="shared" si="71"/>
        <v>#N/A</v>
      </c>
      <c r="GC50" s="163" t="e">
        <f t="shared" si="72"/>
        <v>#N/A</v>
      </c>
      <c r="GD50" s="163" t="e">
        <f t="shared" si="73"/>
        <v>#N/A</v>
      </c>
      <c r="GE50" s="163" t="e">
        <f t="shared" si="74"/>
        <v>#N/A</v>
      </c>
      <c r="GF50" s="163" t="e">
        <f t="shared" si="75"/>
        <v>#N/A</v>
      </c>
      <c r="GG50" s="163" t="e">
        <f t="shared" si="76"/>
        <v>#N/A</v>
      </c>
      <c r="GH50" s="163" t="e">
        <f t="shared" si="77"/>
        <v>#N/A</v>
      </c>
      <c r="GI50" s="163" t="e">
        <f t="shared" si="78"/>
        <v>#N/A</v>
      </c>
      <c r="GJ50" s="163" t="e">
        <f t="shared" si="79"/>
        <v>#N/A</v>
      </c>
      <c r="GK50" s="163" t="e">
        <f t="shared" si="80"/>
        <v>#N/A</v>
      </c>
      <c r="GL50" s="163" t="e">
        <f t="shared" si="81"/>
        <v>#N/A</v>
      </c>
      <c r="GM50" s="163" t="e">
        <f t="shared" si="82"/>
        <v>#N/A</v>
      </c>
      <c r="GN50" s="163" t="e">
        <f t="shared" si="83"/>
        <v>#N/A</v>
      </c>
      <c r="GO50" s="163" t="e">
        <f t="shared" si="84"/>
        <v>#N/A</v>
      </c>
      <c r="GP50" s="163" t="e">
        <f t="shared" si="85"/>
        <v>#N/A</v>
      </c>
      <c r="GQ50" s="163" t="e">
        <f t="shared" si="86"/>
        <v>#N/A</v>
      </c>
      <c r="GR50" s="163" t="e">
        <f t="shared" si="87"/>
        <v>#N/A</v>
      </c>
      <c r="GS50" s="163" t="e">
        <f t="shared" si="88"/>
        <v>#N/A</v>
      </c>
      <c r="GT50" s="163" t="e">
        <f t="shared" si="89"/>
        <v>#N/A</v>
      </c>
      <c r="GU50" s="163" t="e">
        <f t="shared" si="90"/>
        <v>#N/A</v>
      </c>
      <c r="GV50" s="163" t="e">
        <f t="shared" si="91"/>
        <v>#N/A</v>
      </c>
      <c r="GW50" s="163" t="e">
        <f t="shared" si="92"/>
        <v>#N/A</v>
      </c>
      <c r="GX50" s="163" t="e">
        <f t="shared" si="93"/>
        <v>#N/A</v>
      </c>
      <c r="GY50" s="163" t="e">
        <f t="shared" si="94"/>
        <v>#N/A</v>
      </c>
      <c r="GZ50" s="163" t="e">
        <f t="shared" si="95"/>
        <v>#N/A</v>
      </c>
      <c r="HA50" s="163" t="e">
        <f t="shared" si="96"/>
        <v>#N/A</v>
      </c>
      <c r="HB50" s="163" t="e">
        <f t="shared" si="97"/>
        <v>#N/A</v>
      </c>
      <c r="HC50" s="163" t="e">
        <f t="shared" si="98"/>
        <v>#N/A</v>
      </c>
      <c r="HD50" s="163" t="e">
        <f t="shared" si="99"/>
        <v>#N/A</v>
      </c>
      <c r="HE50" s="163" t="e">
        <f t="shared" si="100"/>
        <v>#N/A</v>
      </c>
      <c r="HF50" s="163" t="e">
        <f t="shared" si="101"/>
        <v>#N/A</v>
      </c>
      <c r="HG50" s="163" t="e">
        <f t="shared" si="102"/>
        <v>#N/A</v>
      </c>
      <c r="HH50" s="163" t="e">
        <f t="shared" si="103"/>
        <v>#N/A</v>
      </c>
      <c r="HI50" s="163" t="e">
        <f t="shared" si="104"/>
        <v>#N/A</v>
      </c>
      <c r="HJ50" s="163" t="e">
        <f t="shared" si="105"/>
        <v>#N/A</v>
      </c>
      <c r="HK50" s="163" t="e">
        <f t="shared" si="106"/>
        <v>#N/A</v>
      </c>
      <c r="HL50" s="163" t="e">
        <f t="shared" si="107"/>
        <v>#N/A</v>
      </c>
      <c r="HM50" s="163" t="e">
        <f t="shared" si="108"/>
        <v>#N/A</v>
      </c>
      <c r="HN50" s="163" t="e">
        <f t="shared" si="109"/>
        <v>#N/A</v>
      </c>
      <c r="HO50" s="163" t="e">
        <f t="shared" si="110"/>
        <v>#N/A</v>
      </c>
      <c r="HP50" s="163" t="e">
        <f t="shared" si="111"/>
        <v>#N/A</v>
      </c>
      <c r="HQ50" s="163" t="e">
        <f t="shared" si="112"/>
        <v>#N/A</v>
      </c>
    </row>
    <row r="51" spans="1:225" hidden="1" x14ac:dyDescent="0.25">
      <c r="A51" s="4">
        <v>48</v>
      </c>
      <c r="B51" s="368" t="str">
        <f>IFERROR(_xlfn.LOGNORM.INV(0.001,LN($G51),LN(VLOOKUP($H51,VLookups!$A$4:$C$13,3,FALSE))),"")</f>
        <v/>
      </c>
      <c r="C51" s="89"/>
      <c r="D51" s="368" t="str">
        <f>IFERROR(_xlfn.LOGNORM.INV(0.999,LN($G51),LN(VLOOKUP($H51,VLookups!$A$4:$C$13,3,FALSE))),"")</f>
        <v/>
      </c>
      <c r="E51" s="34" t="str">
        <f t="shared" si="4"/>
        <v/>
      </c>
      <c r="F51" s="34" t="str">
        <f t="shared" si="5"/>
        <v/>
      </c>
      <c r="G51" s="70" t="str">
        <f>IF(AND(C51&gt;0,NOT(ISBLANK(H51))),IF(VLOOKUP($C$3,VLookups!$A$17:$B$18,2,FALSE),C51*VLOOKUP(H51,VLookups!$A$4:$B$13,2,FALSE),C51),"")</f>
        <v/>
      </c>
      <c r="H51" s="21"/>
      <c r="I51" s="56"/>
      <c r="J51" s="266"/>
      <c r="K51" s="369" t="str">
        <f>IF(AND(B51&gt;0,C51&gt;0,D51&gt;0),IF(ISBLANK(J51),IF(ISBLANK(H51),"",VLOOKUP(H51,VLookups!$A$4:$C$13,3,FALSE)),J51),"")</f>
        <v/>
      </c>
      <c r="L51" s="369" t="str">
        <f t="shared" si="6"/>
        <v/>
      </c>
      <c r="M51" s="72" t="str">
        <f t="shared" si="7"/>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8"/>
        <v/>
      </c>
      <c r="X51" s="162" t="str">
        <f t="shared" si="9"/>
        <v/>
      </c>
      <c r="Y51" s="48" t="str">
        <f t="shared" ref="Y51:CJ51" si="203">IF(ISNONTEXT($W51),X51+$W51,"")</f>
        <v/>
      </c>
      <c r="Z51" s="48" t="str">
        <f t="shared" si="203"/>
        <v/>
      </c>
      <c r="AA51" s="48" t="str">
        <f t="shared" si="203"/>
        <v/>
      </c>
      <c r="AB51" s="48" t="str">
        <f t="shared" si="203"/>
        <v/>
      </c>
      <c r="AC51" s="48" t="str">
        <f t="shared" si="203"/>
        <v/>
      </c>
      <c r="AD51" s="48" t="str">
        <f t="shared" si="203"/>
        <v/>
      </c>
      <c r="AE51" s="48" t="str">
        <f t="shared" si="203"/>
        <v/>
      </c>
      <c r="AF51" s="48" t="str">
        <f t="shared" si="203"/>
        <v/>
      </c>
      <c r="AG51" s="48" t="str">
        <f t="shared" si="203"/>
        <v/>
      </c>
      <c r="AH51" s="48" t="str">
        <f t="shared" si="203"/>
        <v/>
      </c>
      <c r="AI51" s="48" t="str">
        <f t="shared" si="203"/>
        <v/>
      </c>
      <c r="AJ51" s="48" t="str">
        <f t="shared" si="203"/>
        <v/>
      </c>
      <c r="AK51" s="48" t="str">
        <f t="shared" si="203"/>
        <v/>
      </c>
      <c r="AL51" s="48" t="str">
        <f t="shared" si="203"/>
        <v/>
      </c>
      <c r="AM51" s="48" t="str">
        <f t="shared" si="203"/>
        <v/>
      </c>
      <c r="AN51" s="48" t="str">
        <f t="shared" si="203"/>
        <v/>
      </c>
      <c r="AO51" s="48" t="str">
        <f t="shared" si="203"/>
        <v/>
      </c>
      <c r="AP51" s="48" t="str">
        <f t="shared" si="203"/>
        <v/>
      </c>
      <c r="AQ51" s="48" t="str">
        <f t="shared" si="203"/>
        <v/>
      </c>
      <c r="AR51" s="48" t="str">
        <f t="shared" si="203"/>
        <v/>
      </c>
      <c r="AS51" s="48" t="str">
        <f t="shared" si="203"/>
        <v/>
      </c>
      <c r="AT51" s="48" t="str">
        <f t="shared" si="203"/>
        <v/>
      </c>
      <c r="AU51" s="48" t="str">
        <f t="shared" si="203"/>
        <v/>
      </c>
      <c r="AV51" s="48" t="str">
        <f t="shared" si="203"/>
        <v/>
      </c>
      <c r="AW51" s="48" t="str">
        <f t="shared" si="203"/>
        <v/>
      </c>
      <c r="AX51" s="48" t="str">
        <f t="shared" si="203"/>
        <v/>
      </c>
      <c r="AY51" s="48" t="str">
        <f t="shared" si="203"/>
        <v/>
      </c>
      <c r="AZ51" s="48" t="str">
        <f t="shared" si="203"/>
        <v/>
      </c>
      <c r="BA51" s="48" t="str">
        <f t="shared" si="203"/>
        <v/>
      </c>
      <c r="BB51" s="48" t="str">
        <f t="shared" si="203"/>
        <v/>
      </c>
      <c r="BC51" s="48" t="str">
        <f t="shared" si="203"/>
        <v/>
      </c>
      <c r="BD51" s="48" t="str">
        <f t="shared" si="203"/>
        <v/>
      </c>
      <c r="BE51" s="48" t="str">
        <f t="shared" si="203"/>
        <v/>
      </c>
      <c r="BF51" s="48" t="str">
        <f t="shared" si="203"/>
        <v/>
      </c>
      <c r="BG51" s="48" t="str">
        <f t="shared" si="203"/>
        <v/>
      </c>
      <c r="BH51" s="48" t="str">
        <f t="shared" si="203"/>
        <v/>
      </c>
      <c r="BI51" s="48" t="str">
        <f t="shared" si="203"/>
        <v/>
      </c>
      <c r="BJ51" s="48" t="str">
        <f t="shared" si="203"/>
        <v/>
      </c>
      <c r="BK51" s="48" t="str">
        <f t="shared" si="203"/>
        <v/>
      </c>
      <c r="BL51" s="48" t="str">
        <f t="shared" si="203"/>
        <v/>
      </c>
      <c r="BM51" s="48" t="str">
        <f t="shared" si="203"/>
        <v/>
      </c>
      <c r="BN51" s="48" t="str">
        <f t="shared" si="203"/>
        <v/>
      </c>
      <c r="BO51" s="48" t="str">
        <f t="shared" si="203"/>
        <v/>
      </c>
      <c r="BP51" s="48" t="str">
        <f t="shared" si="203"/>
        <v/>
      </c>
      <c r="BQ51" s="48" t="str">
        <f t="shared" si="203"/>
        <v/>
      </c>
      <c r="BR51" s="48" t="str">
        <f t="shared" si="203"/>
        <v/>
      </c>
      <c r="BS51" s="48" t="str">
        <f t="shared" si="203"/>
        <v/>
      </c>
      <c r="BT51" s="48" t="str">
        <f t="shared" si="203"/>
        <v/>
      </c>
      <c r="BU51" s="48" t="str">
        <f t="shared" si="203"/>
        <v/>
      </c>
      <c r="BV51" s="48" t="str">
        <f t="shared" si="203"/>
        <v/>
      </c>
      <c r="BW51" s="48" t="str">
        <f t="shared" si="203"/>
        <v/>
      </c>
      <c r="BX51" s="48" t="str">
        <f t="shared" si="203"/>
        <v/>
      </c>
      <c r="BY51" s="48" t="str">
        <f t="shared" si="203"/>
        <v/>
      </c>
      <c r="BZ51" s="48" t="str">
        <f t="shared" si="203"/>
        <v/>
      </c>
      <c r="CA51" s="48" t="str">
        <f t="shared" si="203"/>
        <v/>
      </c>
      <c r="CB51" s="48" t="str">
        <f t="shared" si="203"/>
        <v/>
      </c>
      <c r="CC51" s="48" t="str">
        <f t="shared" si="203"/>
        <v/>
      </c>
      <c r="CD51" s="48" t="str">
        <f t="shared" si="203"/>
        <v/>
      </c>
      <c r="CE51" s="48" t="str">
        <f t="shared" si="203"/>
        <v/>
      </c>
      <c r="CF51" s="48" t="str">
        <f t="shared" si="203"/>
        <v/>
      </c>
      <c r="CG51" s="48" t="str">
        <f t="shared" si="203"/>
        <v/>
      </c>
      <c r="CH51" s="48" t="str">
        <f t="shared" si="203"/>
        <v/>
      </c>
      <c r="CI51" s="48" t="str">
        <f t="shared" si="203"/>
        <v/>
      </c>
      <c r="CJ51" s="48" t="str">
        <f t="shared" si="203"/>
        <v/>
      </c>
      <c r="CK51" s="48" t="str">
        <f t="shared" ref="CK51:DT51" si="204">IF(ISNONTEXT($W51),CJ51+$W51,"")</f>
        <v/>
      </c>
      <c r="CL51" s="48" t="str">
        <f t="shared" si="204"/>
        <v/>
      </c>
      <c r="CM51" s="48" t="str">
        <f t="shared" si="204"/>
        <v/>
      </c>
      <c r="CN51" s="48" t="str">
        <f t="shared" si="204"/>
        <v/>
      </c>
      <c r="CO51" s="48" t="str">
        <f t="shared" si="204"/>
        <v/>
      </c>
      <c r="CP51" s="48" t="str">
        <f t="shared" si="204"/>
        <v/>
      </c>
      <c r="CQ51" s="48" t="str">
        <f t="shared" si="204"/>
        <v/>
      </c>
      <c r="CR51" s="48" t="str">
        <f t="shared" si="204"/>
        <v/>
      </c>
      <c r="CS51" s="48" t="str">
        <f t="shared" si="204"/>
        <v/>
      </c>
      <c r="CT51" s="48" t="str">
        <f t="shared" si="204"/>
        <v/>
      </c>
      <c r="CU51" s="48" t="str">
        <f t="shared" si="204"/>
        <v/>
      </c>
      <c r="CV51" s="48" t="str">
        <f t="shared" si="204"/>
        <v/>
      </c>
      <c r="CW51" s="48" t="str">
        <f t="shared" si="204"/>
        <v/>
      </c>
      <c r="CX51" s="48" t="str">
        <f t="shared" si="204"/>
        <v/>
      </c>
      <c r="CY51" s="48" t="str">
        <f t="shared" si="204"/>
        <v/>
      </c>
      <c r="CZ51" s="48" t="str">
        <f t="shared" si="204"/>
        <v/>
      </c>
      <c r="DA51" s="48" t="str">
        <f t="shared" si="204"/>
        <v/>
      </c>
      <c r="DB51" s="48" t="str">
        <f t="shared" si="204"/>
        <v/>
      </c>
      <c r="DC51" s="48" t="str">
        <f t="shared" si="204"/>
        <v/>
      </c>
      <c r="DD51" s="48" t="str">
        <f t="shared" si="204"/>
        <v/>
      </c>
      <c r="DE51" s="48" t="str">
        <f t="shared" si="204"/>
        <v/>
      </c>
      <c r="DF51" s="48" t="str">
        <f t="shared" si="204"/>
        <v/>
      </c>
      <c r="DG51" s="48" t="str">
        <f t="shared" si="204"/>
        <v/>
      </c>
      <c r="DH51" s="48" t="str">
        <f t="shared" si="204"/>
        <v/>
      </c>
      <c r="DI51" s="48" t="str">
        <f t="shared" si="204"/>
        <v/>
      </c>
      <c r="DJ51" s="48" t="str">
        <f t="shared" si="204"/>
        <v/>
      </c>
      <c r="DK51" s="48" t="str">
        <f t="shared" si="204"/>
        <v/>
      </c>
      <c r="DL51" s="48" t="str">
        <f t="shared" si="204"/>
        <v/>
      </c>
      <c r="DM51" s="48" t="str">
        <f t="shared" si="204"/>
        <v/>
      </c>
      <c r="DN51" s="48" t="str">
        <f t="shared" si="204"/>
        <v/>
      </c>
      <c r="DO51" s="48" t="str">
        <f t="shared" si="204"/>
        <v/>
      </c>
      <c r="DP51" s="48" t="str">
        <f t="shared" si="204"/>
        <v/>
      </c>
      <c r="DQ51" s="48" t="str">
        <f t="shared" si="204"/>
        <v/>
      </c>
      <c r="DR51" s="48" t="str">
        <f t="shared" si="204"/>
        <v/>
      </c>
      <c r="DS51" s="48" t="str">
        <f t="shared" si="204"/>
        <v/>
      </c>
      <c r="DT51" s="48" t="str">
        <f t="shared" si="204"/>
        <v/>
      </c>
      <c r="DU51" s="163" t="e">
        <f t="shared" si="12"/>
        <v>#N/A</v>
      </c>
      <c r="DV51" s="163" t="e">
        <f t="shared" si="13"/>
        <v>#N/A</v>
      </c>
      <c r="DW51" s="163" t="e">
        <f t="shared" si="14"/>
        <v>#N/A</v>
      </c>
      <c r="DX51" s="163" t="e">
        <f t="shared" si="15"/>
        <v>#N/A</v>
      </c>
      <c r="DY51" s="163" t="e">
        <f t="shared" si="16"/>
        <v>#N/A</v>
      </c>
      <c r="DZ51" s="163" t="e">
        <f t="shared" si="17"/>
        <v>#N/A</v>
      </c>
      <c r="EA51" s="163" t="e">
        <f t="shared" si="18"/>
        <v>#N/A</v>
      </c>
      <c r="EB51" s="163" t="e">
        <f t="shared" si="19"/>
        <v>#N/A</v>
      </c>
      <c r="EC51" s="163" t="e">
        <f t="shared" si="20"/>
        <v>#N/A</v>
      </c>
      <c r="ED51" s="163" t="e">
        <f t="shared" si="21"/>
        <v>#N/A</v>
      </c>
      <c r="EE51" s="163" t="e">
        <f t="shared" si="22"/>
        <v>#N/A</v>
      </c>
      <c r="EF51" s="163" t="e">
        <f t="shared" si="23"/>
        <v>#N/A</v>
      </c>
      <c r="EG51" s="163" t="e">
        <f t="shared" si="24"/>
        <v>#N/A</v>
      </c>
      <c r="EH51" s="163" t="e">
        <f t="shared" si="25"/>
        <v>#N/A</v>
      </c>
      <c r="EI51" s="163" t="e">
        <f t="shared" si="26"/>
        <v>#N/A</v>
      </c>
      <c r="EJ51" s="163" t="e">
        <f t="shared" si="27"/>
        <v>#N/A</v>
      </c>
      <c r="EK51" s="163" t="e">
        <f t="shared" si="28"/>
        <v>#N/A</v>
      </c>
      <c r="EL51" s="163" t="e">
        <f t="shared" si="29"/>
        <v>#N/A</v>
      </c>
      <c r="EM51" s="163" t="e">
        <f t="shared" si="30"/>
        <v>#N/A</v>
      </c>
      <c r="EN51" s="163" t="e">
        <f t="shared" si="31"/>
        <v>#N/A</v>
      </c>
      <c r="EO51" s="163" t="e">
        <f t="shared" si="32"/>
        <v>#N/A</v>
      </c>
      <c r="EP51" s="163" t="e">
        <f t="shared" si="33"/>
        <v>#N/A</v>
      </c>
      <c r="EQ51" s="163" t="e">
        <f t="shared" si="34"/>
        <v>#N/A</v>
      </c>
      <c r="ER51" s="163" t="e">
        <f t="shared" si="35"/>
        <v>#N/A</v>
      </c>
      <c r="ES51" s="163" t="e">
        <f t="shared" si="36"/>
        <v>#N/A</v>
      </c>
      <c r="ET51" s="163" t="e">
        <f t="shared" si="37"/>
        <v>#N/A</v>
      </c>
      <c r="EU51" s="163" t="e">
        <f t="shared" si="38"/>
        <v>#N/A</v>
      </c>
      <c r="EV51" s="163" t="e">
        <f t="shared" si="39"/>
        <v>#N/A</v>
      </c>
      <c r="EW51" s="163" t="e">
        <f t="shared" si="40"/>
        <v>#N/A</v>
      </c>
      <c r="EX51" s="163" t="e">
        <f t="shared" si="41"/>
        <v>#N/A</v>
      </c>
      <c r="EY51" s="163" t="e">
        <f t="shared" si="42"/>
        <v>#N/A</v>
      </c>
      <c r="EZ51" s="163" t="e">
        <f t="shared" si="43"/>
        <v>#N/A</v>
      </c>
      <c r="FA51" s="163" t="e">
        <f t="shared" si="44"/>
        <v>#N/A</v>
      </c>
      <c r="FB51" s="163" t="e">
        <f t="shared" si="45"/>
        <v>#N/A</v>
      </c>
      <c r="FC51" s="163" t="e">
        <f t="shared" si="46"/>
        <v>#N/A</v>
      </c>
      <c r="FD51" s="163" t="e">
        <f t="shared" si="47"/>
        <v>#N/A</v>
      </c>
      <c r="FE51" s="163" t="e">
        <f t="shared" si="48"/>
        <v>#N/A</v>
      </c>
      <c r="FF51" s="163" t="e">
        <f t="shared" si="49"/>
        <v>#N/A</v>
      </c>
      <c r="FG51" s="163" t="e">
        <f t="shared" si="50"/>
        <v>#N/A</v>
      </c>
      <c r="FH51" s="163" t="e">
        <f t="shared" si="51"/>
        <v>#N/A</v>
      </c>
      <c r="FI51" s="163" t="e">
        <f t="shared" si="52"/>
        <v>#N/A</v>
      </c>
      <c r="FJ51" s="163" t="e">
        <f t="shared" si="53"/>
        <v>#N/A</v>
      </c>
      <c r="FK51" s="163" t="e">
        <f t="shared" si="54"/>
        <v>#N/A</v>
      </c>
      <c r="FL51" s="163" t="e">
        <f t="shared" si="55"/>
        <v>#N/A</v>
      </c>
      <c r="FM51" s="163" t="e">
        <f t="shared" si="56"/>
        <v>#N/A</v>
      </c>
      <c r="FN51" s="163" t="e">
        <f t="shared" si="57"/>
        <v>#N/A</v>
      </c>
      <c r="FO51" s="163" t="e">
        <f t="shared" si="58"/>
        <v>#N/A</v>
      </c>
      <c r="FP51" s="163" t="e">
        <f t="shared" si="59"/>
        <v>#N/A</v>
      </c>
      <c r="FQ51" s="163" t="e">
        <f t="shared" si="60"/>
        <v>#N/A</v>
      </c>
      <c r="FR51" s="163" t="e">
        <f t="shared" si="61"/>
        <v>#N/A</v>
      </c>
      <c r="FS51" s="163" t="e">
        <f t="shared" si="62"/>
        <v>#N/A</v>
      </c>
      <c r="FT51" s="163" t="e">
        <f t="shared" si="63"/>
        <v>#N/A</v>
      </c>
      <c r="FU51" s="163" t="e">
        <f t="shared" si="64"/>
        <v>#N/A</v>
      </c>
      <c r="FV51" s="163" t="e">
        <f t="shared" si="65"/>
        <v>#N/A</v>
      </c>
      <c r="FW51" s="163" t="e">
        <f t="shared" si="66"/>
        <v>#N/A</v>
      </c>
      <c r="FX51" s="163" t="e">
        <f t="shared" si="67"/>
        <v>#N/A</v>
      </c>
      <c r="FY51" s="163" t="e">
        <f t="shared" si="68"/>
        <v>#N/A</v>
      </c>
      <c r="FZ51" s="163" t="e">
        <f t="shared" si="69"/>
        <v>#N/A</v>
      </c>
      <c r="GA51" s="163" t="e">
        <f t="shared" si="70"/>
        <v>#N/A</v>
      </c>
      <c r="GB51" s="163" t="e">
        <f t="shared" si="71"/>
        <v>#N/A</v>
      </c>
      <c r="GC51" s="163" t="e">
        <f t="shared" si="72"/>
        <v>#N/A</v>
      </c>
      <c r="GD51" s="163" t="e">
        <f t="shared" si="73"/>
        <v>#N/A</v>
      </c>
      <c r="GE51" s="163" t="e">
        <f t="shared" si="74"/>
        <v>#N/A</v>
      </c>
      <c r="GF51" s="163" t="e">
        <f t="shared" si="75"/>
        <v>#N/A</v>
      </c>
      <c r="GG51" s="163" t="e">
        <f t="shared" si="76"/>
        <v>#N/A</v>
      </c>
      <c r="GH51" s="163" t="e">
        <f t="shared" si="77"/>
        <v>#N/A</v>
      </c>
      <c r="GI51" s="163" t="e">
        <f t="shared" si="78"/>
        <v>#N/A</v>
      </c>
      <c r="GJ51" s="163" t="e">
        <f t="shared" si="79"/>
        <v>#N/A</v>
      </c>
      <c r="GK51" s="163" t="e">
        <f t="shared" si="80"/>
        <v>#N/A</v>
      </c>
      <c r="GL51" s="163" t="e">
        <f t="shared" si="81"/>
        <v>#N/A</v>
      </c>
      <c r="GM51" s="163" t="e">
        <f t="shared" si="82"/>
        <v>#N/A</v>
      </c>
      <c r="GN51" s="163" t="e">
        <f t="shared" si="83"/>
        <v>#N/A</v>
      </c>
      <c r="GO51" s="163" t="e">
        <f t="shared" si="84"/>
        <v>#N/A</v>
      </c>
      <c r="GP51" s="163" t="e">
        <f t="shared" si="85"/>
        <v>#N/A</v>
      </c>
      <c r="GQ51" s="163" t="e">
        <f t="shared" si="86"/>
        <v>#N/A</v>
      </c>
      <c r="GR51" s="163" t="e">
        <f t="shared" si="87"/>
        <v>#N/A</v>
      </c>
      <c r="GS51" s="163" t="e">
        <f t="shared" si="88"/>
        <v>#N/A</v>
      </c>
      <c r="GT51" s="163" t="e">
        <f t="shared" si="89"/>
        <v>#N/A</v>
      </c>
      <c r="GU51" s="163" t="e">
        <f t="shared" si="90"/>
        <v>#N/A</v>
      </c>
      <c r="GV51" s="163" t="e">
        <f t="shared" si="91"/>
        <v>#N/A</v>
      </c>
      <c r="GW51" s="163" t="e">
        <f t="shared" si="92"/>
        <v>#N/A</v>
      </c>
      <c r="GX51" s="163" t="e">
        <f t="shared" si="93"/>
        <v>#N/A</v>
      </c>
      <c r="GY51" s="163" t="e">
        <f t="shared" si="94"/>
        <v>#N/A</v>
      </c>
      <c r="GZ51" s="163" t="e">
        <f t="shared" si="95"/>
        <v>#N/A</v>
      </c>
      <c r="HA51" s="163" t="e">
        <f t="shared" si="96"/>
        <v>#N/A</v>
      </c>
      <c r="HB51" s="163" t="e">
        <f t="shared" si="97"/>
        <v>#N/A</v>
      </c>
      <c r="HC51" s="163" t="e">
        <f t="shared" si="98"/>
        <v>#N/A</v>
      </c>
      <c r="HD51" s="163" t="e">
        <f t="shared" si="99"/>
        <v>#N/A</v>
      </c>
      <c r="HE51" s="163" t="e">
        <f t="shared" si="100"/>
        <v>#N/A</v>
      </c>
      <c r="HF51" s="163" t="e">
        <f t="shared" si="101"/>
        <v>#N/A</v>
      </c>
      <c r="HG51" s="163" t="e">
        <f t="shared" si="102"/>
        <v>#N/A</v>
      </c>
      <c r="HH51" s="163" t="e">
        <f t="shared" si="103"/>
        <v>#N/A</v>
      </c>
      <c r="HI51" s="163" t="e">
        <f t="shared" si="104"/>
        <v>#N/A</v>
      </c>
      <c r="HJ51" s="163" t="e">
        <f t="shared" si="105"/>
        <v>#N/A</v>
      </c>
      <c r="HK51" s="163" t="e">
        <f t="shared" si="106"/>
        <v>#N/A</v>
      </c>
      <c r="HL51" s="163" t="e">
        <f t="shared" si="107"/>
        <v>#N/A</v>
      </c>
      <c r="HM51" s="163" t="e">
        <f t="shared" si="108"/>
        <v>#N/A</v>
      </c>
      <c r="HN51" s="163" t="e">
        <f t="shared" si="109"/>
        <v>#N/A</v>
      </c>
      <c r="HO51" s="163" t="e">
        <f t="shared" si="110"/>
        <v>#N/A</v>
      </c>
      <c r="HP51" s="163" t="e">
        <f t="shared" si="111"/>
        <v>#N/A</v>
      </c>
      <c r="HQ51" s="163" t="e">
        <f t="shared" si="112"/>
        <v>#N/A</v>
      </c>
    </row>
    <row r="52" spans="1:225" hidden="1" x14ac:dyDescent="0.25">
      <c r="A52" s="4">
        <v>49</v>
      </c>
      <c r="B52" s="368" t="str">
        <f>IFERROR(_xlfn.LOGNORM.INV(0.001,LN($G52),LN(VLOOKUP($H52,VLookups!$A$4:$C$13,3,FALSE))),"")</f>
        <v/>
      </c>
      <c r="C52" s="89"/>
      <c r="D52" s="368" t="str">
        <f>IFERROR(_xlfn.LOGNORM.INV(0.999,LN($G52),LN(VLOOKUP($H52,VLookups!$A$4:$C$13,3,FALSE))),"")</f>
        <v/>
      </c>
      <c r="E52" s="34" t="str">
        <f t="shared" si="4"/>
        <v/>
      </c>
      <c r="F52" s="34" t="str">
        <f t="shared" si="5"/>
        <v/>
      </c>
      <c r="G52" s="70" t="str">
        <f>IF(AND(C52&gt;0,NOT(ISBLANK(H52))),IF(VLOOKUP($C$3,VLookups!$A$17:$B$18,2,FALSE),C52*VLOOKUP(H52,VLookups!$A$4:$B$13,2,FALSE),C52),"")</f>
        <v/>
      </c>
      <c r="H52" s="21"/>
      <c r="I52" s="56"/>
      <c r="J52" s="266"/>
      <c r="K52" s="369" t="str">
        <f>IF(AND(B52&gt;0,C52&gt;0,D52&gt;0),IF(ISBLANK(J52),IF(ISBLANK(H52),"",VLOOKUP(H52,VLookups!$A$4:$C$13,3,FALSE)),J52),"")</f>
        <v/>
      </c>
      <c r="L52" s="369" t="str">
        <f t="shared" si="6"/>
        <v/>
      </c>
      <c r="M52" s="72" t="str">
        <f t="shared" si="7"/>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8"/>
        <v/>
      </c>
      <c r="X52" s="162" t="str">
        <f t="shared" si="9"/>
        <v/>
      </c>
      <c r="Y52" s="48" t="str">
        <f t="shared" ref="Y52:CJ52" si="205">IF(ISNONTEXT($W52),X52+$W52,"")</f>
        <v/>
      </c>
      <c r="Z52" s="48" t="str">
        <f t="shared" si="205"/>
        <v/>
      </c>
      <c r="AA52" s="48" t="str">
        <f t="shared" si="205"/>
        <v/>
      </c>
      <c r="AB52" s="48" t="str">
        <f t="shared" si="205"/>
        <v/>
      </c>
      <c r="AC52" s="48" t="str">
        <f t="shared" si="205"/>
        <v/>
      </c>
      <c r="AD52" s="48" t="str">
        <f t="shared" si="205"/>
        <v/>
      </c>
      <c r="AE52" s="48" t="str">
        <f t="shared" si="205"/>
        <v/>
      </c>
      <c r="AF52" s="48" t="str">
        <f t="shared" si="205"/>
        <v/>
      </c>
      <c r="AG52" s="48" t="str">
        <f t="shared" si="205"/>
        <v/>
      </c>
      <c r="AH52" s="48" t="str">
        <f t="shared" si="205"/>
        <v/>
      </c>
      <c r="AI52" s="48" t="str">
        <f t="shared" si="205"/>
        <v/>
      </c>
      <c r="AJ52" s="48" t="str">
        <f t="shared" si="205"/>
        <v/>
      </c>
      <c r="AK52" s="48" t="str">
        <f t="shared" si="205"/>
        <v/>
      </c>
      <c r="AL52" s="48" t="str">
        <f t="shared" si="205"/>
        <v/>
      </c>
      <c r="AM52" s="48" t="str">
        <f t="shared" si="205"/>
        <v/>
      </c>
      <c r="AN52" s="48" t="str">
        <f t="shared" si="205"/>
        <v/>
      </c>
      <c r="AO52" s="48" t="str">
        <f t="shared" si="205"/>
        <v/>
      </c>
      <c r="AP52" s="48" t="str">
        <f t="shared" si="205"/>
        <v/>
      </c>
      <c r="AQ52" s="48" t="str">
        <f t="shared" si="205"/>
        <v/>
      </c>
      <c r="AR52" s="48" t="str">
        <f t="shared" si="205"/>
        <v/>
      </c>
      <c r="AS52" s="48" t="str">
        <f t="shared" si="205"/>
        <v/>
      </c>
      <c r="AT52" s="48" t="str">
        <f t="shared" si="205"/>
        <v/>
      </c>
      <c r="AU52" s="48" t="str">
        <f t="shared" si="205"/>
        <v/>
      </c>
      <c r="AV52" s="48" t="str">
        <f t="shared" si="205"/>
        <v/>
      </c>
      <c r="AW52" s="48" t="str">
        <f t="shared" si="205"/>
        <v/>
      </c>
      <c r="AX52" s="48" t="str">
        <f t="shared" si="205"/>
        <v/>
      </c>
      <c r="AY52" s="48" t="str">
        <f t="shared" si="205"/>
        <v/>
      </c>
      <c r="AZ52" s="48" t="str">
        <f t="shared" si="205"/>
        <v/>
      </c>
      <c r="BA52" s="48" t="str">
        <f t="shared" si="205"/>
        <v/>
      </c>
      <c r="BB52" s="48" t="str">
        <f t="shared" si="205"/>
        <v/>
      </c>
      <c r="BC52" s="48" t="str">
        <f t="shared" si="205"/>
        <v/>
      </c>
      <c r="BD52" s="48" t="str">
        <f t="shared" si="205"/>
        <v/>
      </c>
      <c r="BE52" s="48" t="str">
        <f t="shared" si="205"/>
        <v/>
      </c>
      <c r="BF52" s="48" t="str">
        <f t="shared" si="205"/>
        <v/>
      </c>
      <c r="BG52" s="48" t="str">
        <f t="shared" si="205"/>
        <v/>
      </c>
      <c r="BH52" s="48" t="str">
        <f t="shared" si="205"/>
        <v/>
      </c>
      <c r="BI52" s="48" t="str">
        <f t="shared" si="205"/>
        <v/>
      </c>
      <c r="BJ52" s="48" t="str">
        <f t="shared" si="205"/>
        <v/>
      </c>
      <c r="BK52" s="48" t="str">
        <f t="shared" si="205"/>
        <v/>
      </c>
      <c r="BL52" s="48" t="str">
        <f t="shared" si="205"/>
        <v/>
      </c>
      <c r="BM52" s="48" t="str">
        <f t="shared" si="205"/>
        <v/>
      </c>
      <c r="BN52" s="48" t="str">
        <f t="shared" si="205"/>
        <v/>
      </c>
      <c r="BO52" s="48" t="str">
        <f t="shared" si="205"/>
        <v/>
      </c>
      <c r="BP52" s="48" t="str">
        <f t="shared" si="205"/>
        <v/>
      </c>
      <c r="BQ52" s="48" t="str">
        <f t="shared" si="205"/>
        <v/>
      </c>
      <c r="BR52" s="48" t="str">
        <f t="shared" si="205"/>
        <v/>
      </c>
      <c r="BS52" s="48" t="str">
        <f t="shared" si="205"/>
        <v/>
      </c>
      <c r="BT52" s="48" t="str">
        <f t="shared" si="205"/>
        <v/>
      </c>
      <c r="BU52" s="48" t="str">
        <f t="shared" si="205"/>
        <v/>
      </c>
      <c r="BV52" s="48" t="str">
        <f t="shared" si="205"/>
        <v/>
      </c>
      <c r="BW52" s="48" t="str">
        <f t="shared" si="205"/>
        <v/>
      </c>
      <c r="BX52" s="48" t="str">
        <f t="shared" si="205"/>
        <v/>
      </c>
      <c r="BY52" s="48" t="str">
        <f t="shared" si="205"/>
        <v/>
      </c>
      <c r="BZ52" s="48" t="str">
        <f t="shared" si="205"/>
        <v/>
      </c>
      <c r="CA52" s="48" t="str">
        <f t="shared" si="205"/>
        <v/>
      </c>
      <c r="CB52" s="48" t="str">
        <f t="shared" si="205"/>
        <v/>
      </c>
      <c r="CC52" s="48" t="str">
        <f t="shared" si="205"/>
        <v/>
      </c>
      <c r="CD52" s="48" t="str">
        <f t="shared" si="205"/>
        <v/>
      </c>
      <c r="CE52" s="48" t="str">
        <f t="shared" si="205"/>
        <v/>
      </c>
      <c r="CF52" s="48" t="str">
        <f t="shared" si="205"/>
        <v/>
      </c>
      <c r="CG52" s="48" t="str">
        <f t="shared" si="205"/>
        <v/>
      </c>
      <c r="CH52" s="48" t="str">
        <f t="shared" si="205"/>
        <v/>
      </c>
      <c r="CI52" s="48" t="str">
        <f t="shared" si="205"/>
        <v/>
      </c>
      <c r="CJ52" s="48" t="str">
        <f t="shared" si="205"/>
        <v/>
      </c>
      <c r="CK52" s="48" t="str">
        <f t="shared" ref="CK52:DT52" si="206">IF(ISNONTEXT($W52),CJ52+$W52,"")</f>
        <v/>
      </c>
      <c r="CL52" s="48" t="str">
        <f t="shared" si="206"/>
        <v/>
      </c>
      <c r="CM52" s="48" t="str">
        <f t="shared" si="206"/>
        <v/>
      </c>
      <c r="CN52" s="48" t="str">
        <f t="shared" si="206"/>
        <v/>
      </c>
      <c r="CO52" s="48" t="str">
        <f t="shared" si="206"/>
        <v/>
      </c>
      <c r="CP52" s="48" t="str">
        <f t="shared" si="206"/>
        <v/>
      </c>
      <c r="CQ52" s="48" t="str">
        <f t="shared" si="206"/>
        <v/>
      </c>
      <c r="CR52" s="48" t="str">
        <f t="shared" si="206"/>
        <v/>
      </c>
      <c r="CS52" s="48" t="str">
        <f t="shared" si="206"/>
        <v/>
      </c>
      <c r="CT52" s="48" t="str">
        <f t="shared" si="206"/>
        <v/>
      </c>
      <c r="CU52" s="48" t="str">
        <f t="shared" si="206"/>
        <v/>
      </c>
      <c r="CV52" s="48" t="str">
        <f t="shared" si="206"/>
        <v/>
      </c>
      <c r="CW52" s="48" t="str">
        <f t="shared" si="206"/>
        <v/>
      </c>
      <c r="CX52" s="48" t="str">
        <f t="shared" si="206"/>
        <v/>
      </c>
      <c r="CY52" s="48" t="str">
        <f t="shared" si="206"/>
        <v/>
      </c>
      <c r="CZ52" s="48" t="str">
        <f t="shared" si="206"/>
        <v/>
      </c>
      <c r="DA52" s="48" t="str">
        <f t="shared" si="206"/>
        <v/>
      </c>
      <c r="DB52" s="48" t="str">
        <f t="shared" si="206"/>
        <v/>
      </c>
      <c r="DC52" s="48" t="str">
        <f t="shared" si="206"/>
        <v/>
      </c>
      <c r="DD52" s="48" t="str">
        <f t="shared" si="206"/>
        <v/>
      </c>
      <c r="DE52" s="48" t="str">
        <f t="shared" si="206"/>
        <v/>
      </c>
      <c r="DF52" s="48" t="str">
        <f t="shared" si="206"/>
        <v/>
      </c>
      <c r="DG52" s="48" t="str">
        <f t="shared" si="206"/>
        <v/>
      </c>
      <c r="DH52" s="48" t="str">
        <f t="shared" si="206"/>
        <v/>
      </c>
      <c r="DI52" s="48" t="str">
        <f t="shared" si="206"/>
        <v/>
      </c>
      <c r="DJ52" s="48" t="str">
        <f t="shared" si="206"/>
        <v/>
      </c>
      <c r="DK52" s="48" t="str">
        <f t="shared" si="206"/>
        <v/>
      </c>
      <c r="DL52" s="48" t="str">
        <f t="shared" si="206"/>
        <v/>
      </c>
      <c r="DM52" s="48" t="str">
        <f t="shared" si="206"/>
        <v/>
      </c>
      <c r="DN52" s="48" t="str">
        <f t="shared" si="206"/>
        <v/>
      </c>
      <c r="DO52" s="48" t="str">
        <f t="shared" si="206"/>
        <v/>
      </c>
      <c r="DP52" s="48" t="str">
        <f t="shared" si="206"/>
        <v/>
      </c>
      <c r="DQ52" s="48" t="str">
        <f t="shared" si="206"/>
        <v/>
      </c>
      <c r="DR52" s="48" t="str">
        <f t="shared" si="206"/>
        <v/>
      </c>
      <c r="DS52" s="48" t="str">
        <f t="shared" si="206"/>
        <v/>
      </c>
      <c r="DT52" s="48" t="str">
        <f t="shared" si="206"/>
        <v/>
      </c>
      <c r="DU52" s="163" t="e">
        <f t="shared" si="12"/>
        <v>#N/A</v>
      </c>
      <c r="DV52" s="163" t="e">
        <f t="shared" si="13"/>
        <v>#N/A</v>
      </c>
      <c r="DW52" s="163" t="e">
        <f t="shared" si="14"/>
        <v>#N/A</v>
      </c>
      <c r="DX52" s="163" t="e">
        <f t="shared" si="15"/>
        <v>#N/A</v>
      </c>
      <c r="DY52" s="163" t="e">
        <f t="shared" si="16"/>
        <v>#N/A</v>
      </c>
      <c r="DZ52" s="163" t="e">
        <f t="shared" si="17"/>
        <v>#N/A</v>
      </c>
      <c r="EA52" s="163" t="e">
        <f t="shared" si="18"/>
        <v>#N/A</v>
      </c>
      <c r="EB52" s="163" t="e">
        <f t="shared" si="19"/>
        <v>#N/A</v>
      </c>
      <c r="EC52" s="163" t="e">
        <f t="shared" si="20"/>
        <v>#N/A</v>
      </c>
      <c r="ED52" s="163" t="e">
        <f t="shared" si="21"/>
        <v>#N/A</v>
      </c>
      <c r="EE52" s="163" t="e">
        <f t="shared" si="22"/>
        <v>#N/A</v>
      </c>
      <c r="EF52" s="163" t="e">
        <f t="shared" si="23"/>
        <v>#N/A</v>
      </c>
      <c r="EG52" s="163" t="e">
        <f t="shared" si="24"/>
        <v>#N/A</v>
      </c>
      <c r="EH52" s="163" t="e">
        <f t="shared" si="25"/>
        <v>#N/A</v>
      </c>
      <c r="EI52" s="163" t="e">
        <f t="shared" si="26"/>
        <v>#N/A</v>
      </c>
      <c r="EJ52" s="163" t="e">
        <f t="shared" si="27"/>
        <v>#N/A</v>
      </c>
      <c r="EK52" s="163" t="e">
        <f t="shared" si="28"/>
        <v>#N/A</v>
      </c>
      <c r="EL52" s="163" t="e">
        <f t="shared" si="29"/>
        <v>#N/A</v>
      </c>
      <c r="EM52" s="163" t="e">
        <f t="shared" si="30"/>
        <v>#N/A</v>
      </c>
      <c r="EN52" s="163" t="e">
        <f t="shared" si="31"/>
        <v>#N/A</v>
      </c>
      <c r="EO52" s="163" t="e">
        <f t="shared" si="32"/>
        <v>#N/A</v>
      </c>
      <c r="EP52" s="163" t="e">
        <f t="shared" si="33"/>
        <v>#N/A</v>
      </c>
      <c r="EQ52" s="163" t="e">
        <f t="shared" si="34"/>
        <v>#N/A</v>
      </c>
      <c r="ER52" s="163" t="e">
        <f t="shared" si="35"/>
        <v>#N/A</v>
      </c>
      <c r="ES52" s="163" t="e">
        <f t="shared" si="36"/>
        <v>#N/A</v>
      </c>
      <c r="ET52" s="163" t="e">
        <f t="shared" si="37"/>
        <v>#N/A</v>
      </c>
      <c r="EU52" s="163" t="e">
        <f t="shared" si="38"/>
        <v>#N/A</v>
      </c>
      <c r="EV52" s="163" t="e">
        <f t="shared" si="39"/>
        <v>#N/A</v>
      </c>
      <c r="EW52" s="163" t="e">
        <f t="shared" si="40"/>
        <v>#N/A</v>
      </c>
      <c r="EX52" s="163" t="e">
        <f t="shared" si="41"/>
        <v>#N/A</v>
      </c>
      <c r="EY52" s="163" t="e">
        <f t="shared" si="42"/>
        <v>#N/A</v>
      </c>
      <c r="EZ52" s="163" t="e">
        <f t="shared" si="43"/>
        <v>#N/A</v>
      </c>
      <c r="FA52" s="163" t="e">
        <f t="shared" si="44"/>
        <v>#N/A</v>
      </c>
      <c r="FB52" s="163" t="e">
        <f t="shared" si="45"/>
        <v>#N/A</v>
      </c>
      <c r="FC52" s="163" t="e">
        <f t="shared" si="46"/>
        <v>#N/A</v>
      </c>
      <c r="FD52" s="163" t="e">
        <f t="shared" si="47"/>
        <v>#N/A</v>
      </c>
      <c r="FE52" s="163" t="e">
        <f t="shared" si="48"/>
        <v>#N/A</v>
      </c>
      <c r="FF52" s="163" t="e">
        <f t="shared" si="49"/>
        <v>#N/A</v>
      </c>
      <c r="FG52" s="163" t="e">
        <f t="shared" si="50"/>
        <v>#N/A</v>
      </c>
      <c r="FH52" s="163" t="e">
        <f t="shared" si="51"/>
        <v>#N/A</v>
      </c>
      <c r="FI52" s="163" t="e">
        <f t="shared" si="52"/>
        <v>#N/A</v>
      </c>
      <c r="FJ52" s="163" t="e">
        <f t="shared" si="53"/>
        <v>#N/A</v>
      </c>
      <c r="FK52" s="163" t="e">
        <f t="shared" si="54"/>
        <v>#N/A</v>
      </c>
      <c r="FL52" s="163" t="e">
        <f t="shared" si="55"/>
        <v>#N/A</v>
      </c>
      <c r="FM52" s="163" t="e">
        <f t="shared" si="56"/>
        <v>#N/A</v>
      </c>
      <c r="FN52" s="163" t="e">
        <f t="shared" si="57"/>
        <v>#N/A</v>
      </c>
      <c r="FO52" s="163" t="e">
        <f t="shared" si="58"/>
        <v>#N/A</v>
      </c>
      <c r="FP52" s="163" t="e">
        <f t="shared" si="59"/>
        <v>#N/A</v>
      </c>
      <c r="FQ52" s="163" t="e">
        <f t="shared" si="60"/>
        <v>#N/A</v>
      </c>
      <c r="FR52" s="163" t="e">
        <f t="shared" si="61"/>
        <v>#N/A</v>
      </c>
      <c r="FS52" s="163" t="e">
        <f t="shared" si="62"/>
        <v>#N/A</v>
      </c>
      <c r="FT52" s="163" t="e">
        <f t="shared" si="63"/>
        <v>#N/A</v>
      </c>
      <c r="FU52" s="163" t="e">
        <f t="shared" si="64"/>
        <v>#N/A</v>
      </c>
      <c r="FV52" s="163" t="e">
        <f t="shared" si="65"/>
        <v>#N/A</v>
      </c>
      <c r="FW52" s="163" t="e">
        <f t="shared" si="66"/>
        <v>#N/A</v>
      </c>
      <c r="FX52" s="163" t="e">
        <f t="shared" si="67"/>
        <v>#N/A</v>
      </c>
      <c r="FY52" s="163" t="e">
        <f t="shared" si="68"/>
        <v>#N/A</v>
      </c>
      <c r="FZ52" s="163" t="e">
        <f t="shared" si="69"/>
        <v>#N/A</v>
      </c>
      <c r="GA52" s="163" t="e">
        <f t="shared" si="70"/>
        <v>#N/A</v>
      </c>
      <c r="GB52" s="163" t="e">
        <f t="shared" si="71"/>
        <v>#N/A</v>
      </c>
      <c r="GC52" s="163" t="e">
        <f t="shared" si="72"/>
        <v>#N/A</v>
      </c>
      <c r="GD52" s="163" t="e">
        <f t="shared" si="73"/>
        <v>#N/A</v>
      </c>
      <c r="GE52" s="163" t="e">
        <f t="shared" si="74"/>
        <v>#N/A</v>
      </c>
      <c r="GF52" s="163" t="e">
        <f t="shared" si="75"/>
        <v>#N/A</v>
      </c>
      <c r="GG52" s="163" t="e">
        <f t="shared" si="76"/>
        <v>#N/A</v>
      </c>
      <c r="GH52" s="163" t="e">
        <f t="shared" si="77"/>
        <v>#N/A</v>
      </c>
      <c r="GI52" s="163" t="e">
        <f t="shared" si="78"/>
        <v>#N/A</v>
      </c>
      <c r="GJ52" s="163" t="e">
        <f t="shared" si="79"/>
        <v>#N/A</v>
      </c>
      <c r="GK52" s="163" t="e">
        <f t="shared" si="80"/>
        <v>#N/A</v>
      </c>
      <c r="GL52" s="163" t="e">
        <f t="shared" si="81"/>
        <v>#N/A</v>
      </c>
      <c r="GM52" s="163" t="e">
        <f t="shared" si="82"/>
        <v>#N/A</v>
      </c>
      <c r="GN52" s="163" t="e">
        <f t="shared" si="83"/>
        <v>#N/A</v>
      </c>
      <c r="GO52" s="163" t="e">
        <f t="shared" si="84"/>
        <v>#N/A</v>
      </c>
      <c r="GP52" s="163" t="e">
        <f t="shared" si="85"/>
        <v>#N/A</v>
      </c>
      <c r="GQ52" s="163" t="e">
        <f t="shared" si="86"/>
        <v>#N/A</v>
      </c>
      <c r="GR52" s="163" t="e">
        <f t="shared" si="87"/>
        <v>#N/A</v>
      </c>
      <c r="GS52" s="163" t="e">
        <f t="shared" si="88"/>
        <v>#N/A</v>
      </c>
      <c r="GT52" s="163" t="e">
        <f t="shared" si="89"/>
        <v>#N/A</v>
      </c>
      <c r="GU52" s="163" t="e">
        <f t="shared" si="90"/>
        <v>#N/A</v>
      </c>
      <c r="GV52" s="163" t="e">
        <f t="shared" si="91"/>
        <v>#N/A</v>
      </c>
      <c r="GW52" s="163" t="e">
        <f t="shared" si="92"/>
        <v>#N/A</v>
      </c>
      <c r="GX52" s="163" t="e">
        <f t="shared" si="93"/>
        <v>#N/A</v>
      </c>
      <c r="GY52" s="163" t="e">
        <f t="shared" si="94"/>
        <v>#N/A</v>
      </c>
      <c r="GZ52" s="163" t="e">
        <f t="shared" si="95"/>
        <v>#N/A</v>
      </c>
      <c r="HA52" s="163" t="e">
        <f t="shared" si="96"/>
        <v>#N/A</v>
      </c>
      <c r="HB52" s="163" t="e">
        <f t="shared" si="97"/>
        <v>#N/A</v>
      </c>
      <c r="HC52" s="163" t="e">
        <f t="shared" si="98"/>
        <v>#N/A</v>
      </c>
      <c r="HD52" s="163" t="e">
        <f t="shared" si="99"/>
        <v>#N/A</v>
      </c>
      <c r="HE52" s="163" t="e">
        <f t="shared" si="100"/>
        <v>#N/A</v>
      </c>
      <c r="HF52" s="163" t="e">
        <f t="shared" si="101"/>
        <v>#N/A</v>
      </c>
      <c r="HG52" s="163" t="e">
        <f t="shared" si="102"/>
        <v>#N/A</v>
      </c>
      <c r="HH52" s="163" t="e">
        <f t="shared" si="103"/>
        <v>#N/A</v>
      </c>
      <c r="HI52" s="163" t="e">
        <f t="shared" si="104"/>
        <v>#N/A</v>
      </c>
      <c r="HJ52" s="163" t="e">
        <f t="shared" si="105"/>
        <v>#N/A</v>
      </c>
      <c r="HK52" s="163" t="e">
        <f t="shared" si="106"/>
        <v>#N/A</v>
      </c>
      <c r="HL52" s="163" t="e">
        <f t="shared" si="107"/>
        <v>#N/A</v>
      </c>
      <c r="HM52" s="163" t="e">
        <f t="shared" si="108"/>
        <v>#N/A</v>
      </c>
      <c r="HN52" s="163" t="e">
        <f t="shared" si="109"/>
        <v>#N/A</v>
      </c>
      <c r="HO52" s="163" t="e">
        <f t="shared" si="110"/>
        <v>#N/A</v>
      </c>
      <c r="HP52" s="163" t="e">
        <f t="shared" si="111"/>
        <v>#N/A</v>
      </c>
      <c r="HQ52" s="163" t="e">
        <f t="shared" si="112"/>
        <v>#N/A</v>
      </c>
    </row>
    <row r="53" spans="1:225" hidden="1" x14ac:dyDescent="0.25">
      <c r="A53" s="4">
        <v>50</v>
      </c>
      <c r="B53" s="368" t="str">
        <f>IFERROR(_xlfn.LOGNORM.INV(0.001,LN($G53),LN(VLOOKUP($H53,VLookups!$A$4:$C$13,3,FALSE))),"")</f>
        <v/>
      </c>
      <c r="C53" s="89"/>
      <c r="D53" s="368" t="str">
        <f>IFERROR(_xlfn.LOGNORM.INV(0.999,LN($G53),LN(VLOOKUP($H53,VLookups!$A$4:$C$13,3,FALSE))),"")</f>
        <v/>
      </c>
      <c r="E53" s="34" t="str">
        <f t="shared" si="4"/>
        <v/>
      </c>
      <c r="F53" s="34" t="str">
        <f t="shared" si="5"/>
        <v/>
      </c>
      <c r="G53" s="70" t="str">
        <f>IF(AND(C53&gt;0,NOT(ISBLANK(H53))),IF(VLOOKUP($C$3,VLookups!$A$17:$B$18,2,FALSE),C53*VLOOKUP(H53,VLookups!$A$4:$B$13,2,FALSE),C53),"")</f>
        <v/>
      </c>
      <c r="H53" s="21"/>
      <c r="I53" s="56"/>
      <c r="J53" s="266"/>
      <c r="K53" s="369" t="str">
        <f>IF(AND(B53&gt;0,C53&gt;0,D53&gt;0),IF(ISBLANK(J53),IF(ISBLANK(H53),"",VLOOKUP(H53,VLookups!$A$4:$C$13,3,FALSE)),J53),"")</f>
        <v/>
      </c>
      <c r="L53" s="369" t="str">
        <f t="shared" si="6"/>
        <v/>
      </c>
      <c r="M53" s="72" t="str">
        <f t="shared" si="7"/>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8"/>
        <v/>
      </c>
      <c r="X53" s="162" t="str">
        <f t="shared" si="9"/>
        <v/>
      </c>
      <c r="Y53" s="48" t="str">
        <f t="shared" ref="Y53:CJ53" si="207">IF(ISNONTEXT($W53),X53+$W53,"")</f>
        <v/>
      </c>
      <c r="Z53" s="48" t="str">
        <f t="shared" si="207"/>
        <v/>
      </c>
      <c r="AA53" s="48" t="str">
        <f t="shared" si="207"/>
        <v/>
      </c>
      <c r="AB53" s="48" t="str">
        <f t="shared" si="207"/>
        <v/>
      </c>
      <c r="AC53" s="48" t="str">
        <f t="shared" si="207"/>
        <v/>
      </c>
      <c r="AD53" s="48" t="str">
        <f t="shared" si="207"/>
        <v/>
      </c>
      <c r="AE53" s="48" t="str">
        <f t="shared" si="207"/>
        <v/>
      </c>
      <c r="AF53" s="48" t="str">
        <f t="shared" si="207"/>
        <v/>
      </c>
      <c r="AG53" s="48" t="str">
        <f t="shared" si="207"/>
        <v/>
      </c>
      <c r="AH53" s="48" t="str">
        <f t="shared" si="207"/>
        <v/>
      </c>
      <c r="AI53" s="48" t="str">
        <f t="shared" si="207"/>
        <v/>
      </c>
      <c r="AJ53" s="48" t="str">
        <f t="shared" si="207"/>
        <v/>
      </c>
      <c r="AK53" s="48" t="str">
        <f t="shared" si="207"/>
        <v/>
      </c>
      <c r="AL53" s="48" t="str">
        <f t="shared" si="207"/>
        <v/>
      </c>
      <c r="AM53" s="48" t="str">
        <f t="shared" si="207"/>
        <v/>
      </c>
      <c r="AN53" s="48" t="str">
        <f t="shared" si="207"/>
        <v/>
      </c>
      <c r="AO53" s="48" t="str">
        <f t="shared" si="207"/>
        <v/>
      </c>
      <c r="AP53" s="48" t="str">
        <f t="shared" si="207"/>
        <v/>
      </c>
      <c r="AQ53" s="48" t="str">
        <f t="shared" si="207"/>
        <v/>
      </c>
      <c r="AR53" s="48" t="str">
        <f t="shared" si="207"/>
        <v/>
      </c>
      <c r="AS53" s="48" t="str">
        <f t="shared" si="207"/>
        <v/>
      </c>
      <c r="AT53" s="48" t="str">
        <f t="shared" si="207"/>
        <v/>
      </c>
      <c r="AU53" s="48" t="str">
        <f t="shared" si="207"/>
        <v/>
      </c>
      <c r="AV53" s="48" t="str">
        <f t="shared" si="207"/>
        <v/>
      </c>
      <c r="AW53" s="48" t="str">
        <f t="shared" si="207"/>
        <v/>
      </c>
      <c r="AX53" s="48" t="str">
        <f t="shared" si="207"/>
        <v/>
      </c>
      <c r="AY53" s="48" t="str">
        <f t="shared" si="207"/>
        <v/>
      </c>
      <c r="AZ53" s="48" t="str">
        <f t="shared" si="207"/>
        <v/>
      </c>
      <c r="BA53" s="48" t="str">
        <f t="shared" si="207"/>
        <v/>
      </c>
      <c r="BB53" s="48" t="str">
        <f t="shared" si="207"/>
        <v/>
      </c>
      <c r="BC53" s="48" t="str">
        <f t="shared" si="207"/>
        <v/>
      </c>
      <c r="BD53" s="48" t="str">
        <f t="shared" si="207"/>
        <v/>
      </c>
      <c r="BE53" s="48" t="str">
        <f t="shared" si="207"/>
        <v/>
      </c>
      <c r="BF53" s="48" t="str">
        <f t="shared" si="207"/>
        <v/>
      </c>
      <c r="BG53" s="48" t="str">
        <f t="shared" si="207"/>
        <v/>
      </c>
      <c r="BH53" s="48" t="str">
        <f t="shared" si="207"/>
        <v/>
      </c>
      <c r="BI53" s="48" t="str">
        <f t="shared" si="207"/>
        <v/>
      </c>
      <c r="BJ53" s="48" t="str">
        <f t="shared" si="207"/>
        <v/>
      </c>
      <c r="BK53" s="48" t="str">
        <f t="shared" si="207"/>
        <v/>
      </c>
      <c r="BL53" s="48" t="str">
        <f t="shared" si="207"/>
        <v/>
      </c>
      <c r="BM53" s="48" t="str">
        <f t="shared" si="207"/>
        <v/>
      </c>
      <c r="BN53" s="48" t="str">
        <f t="shared" si="207"/>
        <v/>
      </c>
      <c r="BO53" s="48" t="str">
        <f t="shared" si="207"/>
        <v/>
      </c>
      <c r="BP53" s="48" t="str">
        <f t="shared" si="207"/>
        <v/>
      </c>
      <c r="BQ53" s="48" t="str">
        <f t="shared" si="207"/>
        <v/>
      </c>
      <c r="BR53" s="48" t="str">
        <f t="shared" si="207"/>
        <v/>
      </c>
      <c r="BS53" s="48" t="str">
        <f t="shared" si="207"/>
        <v/>
      </c>
      <c r="BT53" s="48" t="str">
        <f t="shared" si="207"/>
        <v/>
      </c>
      <c r="BU53" s="48" t="str">
        <f t="shared" si="207"/>
        <v/>
      </c>
      <c r="BV53" s="48" t="str">
        <f t="shared" si="207"/>
        <v/>
      </c>
      <c r="BW53" s="48" t="str">
        <f t="shared" si="207"/>
        <v/>
      </c>
      <c r="BX53" s="48" t="str">
        <f t="shared" si="207"/>
        <v/>
      </c>
      <c r="BY53" s="48" t="str">
        <f t="shared" si="207"/>
        <v/>
      </c>
      <c r="BZ53" s="48" t="str">
        <f t="shared" si="207"/>
        <v/>
      </c>
      <c r="CA53" s="48" t="str">
        <f t="shared" si="207"/>
        <v/>
      </c>
      <c r="CB53" s="48" t="str">
        <f t="shared" si="207"/>
        <v/>
      </c>
      <c r="CC53" s="48" t="str">
        <f t="shared" si="207"/>
        <v/>
      </c>
      <c r="CD53" s="48" t="str">
        <f t="shared" si="207"/>
        <v/>
      </c>
      <c r="CE53" s="48" t="str">
        <f t="shared" si="207"/>
        <v/>
      </c>
      <c r="CF53" s="48" t="str">
        <f t="shared" si="207"/>
        <v/>
      </c>
      <c r="CG53" s="48" t="str">
        <f t="shared" si="207"/>
        <v/>
      </c>
      <c r="CH53" s="48" t="str">
        <f t="shared" si="207"/>
        <v/>
      </c>
      <c r="CI53" s="48" t="str">
        <f t="shared" si="207"/>
        <v/>
      </c>
      <c r="CJ53" s="48" t="str">
        <f t="shared" si="207"/>
        <v/>
      </c>
      <c r="CK53" s="48" t="str">
        <f t="shared" ref="CK53:DT53" si="208">IF(ISNONTEXT($W53),CJ53+$W53,"")</f>
        <v/>
      </c>
      <c r="CL53" s="48" t="str">
        <f t="shared" si="208"/>
        <v/>
      </c>
      <c r="CM53" s="48" t="str">
        <f t="shared" si="208"/>
        <v/>
      </c>
      <c r="CN53" s="48" t="str">
        <f t="shared" si="208"/>
        <v/>
      </c>
      <c r="CO53" s="48" t="str">
        <f t="shared" si="208"/>
        <v/>
      </c>
      <c r="CP53" s="48" t="str">
        <f t="shared" si="208"/>
        <v/>
      </c>
      <c r="CQ53" s="48" t="str">
        <f t="shared" si="208"/>
        <v/>
      </c>
      <c r="CR53" s="48" t="str">
        <f t="shared" si="208"/>
        <v/>
      </c>
      <c r="CS53" s="48" t="str">
        <f t="shared" si="208"/>
        <v/>
      </c>
      <c r="CT53" s="48" t="str">
        <f t="shared" si="208"/>
        <v/>
      </c>
      <c r="CU53" s="48" t="str">
        <f t="shared" si="208"/>
        <v/>
      </c>
      <c r="CV53" s="48" t="str">
        <f t="shared" si="208"/>
        <v/>
      </c>
      <c r="CW53" s="48" t="str">
        <f t="shared" si="208"/>
        <v/>
      </c>
      <c r="CX53" s="48" t="str">
        <f t="shared" si="208"/>
        <v/>
      </c>
      <c r="CY53" s="48" t="str">
        <f t="shared" si="208"/>
        <v/>
      </c>
      <c r="CZ53" s="48" t="str">
        <f t="shared" si="208"/>
        <v/>
      </c>
      <c r="DA53" s="48" t="str">
        <f t="shared" si="208"/>
        <v/>
      </c>
      <c r="DB53" s="48" t="str">
        <f t="shared" si="208"/>
        <v/>
      </c>
      <c r="DC53" s="48" t="str">
        <f t="shared" si="208"/>
        <v/>
      </c>
      <c r="DD53" s="48" t="str">
        <f t="shared" si="208"/>
        <v/>
      </c>
      <c r="DE53" s="48" t="str">
        <f t="shared" si="208"/>
        <v/>
      </c>
      <c r="DF53" s="48" t="str">
        <f t="shared" si="208"/>
        <v/>
      </c>
      <c r="DG53" s="48" t="str">
        <f t="shared" si="208"/>
        <v/>
      </c>
      <c r="DH53" s="48" t="str">
        <f t="shared" si="208"/>
        <v/>
      </c>
      <c r="DI53" s="48" t="str">
        <f t="shared" si="208"/>
        <v/>
      </c>
      <c r="DJ53" s="48" t="str">
        <f t="shared" si="208"/>
        <v/>
      </c>
      <c r="DK53" s="48" t="str">
        <f t="shared" si="208"/>
        <v/>
      </c>
      <c r="DL53" s="48" t="str">
        <f t="shared" si="208"/>
        <v/>
      </c>
      <c r="DM53" s="48" t="str">
        <f t="shared" si="208"/>
        <v/>
      </c>
      <c r="DN53" s="48" t="str">
        <f t="shared" si="208"/>
        <v/>
      </c>
      <c r="DO53" s="48" t="str">
        <f t="shared" si="208"/>
        <v/>
      </c>
      <c r="DP53" s="48" t="str">
        <f t="shared" si="208"/>
        <v/>
      </c>
      <c r="DQ53" s="48" t="str">
        <f t="shared" si="208"/>
        <v/>
      </c>
      <c r="DR53" s="48" t="str">
        <f t="shared" si="208"/>
        <v/>
      </c>
      <c r="DS53" s="48" t="str">
        <f t="shared" si="208"/>
        <v/>
      </c>
      <c r="DT53" s="48" t="str">
        <f t="shared" si="208"/>
        <v/>
      </c>
      <c r="DU53" s="163" t="e">
        <f t="shared" si="12"/>
        <v>#N/A</v>
      </c>
      <c r="DV53" s="163" t="e">
        <f t="shared" si="13"/>
        <v>#N/A</v>
      </c>
      <c r="DW53" s="163" t="e">
        <f t="shared" si="14"/>
        <v>#N/A</v>
      </c>
      <c r="DX53" s="163" t="e">
        <f t="shared" si="15"/>
        <v>#N/A</v>
      </c>
      <c r="DY53" s="163" t="e">
        <f t="shared" si="16"/>
        <v>#N/A</v>
      </c>
      <c r="DZ53" s="163" t="e">
        <f t="shared" si="17"/>
        <v>#N/A</v>
      </c>
      <c r="EA53" s="163" t="e">
        <f t="shared" si="18"/>
        <v>#N/A</v>
      </c>
      <c r="EB53" s="163" t="e">
        <f t="shared" si="19"/>
        <v>#N/A</v>
      </c>
      <c r="EC53" s="163" t="e">
        <f t="shared" si="20"/>
        <v>#N/A</v>
      </c>
      <c r="ED53" s="163" t="e">
        <f t="shared" si="21"/>
        <v>#N/A</v>
      </c>
      <c r="EE53" s="163" t="e">
        <f t="shared" si="22"/>
        <v>#N/A</v>
      </c>
      <c r="EF53" s="163" t="e">
        <f t="shared" si="23"/>
        <v>#N/A</v>
      </c>
      <c r="EG53" s="163" t="e">
        <f t="shared" si="24"/>
        <v>#N/A</v>
      </c>
      <c r="EH53" s="163" t="e">
        <f t="shared" si="25"/>
        <v>#N/A</v>
      </c>
      <c r="EI53" s="163" t="e">
        <f t="shared" si="26"/>
        <v>#N/A</v>
      </c>
      <c r="EJ53" s="163" t="e">
        <f t="shared" si="27"/>
        <v>#N/A</v>
      </c>
      <c r="EK53" s="163" t="e">
        <f t="shared" si="28"/>
        <v>#N/A</v>
      </c>
      <c r="EL53" s="163" t="e">
        <f t="shared" si="29"/>
        <v>#N/A</v>
      </c>
      <c r="EM53" s="163" t="e">
        <f t="shared" si="30"/>
        <v>#N/A</v>
      </c>
      <c r="EN53" s="163" t="e">
        <f t="shared" si="31"/>
        <v>#N/A</v>
      </c>
      <c r="EO53" s="163" t="e">
        <f t="shared" si="32"/>
        <v>#N/A</v>
      </c>
      <c r="EP53" s="163" t="e">
        <f t="shared" si="33"/>
        <v>#N/A</v>
      </c>
      <c r="EQ53" s="163" t="e">
        <f t="shared" si="34"/>
        <v>#N/A</v>
      </c>
      <c r="ER53" s="163" t="e">
        <f t="shared" si="35"/>
        <v>#N/A</v>
      </c>
      <c r="ES53" s="163" t="e">
        <f t="shared" si="36"/>
        <v>#N/A</v>
      </c>
      <c r="ET53" s="163" t="e">
        <f t="shared" si="37"/>
        <v>#N/A</v>
      </c>
      <c r="EU53" s="163" t="e">
        <f t="shared" si="38"/>
        <v>#N/A</v>
      </c>
      <c r="EV53" s="163" t="e">
        <f t="shared" si="39"/>
        <v>#N/A</v>
      </c>
      <c r="EW53" s="163" t="e">
        <f t="shared" si="40"/>
        <v>#N/A</v>
      </c>
      <c r="EX53" s="163" t="e">
        <f t="shared" si="41"/>
        <v>#N/A</v>
      </c>
      <c r="EY53" s="163" t="e">
        <f t="shared" si="42"/>
        <v>#N/A</v>
      </c>
      <c r="EZ53" s="163" t="e">
        <f t="shared" si="43"/>
        <v>#N/A</v>
      </c>
      <c r="FA53" s="163" t="e">
        <f t="shared" si="44"/>
        <v>#N/A</v>
      </c>
      <c r="FB53" s="163" t="e">
        <f t="shared" si="45"/>
        <v>#N/A</v>
      </c>
      <c r="FC53" s="163" t="e">
        <f t="shared" si="46"/>
        <v>#N/A</v>
      </c>
      <c r="FD53" s="163" t="e">
        <f t="shared" si="47"/>
        <v>#N/A</v>
      </c>
      <c r="FE53" s="163" t="e">
        <f t="shared" si="48"/>
        <v>#N/A</v>
      </c>
      <c r="FF53" s="163" t="e">
        <f t="shared" si="49"/>
        <v>#N/A</v>
      </c>
      <c r="FG53" s="163" t="e">
        <f t="shared" si="50"/>
        <v>#N/A</v>
      </c>
      <c r="FH53" s="163" t="e">
        <f t="shared" si="51"/>
        <v>#N/A</v>
      </c>
      <c r="FI53" s="163" t="e">
        <f t="shared" si="52"/>
        <v>#N/A</v>
      </c>
      <c r="FJ53" s="163" t="e">
        <f t="shared" si="53"/>
        <v>#N/A</v>
      </c>
      <c r="FK53" s="163" t="e">
        <f t="shared" si="54"/>
        <v>#N/A</v>
      </c>
      <c r="FL53" s="163" t="e">
        <f t="shared" si="55"/>
        <v>#N/A</v>
      </c>
      <c r="FM53" s="163" t="e">
        <f t="shared" si="56"/>
        <v>#N/A</v>
      </c>
      <c r="FN53" s="163" t="e">
        <f t="shared" si="57"/>
        <v>#N/A</v>
      </c>
      <c r="FO53" s="163" t="e">
        <f t="shared" si="58"/>
        <v>#N/A</v>
      </c>
      <c r="FP53" s="163" t="e">
        <f t="shared" si="59"/>
        <v>#N/A</v>
      </c>
      <c r="FQ53" s="163" t="e">
        <f t="shared" si="60"/>
        <v>#N/A</v>
      </c>
      <c r="FR53" s="163" t="e">
        <f t="shared" si="61"/>
        <v>#N/A</v>
      </c>
      <c r="FS53" s="163" t="e">
        <f t="shared" si="62"/>
        <v>#N/A</v>
      </c>
      <c r="FT53" s="163" t="e">
        <f t="shared" si="63"/>
        <v>#N/A</v>
      </c>
      <c r="FU53" s="163" t="e">
        <f t="shared" si="64"/>
        <v>#N/A</v>
      </c>
      <c r="FV53" s="163" t="e">
        <f t="shared" si="65"/>
        <v>#N/A</v>
      </c>
      <c r="FW53" s="163" t="e">
        <f t="shared" si="66"/>
        <v>#N/A</v>
      </c>
      <c r="FX53" s="163" t="e">
        <f t="shared" si="67"/>
        <v>#N/A</v>
      </c>
      <c r="FY53" s="163" t="e">
        <f t="shared" si="68"/>
        <v>#N/A</v>
      </c>
      <c r="FZ53" s="163" t="e">
        <f t="shared" si="69"/>
        <v>#N/A</v>
      </c>
      <c r="GA53" s="163" t="e">
        <f t="shared" si="70"/>
        <v>#N/A</v>
      </c>
      <c r="GB53" s="163" t="e">
        <f t="shared" si="71"/>
        <v>#N/A</v>
      </c>
      <c r="GC53" s="163" t="e">
        <f t="shared" si="72"/>
        <v>#N/A</v>
      </c>
      <c r="GD53" s="163" t="e">
        <f t="shared" si="73"/>
        <v>#N/A</v>
      </c>
      <c r="GE53" s="163" t="e">
        <f t="shared" si="74"/>
        <v>#N/A</v>
      </c>
      <c r="GF53" s="163" t="e">
        <f t="shared" si="75"/>
        <v>#N/A</v>
      </c>
      <c r="GG53" s="163" t="e">
        <f t="shared" si="76"/>
        <v>#N/A</v>
      </c>
      <c r="GH53" s="163" t="e">
        <f t="shared" si="77"/>
        <v>#N/A</v>
      </c>
      <c r="GI53" s="163" t="e">
        <f t="shared" si="78"/>
        <v>#N/A</v>
      </c>
      <c r="GJ53" s="163" t="e">
        <f t="shared" si="79"/>
        <v>#N/A</v>
      </c>
      <c r="GK53" s="163" t="e">
        <f t="shared" si="80"/>
        <v>#N/A</v>
      </c>
      <c r="GL53" s="163" t="e">
        <f t="shared" si="81"/>
        <v>#N/A</v>
      </c>
      <c r="GM53" s="163" t="e">
        <f t="shared" si="82"/>
        <v>#N/A</v>
      </c>
      <c r="GN53" s="163" t="e">
        <f t="shared" si="83"/>
        <v>#N/A</v>
      </c>
      <c r="GO53" s="163" t="e">
        <f t="shared" si="84"/>
        <v>#N/A</v>
      </c>
      <c r="GP53" s="163" t="e">
        <f t="shared" si="85"/>
        <v>#N/A</v>
      </c>
      <c r="GQ53" s="163" t="e">
        <f t="shared" si="86"/>
        <v>#N/A</v>
      </c>
      <c r="GR53" s="163" t="e">
        <f t="shared" si="87"/>
        <v>#N/A</v>
      </c>
      <c r="GS53" s="163" t="e">
        <f t="shared" si="88"/>
        <v>#N/A</v>
      </c>
      <c r="GT53" s="163" t="e">
        <f t="shared" si="89"/>
        <v>#N/A</v>
      </c>
      <c r="GU53" s="163" t="e">
        <f t="shared" si="90"/>
        <v>#N/A</v>
      </c>
      <c r="GV53" s="163" t="e">
        <f t="shared" si="91"/>
        <v>#N/A</v>
      </c>
      <c r="GW53" s="163" t="e">
        <f t="shared" si="92"/>
        <v>#N/A</v>
      </c>
      <c r="GX53" s="163" t="e">
        <f t="shared" si="93"/>
        <v>#N/A</v>
      </c>
      <c r="GY53" s="163" t="e">
        <f t="shared" si="94"/>
        <v>#N/A</v>
      </c>
      <c r="GZ53" s="163" t="e">
        <f t="shared" si="95"/>
        <v>#N/A</v>
      </c>
      <c r="HA53" s="163" t="e">
        <f t="shared" si="96"/>
        <v>#N/A</v>
      </c>
      <c r="HB53" s="163" t="e">
        <f t="shared" si="97"/>
        <v>#N/A</v>
      </c>
      <c r="HC53" s="163" t="e">
        <f t="shared" si="98"/>
        <v>#N/A</v>
      </c>
      <c r="HD53" s="163" t="e">
        <f t="shared" si="99"/>
        <v>#N/A</v>
      </c>
      <c r="HE53" s="163" t="e">
        <f t="shared" si="100"/>
        <v>#N/A</v>
      </c>
      <c r="HF53" s="163" t="e">
        <f t="shared" si="101"/>
        <v>#N/A</v>
      </c>
      <c r="HG53" s="163" t="e">
        <f t="shared" si="102"/>
        <v>#N/A</v>
      </c>
      <c r="HH53" s="163" t="e">
        <f t="shared" si="103"/>
        <v>#N/A</v>
      </c>
      <c r="HI53" s="163" t="e">
        <f t="shared" si="104"/>
        <v>#N/A</v>
      </c>
      <c r="HJ53" s="163" t="e">
        <f t="shared" si="105"/>
        <v>#N/A</v>
      </c>
      <c r="HK53" s="163" t="e">
        <f t="shared" si="106"/>
        <v>#N/A</v>
      </c>
      <c r="HL53" s="163" t="e">
        <f t="shared" si="107"/>
        <v>#N/A</v>
      </c>
      <c r="HM53" s="163" t="e">
        <f t="shared" si="108"/>
        <v>#N/A</v>
      </c>
      <c r="HN53" s="163" t="e">
        <f t="shared" si="109"/>
        <v>#N/A</v>
      </c>
      <c r="HO53" s="163" t="e">
        <f t="shared" si="110"/>
        <v>#N/A</v>
      </c>
      <c r="HP53" s="163" t="e">
        <f t="shared" si="111"/>
        <v>#N/A</v>
      </c>
      <c r="HQ53" s="163" t="e">
        <f t="shared" si="112"/>
        <v>#N/A</v>
      </c>
    </row>
    <row r="54" spans="1:225" hidden="1" x14ac:dyDescent="0.25">
      <c r="A54" s="4">
        <v>51</v>
      </c>
      <c r="B54" s="368" t="str">
        <f>IFERROR(_xlfn.LOGNORM.INV(0.001,LN($G54),LN(VLOOKUP($H54,VLookups!$A$4:$C$13,3,FALSE))),"")</f>
        <v/>
      </c>
      <c r="C54" s="89"/>
      <c r="D54" s="368" t="str">
        <f>IFERROR(_xlfn.LOGNORM.INV(0.999,LN($G54),LN(VLOOKUP($H54,VLookups!$A$4:$C$13,3,FALSE))),"")</f>
        <v/>
      </c>
      <c r="E54" s="34" t="str">
        <f t="shared" si="4"/>
        <v/>
      </c>
      <c r="F54" s="34" t="str">
        <f t="shared" si="5"/>
        <v/>
      </c>
      <c r="G54" s="70" t="str">
        <f>IF(AND(C54&gt;0,NOT(ISBLANK(H54))),IF(VLOOKUP($C$3,VLookups!$A$17:$B$18,2,FALSE),C54*VLOOKUP(H54,VLookups!$A$4:$B$13,2,FALSE),C54),"")</f>
        <v/>
      </c>
      <c r="H54" s="21"/>
      <c r="I54" s="56"/>
      <c r="J54" s="266"/>
      <c r="K54" s="369" t="str">
        <f>IF(AND(B54&gt;0,C54&gt;0,D54&gt;0),IF(ISBLANK(J54),IF(ISBLANK(H54),"",VLOOKUP(H54,VLookups!$A$4:$C$13,3,FALSE)),J54),"")</f>
        <v/>
      </c>
      <c r="L54" s="369" t="str">
        <f t="shared" si="6"/>
        <v/>
      </c>
      <c r="M54" s="72" t="str">
        <f t="shared" si="7"/>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8"/>
        <v/>
      </c>
      <c r="X54" s="162" t="str">
        <f t="shared" si="9"/>
        <v/>
      </c>
      <c r="Y54" s="48" t="str">
        <f t="shared" ref="Y54:CJ54" si="209">IF(ISNONTEXT($W54),X54+$W54,"")</f>
        <v/>
      </c>
      <c r="Z54" s="48" t="str">
        <f t="shared" si="209"/>
        <v/>
      </c>
      <c r="AA54" s="48" t="str">
        <f t="shared" si="209"/>
        <v/>
      </c>
      <c r="AB54" s="48" t="str">
        <f t="shared" si="209"/>
        <v/>
      </c>
      <c r="AC54" s="48" t="str">
        <f t="shared" si="209"/>
        <v/>
      </c>
      <c r="AD54" s="48" t="str">
        <f t="shared" si="209"/>
        <v/>
      </c>
      <c r="AE54" s="48" t="str">
        <f t="shared" si="209"/>
        <v/>
      </c>
      <c r="AF54" s="48" t="str">
        <f t="shared" si="209"/>
        <v/>
      </c>
      <c r="AG54" s="48" t="str">
        <f t="shared" si="209"/>
        <v/>
      </c>
      <c r="AH54" s="48" t="str">
        <f t="shared" si="209"/>
        <v/>
      </c>
      <c r="AI54" s="48" t="str">
        <f t="shared" si="209"/>
        <v/>
      </c>
      <c r="AJ54" s="48" t="str">
        <f t="shared" si="209"/>
        <v/>
      </c>
      <c r="AK54" s="48" t="str">
        <f t="shared" si="209"/>
        <v/>
      </c>
      <c r="AL54" s="48" t="str">
        <f t="shared" si="209"/>
        <v/>
      </c>
      <c r="AM54" s="48" t="str">
        <f t="shared" si="209"/>
        <v/>
      </c>
      <c r="AN54" s="48" t="str">
        <f t="shared" si="209"/>
        <v/>
      </c>
      <c r="AO54" s="48" t="str">
        <f t="shared" si="209"/>
        <v/>
      </c>
      <c r="AP54" s="48" t="str">
        <f t="shared" si="209"/>
        <v/>
      </c>
      <c r="AQ54" s="48" t="str">
        <f t="shared" si="209"/>
        <v/>
      </c>
      <c r="AR54" s="48" t="str">
        <f t="shared" si="209"/>
        <v/>
      </c>
      <c r="AS54" s="48" t="str">
        <f t="shared" si="209"/>
        <v/>
      </c>
      <c r="AT54" s="48" t="str">
        <f t="shared" si="209"/>
        <v/>
      </c>
      <c r="AU54" s="48" t="str">
        <f t="shared" si="209"/>
        <v/>
      </c>
      <c r="AV54" s="48" t="str">
        <f t="shared" si="209"/>
        <v/>
      </c>
      <c r="AW54" s="48" t="str">
        <f t="shared" si="209"/>
        <v/>
      </c>
      <c r="AX54" s="48" t="str">
        <f t="shared" si="209"/>
        <v/>
      </c>
      <c r="AY54" s="48" t="str">
        <f t="shared" si="209"/>
        <v/>
      </c>
      <c r="AZ54" s="48" t="str">
        <f t="shared" si="209"/>
        <v/>
      </c>
      <c r="BA54" s="48" t="str">
        <f t="shared" si="209"/>
        <v/>
      </c>
      <c r="BB54" s="48" t="str">
        <f t="shared" si="209"/>
        <v/>
      </c>
      <c r="BC54" s="48" t="str">
        <f t="shared" si="209"/>
        <v/>
      </c>
      <c r="BD54" s="48" t="str">
        <f t="shared" si="209"/>
        <v/>
      </c>
      <c r="BE54" s="48" t="str">
        <f t="shared" si="209"/>
        <v/>
      </c>
      <c r="BF54" s="48" t="str">
        <f t="shared" si="209"/>
        <v/>
      </c>
      <c r="BG54" s="48" t="str">
        <f t="shared" si="209"/>
        <v/>
      </c>
      <c r="BH54" s="48" t="str">
        <f t="shared" si="209"/>
        <v/>
      </c>
      <c r="BI54" s="48" t="str">
        <f t="shared" si="209"/>
        <v/>
      </c>
      <c r="BJ54" s="48" t="str">
        <f t="shared" si="209"/>
        <v/>
      </c>
      <c r="BK54" s="48" t="str">
        <f t="shared" si="209"/>
        <v/>
      </c>
      <c r="BL54" s="48" t="str">
        <f t="shared" si="209"/>
        <v/>
      </c>
      <c r="BM54" s="48" t="str">
        <f t="shared" si="209"/>
        <v/>
      </c>
      <c r="BN54" s="48" t="str">
        <f t="shared" si="209"/>
        <v/>
      </c>
      <c r="BO54" s="48" t="str">
        <f t="shared" si="209"/>
        <v/>
      </c>
      <c r="BP54" s="48" t="str">
        <f t="shared" si="209"/>
        <v/>
      </c>
      <c r="BQ54" s="48" t="str">
        <f t="shared" si="209"/>
        <v/>
      </c>
      <c r="BR54" s="48" t="str">
        <f t="shared" si="209"/>
        <v/>
      </c>
      <c r="BS54" s="48" t="str">
        <f t="shared" si="209"/>
        <v/>
      </c>
      <c r="BT54" s="48" t="str">
        <f t="shared" si="209"/>
        <v/>
      </c>
      <c r="BU54" s="48" t="str">
        <f t="shared" si="209"/>
        <v/>
      </c>
      <c r="BV54" s="48" t="str">
        <f t="shared" si="209"/>
        <v/>
      </c>
      <c r="BW54" s="48" t="str">
        <f t="shared" si="209"/>
        <v/>
      </c>
      <c r="BX54" s="48" t="str">
        <f t="shared" si="209"/>
        <v/>
      </c>
      <c r="BY54" s="48" t="str">
        <f t="shared" si="209"/>
        <v/>
      </c>
      <c r="BZ54" s="48" t="str">
        <f t="shared" si="209"/>
        <v/>
      </c>
      <c r="CA54" s="48" t="str">
        <f t="shared" si="209"/>
        <v/>
      </c>
      <c r="CB54" s="48" t="str">
        <f t="shared" si="209"/>
        <v/>
      </c>
      <c r="CC54" s="48" t="str">
        <f t="shared" si="209"/>
        <v/>
      </c>
      <c r="CD54" s="48" t="str">
        <f t="shared" si="209"/>
        <v/>
      </c>
      <c r="CE54" s="48" t="str">
        <f t="shared" si="209"/>
        <v/>
      </c>
      <c r="CF54" s="48" t="str">
        <f t="shared" si="209"/>
        <v/>
      </c>
      <c r="CG54" s="48" t="str">
        <f t="shared" si="209"/>
        <v/>
      </c>
      <c r="CH54" s="48" t="str">
        <f t="shared" si="209"/>
        <v/>
      </c>
      <c r="CI54" s="48" t="str">
        <f t="shared" si="209"/>
        <v/>
      </c>
      <c r="CJ54" s="48" t="str">
        <f t="shared" si="209"/>
        <v/>
      </c>
      <c r="CK54" s="48" t="str">
        <f t="shared" ref="CK54:DT54" si="210">IF(ISNONTEXT($W54),CJ54+$W54,"")</f>
        <v/>
      </c>
      <c r="CL54" s="48" t="str">
        <f t="shared" si="210"/>
        <v/>
      </c>
      <c r="CM54" s="48" t="str">
        <f t="shared" si="210"/>
        <v/>
      </c>
      <c r="CN54" s="48" t="str">
        <f t="shared" si="210"/>
        <v/>
      </c>
      <c r="CO54" s="48" t="str">
        <f t="shared" si="210"/>
        <v/>
      </c>
      <c r="CP54" s="48" t="str">
        <f t="shared" si="210"/>
        <v/>
      </c>
      <c r="CQ54" s="48" t="str">
        <f t="shared" si="210"/>
        <v/>
      </c>
      <c r="CR54" s="48" t="str">
        <f t="shared" si="210"/>
        <v/>
      </c>
      <c r="CS54" s="48" t="str">
        <f t="shared" si="210"/>
        <v/>
      </c>
      <c r="CT54" s="48" t="str">
        <f t="shared" si="210"/>
        <v/>
      </c>
      <c r="CU54" s="48" t="str">
        <f t="shared" si="210"/>
        <v/>
      </c>
      <c r="CV54" s="48" t="str">
        <f t="shared" si="210"/>
        <v/>
      </c>
      <c r="CW54" s="48" t="str">
        <f t="shared" si="210"/>
        <v/>
      </c>
      <c r="CX54" s="48" t="str">
        <f t="shared" si="210"/>
        <v/>
      </c>
      <c r="CY54" s="48" t="str">
        <f t="shared" si="210"/>
        <v/>
      </c>
      <c r="CZ54" s="48" t="str">
        <f t="shared" si="210"/>
        <v/>
      </c>
      <c r="DA54" s="48" t="str">
        <f t="shared" si="210"/>
        <v/>
      </c>
      <c r="DB54" s="48" t="str">
        <f t="shared" si="210"/>
        <v/>
      </c>
      <c r="DC54" s="48" t="str">
        <f t="shared" si="210"/>
        <v/>
      </c>
      <c r="DD54" s="48" t="str">
        <f t="shared" si="210"/>
        <v/>
      </c>
      <c r="DE54" s="48" t="str">
        <f t="shared" si="210"/>
        <v/>
      </c>
      <c r="DF54" s="48" t="str">
        <f t="shared" si="210"/>
        <v/>
      </c>
      <c r="DG54" s="48" t="str">
        <f t="shared" si="210"/>
        <v/>
      </c>
      <c r="DH54" s="48" t="str">
        <f t="shared" si="210"/>
        <v/>
      </c>
      <c r="DI54" s="48" t="str">
        <f t="shared" si="210"/>
        <v/>
      </c>
      <c r="DJ54" s="48" t="str">
        <f t="shared" si="210"/>
        <v/>
      </c>
      <c r="DK54" s="48" t="str">
        <f t="shared" si="210"/>
        <v/>
      </c>
      <c r="DL54" s="48" t="str">
        <f t="shared" si="210"/>
        <v/>
      </c>
      <c r="DM54" s="48" t="str">
        <f t="shared" si="210"/>
        <v/>
      </c>
      <c r="DN54" s="48" t="str">
        <f t="shared" si="210"/>
        <v/>
      </c>
      <c r="DO54" s="48" t="str">
        <f t="shared" si="210"/>
        <v/>
      </c>
      <c r="DP54" s="48" t="str">
        <f t="shared" si="210"/>
        <v/>
      </c>
      <c r="DQ54" s="48" t="str">
        <f t="shared" si="210"/>
        <v/>
      </c>
      <c r="DR54" s="48" t="str">
        <f t="shared" si="210"/>
        <v/>
      </c>
      <c r="DS54" s="48" t="str">
        <f t="shared" si="210"/>
        <v/>
      </c>
      <c r="DT54" s="48" t="str">
        <f t="shared" si="210"/>
        <v/>
      </c>
      <c r="DU54" s="163" t="e">
        <f t="shared" si="12"/>
        <v>#N/A</v>
      </c>
      <c r="DV54" s="163" t="e">
        <f t="shared" si="13"/>
        <v>#N/A</v>
      </c>
      <c r="DW54" s="163" t="e">
        <f t="shared" si="14"/>
        <v>#N/A</v>
      </c>
      <c r="DX54" s="163" t="e">
        <f t="shared" si="15"/>
        <v>#N/A</v>
      </c>
      <c r="DY54" s="163" t="e">
        <f t="shared" si="16"/>
        <v>#N/A</v>
      </c>
      <c r="DZ54" s="163" t="e">
        <f t="shared" si="17"/>
        <v>#N/A</v>
      </c>
      <c r="EA54" s="163" t="e">
        <f t="shared" si="18"/>
        <v>#N/A</v>
      </c>
      <c r="EB54" s="163" t="e">
        <f t="shared" si="19"/>
        <v>#N/A</v>
      </c>
      <c r="EC54" s="163" t="e">
        <f t="shared" si="20"/>
        <v>#N/A</v>
      </c>
      <c r="ED54" s="163" t="e">
        <f t="shared" si="21"/>
        <v>#N/A</v>
      </c>
      <c r="EE54" s="163" t="e">
        <f t="shared" si="22"/>
        <v>#N/A</v>
      </c>
      <c r="EF54" s="163" t="e">
        <f t="shared" si="23"/>
        <v>#N/A</v>
      </c>
      <c r="EG54" s="163" t="e">
        <f t="shared" si="24"/>
        <v>#N/A</v>
      </c>
      <c r="EH54" s="163" t="e">
        <f t="shared" si="25"/>
        <v>#N/A</v>
      </c>
      <c r="EI54" s="163" t="e">
        <f t="shared" si="26"/>
        <v>#N/A</v>
      </c>
      <c r="EJ54" s="163" t="e">
        <f t="shared" si="27"/>
        <v>#N/A</v>
      </c>
      <c r="EK54" s="163" t="e">
        <f t="shared" si="28"/>
        <v>#N/A</v>
      </c>
      <c r="EL54" s="163" t="e">
        <f t="shared" si="29"/>
        <v>#N/A</v>
      </c>
      <c r="EM54" s="163" t="e">
        <f t="shared" si="30"/>
        <v>#N/A</v>
      </c>
      <c r="EN54" s="163" t="e">
        <f t="shared" si="31"/>
        <v>#N/A</v>
      </c>
      <c r="EO54" s="163" t="e">
        <f t="shared" si="32"/>
        <v>#N/A</v>
      </c>
      <c r="EP54" s="163" t="e">
        <f t="shared" si="33"/>
        <v>#N/A</v>
      </c>
      <c r="EQ54" s="163" t="e">
        <f t="shared" si="34"/>
        <v>#N/A</v>
      </c>
      <c r="ER54" s="163" t="e">
        <f t="shared" si="35"/>
        <v>#N/A</v>
      </c>
      <c r="ES54" s="163" t="e">
        <f t="shared" si="36"/>
        <v>#N/A</v>
      </c>
      <c r="ET54" s="163" t="e">
        <f t="shared" si="37"/>
        <v>#N/A</v>
      </c>
      <c r="EU54" s="163" t="e">
        <f t="shared" si="38"/>
        <v>#N/A</v>
      </c>
      <c r="EV54" s="163" t="e">
        <f t="shared" si="39"/>
        <v>#N/A</v>
      </c>
      <c r="EW54" s="163" t="e">
        <f t="shared" si="40"/>
        <v>#N/A</v>
      </c>
      <c r="EX54" s="163" t="e">
        <f t="shared" si="41"/>
        <v>#N/A</v>
      </c>
      <c r="EY54" s="163" t="e">
        <f t="shared" si="42"/>
        <v>#N/A</v>
      </c>
      <c r="EZ54" s="163" t="e">
        <f t="shared" si="43"/>
        <v>#N/A</v>
      </c>
      <c r="FA54" s="163" t="e">
        <f t="shared" si="44"/>
        <v>#N/A</v>
      </c>
      <c r="FB54" s="163" t="e">
        <f t="shared" si="45"/>
        <v>#N/A</v>
      </c>
      <c r="FC54" s="163" t="e">
        <f t="shared" si="46"/>
        <v>#N/A</v>
      </c>
      <c r="FD54" s="163" t="e">
        <f t="shared" si="47"/>
        <v>#N/A</v>
      </c>
      <c r="FE54" s="163" t="e">
        <f t="shared" si="48"/>
        <v>#N/A</v>
      </c>
      <c r="FF54" s="163" t="e">
        <f t="shared" si="49"/>
        <v>#N/A</v>
      </c>
      <c r="FG54" s="163" t="e">
        <f t="shared" si="50"/>
        <v>#N/A</v>
      </c>
      <c r="FH54" s="163" t="e">
        <f t="shared" si="51"/>
        <v>#N/A</v>
      </c>
      <c r="FI54" s="163" t="e">
        <f t="shared" si="52"/>
        <v>#N/A</v>
      </c>
      <c r="FJ54" s="163" t="e">
        <f t="shared" si="53"/>
        <v>#N/A</v>
      </c>
      <c r="FK54" s="163" t="e">
        <f t="shared" si="54"/>
        <v>#N/A</v>
      </c>
      <c r="FL54" s="163" t="e">
        <f t="shared" si="55"/>
        <v>#N/A</v>
      </c>
      <c r="FM54" s="163" t="e">
        <f t="shared" si="56"/>
        <v>#N/A</v>
      </c>
      <c r="FN54" s="163" t="e">
        <f t="shared" si="57"/>
        <v>#N/A</v>
      </c>
      <c r="FO54" s="163" t="e">
        <f t="shared" si="58"/>
        <v>#N/A</v>
      </c>
      <c r="FP54" s="163" t="e">
        <f t="shared" si="59"/>
        <v>#N/A</v>
      </c>
      <c r="FQ54" s="163" t="e">
        <f t="shared" si="60"/>
        <v>#N/A</v>
      </c>
      <c r="FR54" s="163" t="e">
        <f t="shared" si="61"/>
        <v>#N/A</v>
      </c>
      <c r="FS54" s="163" t="e">
        <f t="shared" si="62"/>
        <v>#N/A</v>
      </c>
      <c r="FT54" s="163" t="e">
        <f t="shared" si="63"/>
        <v>#N/A</v>
      </c>
      <c r="FU54" s="163" t="e">
        <f t="shared" si="64"/>
        <v>#N/A</v>
      </c>
      <c r="FV54" s="163" t="e">
        <f t="shared" si="65"/>
        <v>#N/A</v>
      </c>
      <c r="FW54" s="163" t="e">
        <f t="shared" si="66"/>
        <v>#N/A</v>
      </c>
      <c r="FX54" s="163" t="e">
        <f t="shared" si="67"/>
        <v>#N/A</v>
      </c>
      <c r="FY54" s="163" t="e">
        <f t="shared" si="68"/>
        <v>#N/A</v>
      </c>
      <c r="FZ54" s="163" t="e">
        <f t="shared" si="69"/>
        <v>#N/A</v>
      </c>
      <c r="GA54" s="163" t="e">
        <f t="shared" si="70"/>
        <v>#N/A</v>
      </c>
      <c r="GB54" s="163" t="e">
        <f t="shared" si="71"/>
        <v>#N/A</v>
      </c>
      <c r="GC54" s="163" t="e">
        <f t="shared" si="72"/>
        <v>#N/A</v>
      </c>
      <c r="GD54" s="163" t="e">
        <f t="shared" si="73"/>
        <v>#N/A</v>
      </c>
      <c r="GE54" s="163" t="e">
        <f t="shared" si="74"/>
        <v>#N/A</v>
      </c>
      <c r="GF54" s="163" t="e">
        <f t="shared" si="75"/>
        <v>#N/A</v>
      </c>
      <c r="GG54" s="163" t="e">
        <f t="shared" si="76"/>
        <v>#N/A</v>
      </c>
      <c r="GH54" s="163" t="e">
        <f t="shared" si="77"/>
        <v>#N/A</v>
      </c>
      <c r="GI54" s="163" t="e">
        <f t="shared" si="78"/>
        <v>#N/A</v>
      </c>
      <c r="GJ54" s="163" t="e">
        <f t="shared" si="79"/>
        <v>#N/A</v>
      </c>
      <c r="GK54" s="163" t="e">
        <f t="shared" si="80"/>
        <v>#N/A</v>
      </c>
      <c r="GL54" s="163" t="e">
        <f t="shared" si="81"/>
        <v>#N/A</v>
      </c>
      <c r="GM54" s="163" t="e">
        <f t="shared" si="82"/>
        <v>#N/A</v>
      </c>
      <c r="GN54" s="163" t="e">
        <f t="shared" si="83"/>
        <v>#N/A</v>
      </c>
      <c r="GO54" s="163" t="e">
        <f t="shared" si="84"/>
        <v>#N/A</v>
      </c>
      <c r="GP54" s="163" t="e">
        <f t="shared" si="85"/>
        <v>#N/A</v>
      </c>
      <c r="GQ54" s="163" t="e">
        <f t="shared" si="86"/>
        <v>#N/A</v>
      </c>
      <c r="GR54" s="163" t="e">
        <f t="shared" si="87"/>
        <v>#N/A</v>
      </c>
      <c r="GS54" s="163" t="e">
        <f t="shared" si="88"/>
        <v>#N/A</v>
      </c>
      <c r="GT54" s="163" t="e">
        <f t="shared" si="89"/>
        <v>#N/A</v>
      </c>
      <c r="GU54" s="163" t="e">
        <f t="shared" si="90"/>
        <v>#N/A</v>
      </c>
      <c r="GV54" s="163" t="e">
        <f t="shared" si="91"/>
        <v>#N/A</v>
      </c>
      <c r="GW54" s="163" t="e">
        <f t="shared" si="92"/>
        <v>#N/A</v>
      </c>
      <c r="GX54" s="163" t="e">
        <f t="shared" si="93"/>
        <v>#N/A</v>
      </c>
      <c r="GY54" s="163" t="e">
        <f t="shared" si="94"/>
        <v>#N/A</v>
      </c>
      <c r="GZ54" s="163" t="e">
        <f t="shared" si="95"/>
        <v>#N/A</v>
      </c>
      <c r="HA54" s="163" t="e">
        <f t="shared" si="96"/>
        <v>#N/A</v>
      </c>
      <c r="HB54" s="163" t="e">
        <f t="shared" si="97"/>
        <v>#N/A</v>
      </c>
      <c r="HC54" s="163" t="e">
        <f t="shared" si="98"/>
        <v>#N/A</v>
      </c>
      <c r="HD54" s="163" t="e">
        <f t="shared" si="99"/>
        <v>#N/A</v>
      </c>
      <c r="HE54" s="163" t="e">
        <f t="shared" si="100"/>
        <v>#N/A</v>
      </c>
      <c r="HF54" s="163" t="e">
        <f t="shared" si="101"/>
        <v>#N/A</v>
      </c>
      <c r="HG54" s="163" t="e">
        <f t="shared" si="102"/>
        <v>#N/A</v>
      </c>
      <c r="HH54" s="163" t="e">
        <f t="shared" si="103"/>
        <v>#N/A</v>
      </c>
      <c r="HI54" s="163" t="e">
        <f t="shared" si="104"/>
        <v>#N/A</v>
      </c>
      <c r="HJ54" s="163" t="e">
        <f t="shared" si="105"/>
        <v>#N/A</v>
      </c>
      <c r="HK54" s="163" t="e">
        <f t="shared" si="106"/>
        <v>#N/A</v>
      </c>
      <c r="HL54" s="163" t="e">
        <f t="shared" si="107"/>
        <v>#N/A</v>
      </c>
      <c r="HM54" s="163" t="e">
        <f t="shared" si="108"/>
        <v>#N/A</v>
      </c>
      <c r="HN54" s="163" t="e">
        <f t="shared" si="109"/>
        <v>#N/A</v>
      </c>
      <c r="HO54" s="163" t="e">
        <f t="shared" si="110"/>
        <v>#N/A</v>
      </c>
      <c r="HP54" s="163" t="e">
        <f t="shared" si="111"/>
        <v>#N/A</v>
      </c>
      <c r="HQ54" s="163" t="e">
        <f t="shared" si="112"/>
        <v>#N/A</v>
      </c>
    </row>
    <row r="55" spans="1:225" hidden="1" x14ac:dyDescent="0.25">
      <c r="A55" s="4">
        <v>52</v>
      </c>
      <c r="B55" s="368" t="str">
        <f>IFERROR(_xlfn.LOGNORM.INV(0.001,LN($G55),LN(VLOOKUP($H55,VLookups!$A$4:$C$13,3,FALSE))),"")</f>
        <v/>
      </c>
      <c r="C55" s="89"/>
      <c r="D55" s="368" t="str">
        <f>IFERROR(_xlfn.LOGNORM.INV(0.999,LN($G55),LN(VLOOKUP($H55,VLookups!$A$4:$C$13,3,FALSE))),"")</f>
        <v/>
      </c>
      <c r="E55" s="34" t="str">
        <f t="shared" si="4"/>
        <v/>
      </c>
      <c r="F55" s="34" t="str">
        <f t="shared" si="5"/>
        <v/>
      </c>
      <c r="G55" s="70" t="str">
        <f>IF(AND(C55&gt;0,NOT(ISBLANK(H55))),IF(VLOOKUP($C$3,VLookups!$A$17:$B$18,2,FALSE),C55*VLOOKUP(H55,VLookups!$A$4:$B$13,2,FALSE),C55),"")</f>
        <v/>
      </c>
      <c r="H55" s="21"/>
      <c r="I55" s="56"/>
      <c r="J55" s="266"/>
      <c r="K55" s="369" t="str">
        <f>IF(AND(B55&gt;0,C55&gt;0,D55&gt;0),IF(ISBLANK(J55),IF(ISBLANK(H55),"",VLOOKUP(H55,VLookups!$A$4:$C$13,3,FALSE)),J55),"")</f>
        <v/>
      </c>
      <c r="L55" s="369" t="str">
        <f t="shared" si="6"/>
        <v/>
      </c>
      <c r="M55" s="72" t="str">
        <f t="shared" si="7"/>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8"/>
        <v/>
      </c>
      <c r="X55" s="162" t="str">
        <f t="shared" si="9"/>
        <v/>
      </c>
      <c r="Y55" s="48" t="str">
        <f t="shared" ref="Y55:CJ55" si="211">IF(ISNONTEXT($W55),X55+$W55,"")</f>
        <v/>
      </c>
      <c r="Z55" s="48" t="str">
        <f t="shared" si="211"/>
        <v/>
      </c>
      <c r="AA55" s="48" t="str">
        <f t="shared" si="211"/>
        <v/>
      </c>
      <c r="AB55" s="48" t="str">
        <f t="shared" si="211"/>
        <v/>
      </c>
      <c r="AC55" s="48" t="str">
        <f t="shared" si="211"/>
        <v/>
      </c>
      <c r="AD55" s="48" t="str">
        <f t="shared" si="211"/>
        <v/>
      </c>
      <c r="AE55" s="48" t="str">
        <f t="shared" si="211"/>
        <v/>
      </c>
      <c r="AF55" s="48" t="str">
        <f t="shared" si="211"/>
        <v/>
      </c>
      <c r="AG55" s="48" t="str">
        <f t="shared" si="211"/>
        <v/>
      </c>
      <c r="AH55" s="48" t="str">
        <f t="shared" si="211"/>
        <v/>
      </c>
      <c r="AI55" s="48" t="str">
        <f t="shared" si="211"/>
        <v/>
      </c>
      <c r="AJ55" s="48" t="str">
        <f t="shared" si="211"/>
        <v/>
      </c>
      <c r="AK55" s="48" t="str">
        <f t="shared" si="211"/>
        <v/>
      </c>
      <c r="AL55" s="48" t="str">
        <f t="shared" si="211"/>
        <v/>
      </c>
      <c r="AM55" s="48" t="str">
        <f t="shared" si="211"/>
        <v/>
      </c>
      <c r="AN55" s="48" t="str">
        <f t="shared" si="211"/>
        <v/>
      </c>
      <c r="AO55" s="48" t="str">
        <f t="shared" si="211"/>
        <v/>
      </c>
      <c r="AP55" s="48" t="str">
        <f t="shared" si="211"/>
        <v/>
      </c>
      <c r="AQ55" s="48" t="str">
        <f t="shared" si="211"/>
        <v/>
      </c>
      <c r="AR55" s="48" t="str">
        <f t="shared" si="211"/>
        <v/>
      </c>
      <c r="AS55" s="48" t="str">
        <f t="shared" si="211"/>
        <v/>
      </c>
      <c r="AT55" s="48" t="str">
        <f t="shared" si="211"/>
        <v/>
      </c>
      <c r="AU55" s="48" t="str">
        <f t="shared" si="211"/>
        <v/>
      </c>
      <c r="AV55" s="48" t="str">
        <f t="shared" si="211"/>
        <v/>
      </c>
      <c r="AW55" s="48" t="str">
        <f t="shared" si="211"/>
        <v/>
      </c>
      <c r="AX55" s="48" t="str">
        <f t="shared" si="211"/>
        <v/>
      </c>
      <c r="AY55" s="48" t="str">
        <f t="shared" si="211"/>
        <v/>
      </c>
      <c r="AZ55" s="48" t="str">
        <f t="shared" si="211"/>
        <v/>
      </c>
      <c r="BA55" s="48" t="str">
        <f t="shared" si="211"/>
        <v/>
      </c>
      <c r="BB55" s="48" t="str">
        <f t="shared" si="211"/>
        <v/>
      </c>
      <c r="BC55" s="48" t="str">
        <f t="shared" si="211"/>
        <v/>
      </c>
      <c r="BD55" s="48" t="str">
        <f t="shared" si="211"/>
        <v/>
      </c>
      <c r="BE55" s="48" t="str">
        <f t="shared" si="211"/>
        <v/>
      </c>
      <c r="BF55" s="48" t="str">
        <f t="shared" si="211"/>
        <v/>
      </c>
      <c r="BG55" s="48" t="str">
        <f t="shared" si="211"/>
        <v/>
      </c>
      <c r="BH55" s="48" t="str">
        <f t="shared" si="211"/>
        <v/>
      </c>
      <c r="BI55" s="48" t="str">
        <f t="shared" si="211"/>
        <v/>
      </c>
      <c r="BJ55" s="48" t="str">
        <f t="shared" si="211"/>
        <v/>
      </c>
      <c r="BK55" s="48" t="str">
        <f t="shared" si="211"/>
        <v/>
      </c>
      <c r="BL55" s="48" t="str">
        <f t="shared" si="211"/>
        <v/>
      </c>
      <c r="BM55" s="48" t="str">
        <f t="shared" si="211"/>
        <v/>
      </c>
      <c r="BN55" s="48" t="str">
        <f t="shared" si="211"/>
        <v/>
      </c>
      <c r="BO55" s="48" t="str">
        <f t="shared" si="211"/>
        <v/>
      </c>
      <c r="BP55" s="48" t="str">
        <f t="shared" si="211"/>
        <v/>
      </c>
      <c r="BQ55" s="48" t="str">
        <f t="shared" si="211"/>
        <v/>
      </c>
      <c r="BR55" s="48" t="str">
        <f t="shared" si="211"/>
        <v/>
      </c>
      <c r="BS55" s="48" t="str">
        <f t="shared" si="211"/>
        <v/>
      </c>
      <c r="BT55" s="48" t="str">
        <f t="shared" si="211"/>
        <v/>
      </c>
      <c r="BU55" s="48" t="str">
        <f t="shared" si="211"/>
        <v/>
      </c>
      <c r="BV55" s="48" t="str">
        <f t="shared" si="211"/>
        <v/>
      </c>
      <c r="BW55" s="48" t="str">
        <f t="shared" si="211"/>
        <v/>
      </c>
      <c r="BX55" s="48" t="str">
        <f t="shared" si="211"/>
        <v/>
      </c>
      <c r="BY55" s="48" t="str">
        <f t="shared" si="211"/>
        <v/>
      </c>
      <c r="BZ55" s="48" t="str">
        <f t="shared" si="211"/>
        <v/>
      </c>
      <c r="CA55" s="48" t="str">
        <f t="shared" si="211"/>
        <v/>
      </c>
      <c r="CB55" s="48" t="str">
        <f t="shared" si="211"/>
        <v/>
      </c>
      <c r="CC55" s="48" t="str">
        <f t="shared" si="211"/>
        <v/>
      </c>
      <c r="CD55" s="48" t="str">
        <f t="shared" si="211"/>
        <v/>
      </c>
      <c r="CE55" s="48" t="str">
        <f t="shared" si="211"/>
        <v/>
      </c>
      <c r="CF55" s="48" t="str">
        <f t="shared" si="211"/>
        <v/>
      </c>
      <c r="CG55" s="48" t="str">
        <f t="shared" si="211"/>
        <v/>
      </c>
      <c r="CH55" s="48" t="str">
        <f t="shared" si="211"/>
        <v/>
      </c>
      <c r="CI55" s="48" t="str">
        <f t="shared" si="211"/>
        <v/>
      </c>
      <c r="CJ55" s="48" t="str">
        <f t="shared" si="211"/>
        <v/>
      </c>
      <c r="CK55" s="48" t="str">
        <f t="shared" ref="CK55:DT55" si="212">IF(ISNONTEXT($W55),CJ55+$W55,"")</f>
        <v/>
      </c>
      <c r="CL55" s="48" t="str">
        <f t="shared" si="212"/>
        <v/>
      </c>
      <c r="CM55" s="48" t="str">
        <f t="shared" si="212"/>
        <v/>
      </c>
      <c r="CN55" s="48" t="str">
        <f t="shared" si="212"/>
        <v/>
      </c>
      <c r="CO55" s="48" t="str">
        <f t="shared" si="212"/>
        <v/>
      </c>
      <c r="CP55" s="48" t="str">
        <f t="shared" si="212"/>
        <v/>
      </c>
      <c r="CQ55" s="48" t="str">
        <f t="shared" si="212"/>
        <v/>
      </c>
      <c r="CR55" s="48" t="str">
        <f t="shared" si="212"/>
        <v/>
      </c>
      <c r="CS55" s="48" t="str">
        <f t="shared" si="212"/>
        <v/>
      </c>
      <c r="CT55" s="48" t="str">
        <f t="shared" si="212"/>
        <v/>
      </c>
      <c r="CU55" s="48" t="str">
        <f t="shared" si="212"/>
        <v/>
      </c>
      <c r="CV55" s="48" t="str">
        <f t="shared" si="212"/>
        <v/>
      </c>
      <c r="CW55" s="48" t="str">
        <f t="shared" si="212"/>
        <v/>
      </c>
      <c r="CX55" s="48" t="str">
        <f t="shared" si="212"/>
        <v/>
      </c>
      <c r="CY55" s="48" t="str">
        <f t="shared" si="212"/>
        <v/>
      </c>
      <c r="CZ55" s="48" t="str">
        <f t="shared" si="212"/>
        <v/>
      </c>
      <c r="DA55" s="48" t="str">
        <f t="shared" si="212"/>
        <v/>
      </c>
      <c r="DB55" s="48" t="str">
        <f t="shared" si="212"/>
        <v/>
      </c>
      <c r="DC55" s="48" t="str">
        <f t="shared" si="212"/>
        <v/>
      </c>
      <c r="DD55" s="48" t="str">
        <f t="shared" si="212"/>
        <v/>
      </c>
      <c r="DE55" s="48" t="str">
        <f t="shared" si="212"/>
        <v/>
      </c>
      <c r="DF55" s="48" t="str">
        <f t="shared" si="212"/>
        <v/>
      </c>
      <c r="DG55" s="48" t="str">
        <f t="shared" si="212"/>
        <v/>
      </c>
      <c r="DH55" s="48" t="str">
        <f t="shared" si="212"/>
        <v/>
      </c>
      <c r="DI55" s="48" t="str">
        <f t="shared" si="212"/>
        <v/>
      </c>
      <c r="DJ55" s="48" t="str">
        <f t="shared" si="212"/>
        <v/>
      </c>
      <c r="DK55" s="48" t="str">
        <f t="shared" si="212"/>
        <v/>
      </c>
      <c r="DL55" s="48" t="str">
        <f t="shared" si="212"/>
        <v/>
      </c>
      <c r="DM55" s="48" t="str">
        <f t="shared" si="212"/>
        <v/>
      </c>
      <c r="DN55" s="48" t="str">
        <f t="shared" si="212"/>
        <v/>
      </c>
      <c r="DO55" s="48" t="str">
        <f t="shared" si="212"/>
        <v/>
      </c>
      <c r="DP55" s="48" t="str">
        <f t="shared" si="212"/>
        <v/>
      </c>
      <c r="DQ55" s="48" t="str">
        <f t="shared" si="212"/>
        <v/>
      </c>
      <c r="DR55" s="48" t="str">
        <f t="shared" si="212"/>
        <v/>
      </c>
      <c r="DS55" s="48" t="str">
        <f t="shared" si="212"/>
        <v/>
      </c>
      <c r="DT55" s="48" t="str">
        <f t="shared" si="212"/>
        <v/>
      </c>
      <c r="DU55" s="163" t="e">
        <f t="shared" si="12"/>
        <v>#N/A</v>
      </c>
      <c r="DV55" s="163" t="e">
        <f t="shared" si="13"/>
        <v>#N/A</v>
      </c>
      <c r="DW55" s="163" t="e">
        <f t="shared" si="14"/>
        <v>#N/A</v>
      </c>
      <c r="DX55" s="163" t="e">
        <f t="shared" si="15"/>
        <v>#N/A</v>
      </c>
      <c r="DY55" s="163" t="e">
        <f t="shared" si="16"/>
        <v>#N/A</v>
      </c>
      <c r="DZ55" s="163" t="e">
        <f t="shared" si="17"/>
        <v>#N/A</v>
      </c>
      <c r="EA55" s="163" t="e">
        <f t="shared" si="18"/>
        <v>#N/A</v>
      </c>
      <c r="EB55" s="163" t="e">
        <f t="shared" si="19"/>
        <v>#N/A</v>
      </c>
      <c r="EC55" s="163" t="e">
        <f t="shared" si="20"/>
        <v>#N/A</v>
      </c>
      <c r="ED55" s="163" t="e">
        <f t="shared" si="21"/>
        <v>#N/A</v>
      </c>
      <c r="EE55" s="163" t="e">
        <f t="shared" si="22"/>
        <v>#N/A</v>
      </c>
      <c r="EF55" s="163" t="e">
        <f t="shared" si="23"/>
        <v>#N/A</v>
      </c>
      <c r="EG55" s="163" t="e">
        <f t="shared" si="24"/>
        <v>#N/A</v>
      </c>
      <c r="EH55" s="163" t="e">
        <f t="shared" si="25"/>
        <v>#N/A</v>
      </c>
      <c r="EI55" s="163" t="e">
        <f t="shared" si="26"/>
        <v>#N/A</v>
      </c>
      <c r="EJ55" s="163" t="e">
        <f t="shared" si="27"/>
        <v>#N/A</v>
      </c>
      <c r="EK55" s="163" t="e">
        <f t="shared" si="28"/>
        <v>#N/A</v>
      </c>
      <c r="EL55" s="163" t="e">
        <f t="shared" si="29"/>
        <v>#N/A</v>
      </c>
      <c r="EM55" s="163" t="e">
        <f t="shared" si="30"/>
        <v>#N/A</v>
      </c>
      <c r="EN55" s="163" t="e">
        <f t="shared" si="31"/>
        <v>#N/A</v>
      </c>
      <c r="EO55" s="163" t="e">
        <f t="shared" si="32"/>
        <v>#N/A</v>
      </c>
      <c r="EP55" s="163" t="e">
        <f t="shared" si="33"/>
        <v>#N/A</v>
      </c>
      <c r="EQ55" s="163" t="e">
        <f t="shared" si="34"/>
        <v>#N/A</v>
      </c>
      <c r="ER55" s="163" t="e">
        <f t="shared" si="35"/>
        <v>#N/A</v>
      </c>
      <c r="ES55" s="163" t="e">
        <f t="shared" si="36"/>
        <v>#N/A</v>
      </c>
      <c r="ET55" s="163" t="e">
        <f t="shared" si="37"/>
        <v>#N/A</v>
      </c>
      <c r="EU55" s="163" t="e">
        <f t="shared" si="38"/>
        <v>#N/A</v>
      </c>
      <c r="EV55" s="163" t="e">
        <f t="shared" si="39"/>
        <v>#N/A</v>
      </c>
      <c r="EW55" s="163" t="e">
        <f t="shared" si="40"/>
        <v>#N/A</v>
      </c>
      <c r="EX55" s="163" t="e">
        <f t="shared" si="41"/>
        <v>#N/A</v>
      </c>
      <c r="EY55" s="163" t="e">
        <f t="shared" si="42"/>
        <v>#N/A</v>
      </c>
      <c r="EZ55" s="163" t="e">
        <f t="shared" si="43"/>
        <v>#N/A</v>
      </c>
      <c r="FA55" s="163" t="e">
        <f t="shared" si="44"/>
        <v>#N/A</v>
      </c>
      <c r="FB55" s="163" t="e">
        <f t="shared" si="45"/>
        <v>#N/A</v>
      </c>
      <c r="FC55" s="163" t="e">
        <f t="shared" si="46"/>
        <v>#N/A</v>
      </c>
      <c r="FD55" s="163" t="e">
        <f t="shared" si="47"/>
        <v>#N/A</v>
      </c>
      <c r="FE55" s="163" t="e">
        <f t="shared" si="48"/>
        <v>#N/A</v>
      </c>
      <c r="FF55" s="163" t="e">
        <f t="shared" si="49"/>
        <v>#N/A</v>
      </c>
      <c r="FG55" s="163" t="e">
        <f t="shared" si="50"/>
        <v>#N/A</v>
      </c>
      <c r="FH55" s="163" t="e">
        <f t="shared" si="51"/>
        <v>#N/A</v>
      </c>
      <c r="FI55" s="163" t="e">
        <f t="shared" si="52"/>
        <v>#N/A</v>
      </c>
      <c r="FJ55" s="163" t="e">
        <f t="shared" si="53"/>
        <v>#N/A</v>
      </c>
      <c r="FK55" s="163" t="e">
        <f t="shared" si="54"/>
        <v>#N/A</v>
      </c>
      <c r="FL55" s="163" t="e">
        <f t="shared" si="55"/>
        <v>#N/A</v>
      </c>
      <c r="FM55" s="163" t="e">
        <f t="shared" si="56"/>
        <v>#N/A</v>
      </c>
      <c r="FN55" s="163" t="e">
        <f t="shared" si="57"/>
        <v>#N/A</v>
      </c>
      <c r="FO55" s="163" t="e">
        <f t="shared" si="58"/>
        <v>#N/A</v>
      </c>
      <c r="FP55" s="163" t="e">
        <f t="shared" si="59"/>
        <v>#N/A</v>
      </c>
      <c r="FQ55" s="163" t="e">
        <f t="shared" si="60"/>
        <v>#N/A</v>
      </c>
      <c r="FR55" s="163" t="e">
        <f t="shared" si="61"/>
        <v>#N/A</v>
      </c>
      <c r="FS55" s="163" t="e">
        <f t="shared" si="62"/>
        <v>#N/A</v>
      </c>
      <c r="FT55" s="163" t="e">
        <f t="shared" si="63"/>
        <v>#N/A</v>
      </c>
      <c r="FU55" s="163" t="e">
        <f t="shared" si="64"/>
        <v>#N/A</v>
      </c>
      <c r="FV55" s="163" t="e">
        <f t="shared" si="65"/>
        <v>#N/A</v>
      </c>
      <c r="FW55" s="163" t="e">
        <f t="shared" si="66"/>
        <v>#N/A</v>
      </c>
      <c r="FX55" s="163" t="e">
        <f t="shared" si="67"/>
        <v>#N/A</v>
      </c>
      <c r="FY55" s="163" t="e">
        <f t="shared" si="68"/>
        <v>#N/A</v>
      </c>
      <c r="FZ55" s="163" t="e">
        <f t="shared" si="69"/>
        <v>#N/A</v>
      </c>
      <c r="GA55" s="163" t="e">
        <f t="shared" si="70"/>
        <v>#N/A</v>
      </c>
      <c r="GB55" s="163" t="e">
        <f t="shared" si="71"/>
        <v>#N/A</v>
      </c>
      <c r="GC55" s="163" t="e">
        <f t="shared" si="72"/>
        <v>#N/A</v>
      </c>
      <c r="GD55" s="163" t="e">
        <f t="shared" si="73"/>
        <v>#N/A</v>
      </c>
      <c r="GE55" s="163" t="e">
        <f t="shared" si="74"/>
        <v>#N/A</v>
      </c>
      <c r="GF55" s="163" t="e">
        <f t="shared" si="75"/>
        <v>#N/A</v>
      </c>
      <c r="GG55" s="163" t="e">
        <f t="shared" si="76"/>
        <v>#N/A</v>
      </c>
      <c r="GH55" s="163" t="e">
        <f t="shared" si="77"/>
        <v>#N/A</v>
      </c>
      <c r="GI55" s="163" t="e">
        <f t="shared" si="78"/>
        <v>#N/A</v>
      </c>
      <c r="GJ55" s="163" t="e">
        <f t="shared" si="79"/>
        <v>#N/A</v>
      </c>
      <c r="GK55" s="163" t="e">
        <f t="shared" si="80"/>
        <v>#N/A</v>
      </c>
      <c r="GL55" s="163" t="e">
        <f t="shared" si="81"/>
        <v>#N/A</v>
      </c>
      <c r="GM55" s="163" t="e">
        <f t="shared" si="82"/>
        <v>#N/A</v>
      </c>
      <c r="GN55" s="163" t="e">
        <f t="shared" si="83"/>
        <v>#N/A</v>
      </c>
      <c r="GO55" s="163" t="e">
        <f t="shared" si="84"/>
        <v>#N/A</v>
      </c>
      <c r="GP55" s="163" t="e">
        <f t="shared" si="85"/>
        <v>#N/A</v>
      </c>
      <c r="GQ55" s="163" t="e">
        <f t="shared" si="86"/>
        <v>#N/A</v>
      </c>
      <c r="GR55" s="163" t="e">
        <f t="shared" si="87"/>
        <v>#N/A</v>
      </c>
      <c r="GS55" s="163" t="e">
        <f t="shared" si="88"/>
        <v>#N/A</v>
      </c>
      <c r="GT55" s="163" t="e">
        <f t="shared" si="89"/>
        <v>#N/A</v>
      </c>
      <c r="GU55" s="163" t="e">
        <f t="shared" si="90"/>
        <v>#N/A</v>
      </c>
      <c r="GV55" s="163" t="e">
        <f t="shared" si="91"/>
        <v>#N/A</v>
      </c>
      <c r="GW55" s="163" t="e">
        <f t="shared" si="92"/>
        <v>#N/A</v>
      </c>
      <c r="GX55" s="163" t="e">
        <f t="shared" si="93"/>
        <v>#N/A</v>
      </c>
      <c r="GY55" s="163" t="e">
        <f t="shared" si="94"/>
        <v>#N/A</v>
      </c>
      <c r="GZ55" s="163" t="e">
        <f t="shared" si="95"/>
        <v>#N/A</v>
      </c>
      <c r="HA55" s="163" t="e">
        <f t="shared" si="96"/>
        <v>#N/A</v>
      </c>
      <c r="HB55" s="163" t="e">
        <f t="shared" si="97"/>
        <v>#N/A</v>
      </c>
      <c r="HC55" s="163" t="e">
        <f t="shared" si="98"/>
        <v>#N/A</v>
      </c>
      <c r="HD55" s="163" t="e">
        <f t="shared" si="99"/>
        <v>#N/A</v>
      </c>
      <c r="HE55" s="163" t="e">
        <f t="shared" si="100"/>
        <v>#N/A</v>
      </c>
      <c r="HF55" s="163" t="e">
        <f t="shared" si="101"/>
        <v>#N/A</v>
      </c>
      <c r="HG55" s="163" t="e">
        <f t="shared" si="102"/>
        <v>#N/A</v>
      </c>
      <c r="HH55" s="163" t="e">
        <f t="shared" si="103"/>
        <v>#N/A</v>
      </c>
      <c r="HI55" s="163" t="e">
        <f t="shared" si="104"/>
        <v>#N/A</v>
      </c>
      <c r="HJ55" s="163" t="e">
        <f t="shared" si="105"/>
        <v>#N/A</v>
      </c>
      <c r="HK55" s="163" t="e">
        <f t="shared" si="106"/>
        <v>#N/A</v>
      </c>
      <c r="HL55" s="163" t="e">
        <f t="shared" si="107"/>
        <v>#N/A</v>
      </c>
      <c r="HM55" s="163" t="e">
        <f t="shared" si="108"/>
        <v>#N/A</v>
      </c>
      <c r="HN55" s="163" t="e">
        <f t="shared" si="109"/>
        <v>#N/A</v>
      </c>
      <c r="HO55" s="163" t="e">
        <f t="shared" si="110"/>
        <v>#N/A</v>
      </c>
      <c r="HP55" s="163" t="e">
        <f t="shared" si="111"/>
        <v>#N/A</v>
      </c>
      <c r="HQ55" s="163" t="e">
        <f t="shared" si="112"/>
        <v>#N/A</v>
      </c>
    </row>
    <row r="56" spans="1:225" hidden="1" x14ac:dyDescent="0.25">
      <c r="A56" s="4">
        <v>53</v>
      </c>
      <c r="B56" s="368" t="str">
        <f>IFERROR(_xlfn.LOGNORM.INV(0.001,LN($G56),LN(VLOOKUP($H56,VLookups!$A$4:$C$13,3,FALSE))),"")</f>
        <v/>
      </c>
      <c r="C56" s="89"/>
      <c r="D56" s="368" t="str">
        <f>IFERROR(_xlfn.LOGNORM.INV(0.999,LN($G56),LN(VLOOKUP($H56,VLookups!$A$4:$C$13,3,FALSE))),"")</f>
        <v/>
      </c>
      <c r="E56" s="34" t="str">
        <f t="shared" si="4"/>
        <v/>
      </c>
      <c r="F56" s="34" t="str">
        <f t="shared" si="5"/>
        <v/>
      </c>
      <c r="G56" s="70" t="str">
        <f>IF(AND(C56&gt;0,NOT(ISBLANK(H56))),IF(VLOOKUP($C$3,VLookups!$A$17:$B$18,2,FALSE),C56*VLOOKUP(H56,VLookups!$A$4:$B$13,2,FALSE),C56),"")</f>
        <v/>
      </c>
      <c r="H56" s="21"/>
      <c r="I56" s="56"/>
      <c r="J56" s="266"/>
      <c r="K56" s="369" t="str">
        <f>IF(AND(B56&gt;0,C56&gt;0,D56&gt;0),IF(ISBLANK(J56),IF(ISBLANK(H56),"",VLOOKUP(H56,VLookups!$A$4:$C$13,3,FALSE)),J56),"")</f>
        <v/>
      </c>
      <c r="L56" s="369" t="str">
        <f t="shared" si="6"/>
        <v/>
      </c>
      <c r="M56" s="72" t="str">
        <f t="shared" si="7"/>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8"/>
        <v/>
      </c>
      <c r="X56" s="162" t="str">
        <f t="shared" si="9"/>
        <v/>
      </c>
      <c r="Y56" s="48" t="str">
        <f t="shared" ref="Y56:CJ56" si="213">IF(ISNONTEXT($W56),X56+$W56,"")</f>
        <v/>
      </c>
      <c r="Z56" s="48" t="str">
        <f t="shared" si="213"/>
        <v/>
      </c>
      <c r="AA56" s="48" t="str">
        <f t="shared" si="213"/>
        <v/>
      </c>
      <c r="AB56" s="48" t="str">
        <f t="shared" si="213"/>
        <v/>
      </c>
      <c r="AC56" s="48" t="str">
        <f t="shared" si="213"/>
        <v/>
      </c>
      <c r="AD56" s="48" t="str">
        <f t="shared" si="213"/>
        <v/>
      </c>
      <c r="AE56" s="48" t="str">
        <f t="shared" si="213"/>
        <v/>
      </c>
      <c r="AF56" s="48" t="str">
        <f t="shared" si="213"/>
        <v/>
      </c>
      <c r="AG56" s="48" t="str">
        <f t="shared" si="213"/>
        <v/>
      </c>
      <c r="AH56" s="48" t="str">
        <f t="shared" si="213"/>
        <v/>
      </c>
      <c r="AI56" s="48" t="str">
        <f t="shared" si="213"/>
        <v/>
      </c>
      <c r="AJ56" s="48" t="str">
        <f t="shared" si="213"/>
        <v/>
      </c>
      <c r="AK56" s="48" t="str">
        <f t="shared" si="213"/>
        <v/>
      </c>
      <c r="AL56" s="48" t="str">
        <f t="shared" si="213"/>
        <v/>
      </c>
      <c r="AM56" s="48" t="str">
        <f t="shared" si="213"/>
        <v/>
      </c>
      <c r="AN56" s="48" t="str">
        <f t="shared" si="213"/>
        <v/>
      </c>
      <c r="AO56" s="48" t="str">
        <f t="shared" si="213"/>
        <v/>
      </c>
      <c r="AP56" s="48" t="str">
        <f t="shared" si="213"/>
        <v/>
      </c>
      <c r="AQ56" s="48" t="str">
        <f t="shared" si="213"/>
        <v/>
      </c>
      <c r="AR56" s="48" t="str">
        <f t="shared" si="213"/>
        <v/>
      </c>
      <c r="AS56" s="48" t="str">
        <f t="shared" si="213"/>
        <v/>
      </c>
      <c r="AT56" s="48" t="str">
        <f t="shared" si="213"/>
        <v/>
      </c>
      <c r="AU56" s="48" t="str">
        <f t="shared" si="213"/>
        <v/>
      </c>
      <c r="AV56" s="48" t="str">
        <f t="shared" si="213"/>
        <v/>
      </c>
      <c r="AW56" s="48" t="str">
        <f t="shared" si="213"/>
        <v/>
      </c>
      <c r="AX56" s="48" t="str">
        <f t="shared" si="213"/>
        <v/>
      </c>
      <c r="AY56" s="48" t="str">
        <f t="shared" si="213"/>
        <v/>
      </c>
      <c r="AZ56" s="48" t="str">
        <f t="shared" si="213"/>
        <v/>
      </c>
      <c r="BA56" s="48" t="str">
        <f t="shared" si="213"/>
        <v/>
      </c>
      <c r="BB56" s="48" t="str">
        <f t="shared" si="213"/>
        <v/>
      </c>
      <c r="BC56" s="48" t="str">
        <f t="shared" si="213"/>
        <v/>
      </c>
      <c r="BD56" s="48" t="str">
        <f t="shared" si="213"/>
        <v/>
      </c>
      <c r="BE56" s="48" t="str">
        <f t="shared" si="213"/>
        <v/>
      </c>
      <c r="BF56" s="48" t="str">
        <f t="shared" si="213"/>
        <v/>
      </c>
      <c r="BG56" s="48" t="str">
        <f t="shared" si="213"/>
        <v/>
      </c>
      <c r="BH56" s="48" t="str">
        <f t="shared" si="213"/>
        <v/>
      </c>
      <c r="BI56" s="48" t="str">
        <f t="shared" si="213"/>
        <v/>
      </c>
      <c r="BJ56" s="48" t="str">
        <f t="shared" si="213"/>
        <v/>
      </c>
      <c r="BK56" s="48" t="str">
        <f t="shared" si="213"/>
        <v/>
      </c>
      <c r="BL56" s="48" t="str">
        <f t="shared" si="213"/>
        <v/>
      </c>
      <c r="BM56" s="48" t="str">
        <f t="shared" si="213"/>
        <v/>
      </c>
      <c r="BN56" s="48" t="str">
        <f t="shared" si="213"/>
        <v/>
      </c>
      <c r="BO56" s="48" t="str">
        <f t="shared" si="213"/>
        <v/>
      </c>
      <c r="BP56" s="48" t="str">
        <f t="shared" si="213"/>
        <v/>
      </c>
      <c r="BQ56" s="48" t="str">
        <f t="shared" si="213"/>
        <v/>
      </c>
      <c r="BR56" s="48" t="str">
        <f t="shared" si="213"/>
        <v/>
      </c>
      <c r="BS56" s="48" t="str">
        <f t="shared" si="213"/>
        <v/>
      </c>
      <c r="BT56" s="48" t="str">
        <f t="shared" si="213"/>
        <v/>
      </c>
      <c r="BU56" s="48" t="str">
        <f t="shared" si="213"/>
        <v/>
      </c>
      <c r="BV56" s="48" t="str">
        <f t="shared" si="213"/>
        <v/>
      </c>
      <c r="BW56" s="48" t="str">
        <f t="shared" si="213"/>
        <v/>
      </c>
      <c r="BX56" s="48" t="str">
        <f t="shared" si="213"/>
        <v/>
      </c>
      <c r="BY56" s="48" t="str">
        <f t="shared" si="213"/>
        <v/>
      </c>
      <c r="BZ56" s="48" t="str">
        <f t="shared" si="213"/>
        <v/>
      </c>
      <c r="CA56" s="48" t="str">
        <f t="shared" si="213"/>
        <v/>
      </c>
      <c r="CB56" s="48" t="str">
        <f t="shared" si="213"/>
        <v/>
      </c>
      <c r="CC56" s="48" t="str">
        <f t="shared" si="213"/>
        <v/>
      </c>
      <c r="CD56" s="48" t="str">
        <f t="shared" si="213"/>
        <v/>
      </c>
      <c r="CE56" s="48" t="str">
        <f t="shared" si="213"/>
        <v/>
      </c>
      <c r="CF56" s="48" t="str">
        <f t="shared" si="213"/>
        <v/>
      </c>
      <c r="CG56" s="48" t="str">
        <f t="shared" si="213"/>
        <v/>
      </c>
      <c r="CH56" s="48" t="str">
        <f t="shared" si="213"/>
        <v/>
      </c>
      <c r="CI56" s="48" t="str">
        <f t="shared" si="213"/>
        <v/>
      </c>
      <c r="CJ56" s="48" t="str">
        <f t="shared" si="213"/>
        <v/>
      </c>
      <c r="CK56" s="48" t="str">
        <f t="shared" ref="CK56:DT56" si="214">IF(ISNONTEXT($W56),CJ56+$W56,"")</f>
        <v/>
      </c>
      <c r="CL56" s="48" t="str">
        <f t="shared" si="214"/>
        <v/>
      </c>
      <c r="CM56" s="48" t="str">
        <f t="shared" si="214"/>
        <v/>
      </c>
      <c r="CN56" s="48" t="str">
        <f t="shared" si="214"/>
        <v/>
      </c>
      <c r="CO56" s="48" t="str">
        <f t="shared" si="214"/>
        <v/>
      </c>
      <c r="CP56" s="48" t="str">
        <f t="shared" si="214"/>
        <v/>
      </c>
      <c r="CQ56" s="48" t="str">
        <f t="shared" si="214"/>
        <v/>
      </c>
      <c r="CR56" s="48" t="str">
        <f t="shared" si="214"/>
        <v/>
      </c>
      <c r="CS56" s="48" t="str">
        <f t="shared" si="214"/>
        <v/>
      </c>
      <c r="CT56" s="48" t="str">
        <f t="shared" si="214"/>
        <v/>
      </c>
      <c r="CU56" s="48" t="str">
        <f t="shared" si="214"/>
        <v/>
      </c>
      <c r="CV56" s="48" t="str">
        <f t="shared" si="214"/>
        <v/>
      </c>
      <c r="CW56" s="48" t="str">
        <f t="shared" si="214"/>
        <v/>
      </c>
      <c r="CX56" s="48" t="str">
        <f t="shared" si="214"/>
        <v/>
      </c>
      <c r="CY56" s="48" t="str">
        <f t="shared" si="214"/>
        <v/>
      </c>
      <c r="CZ56" s="48" t="str">
        <f t="shared" si="214"/>
        <v/>
      </c>
      <c r="DA56" s="48" t="str">
        <f t="shared" si="214"/>
        <v/>
      </c>
      <c r="DB56" s="48" t="str">
        <f t="shared" si="214"/>
        <v/>
      </c>
      <c r="DC56" s="48" t="str">
        <f t="shared" si="214"/>
        <v/>
      </c>
      <c r="DD56" s="48" t="str">
        <f t="shared" si="214"/>
        <v/>
      </c>
      <c r="DE56" s="48" t="str">
        <f t="shared" si="214"/>
        <v/>
      </c>
      <c r="DF56" s="48" t="str">
        <f t="shared" si="214"/>
        <v/>
      </c>
      <c r="DG56" s="48" t="str">
        <f t="shared" si="214"/>
        <v/>
      </c>
      <c r="DH56" s="48" t="str">
        <f t="shared" si="214"/>
        <v/>
      </c>
      <c r="DI56" s="48" t="str">
        <f t="shared" si="214"/>
        <v/>
      </c>
      <c r="DJ56" s="48" t="str">
        <f t="shared" si="214"/>
        <v/>
      </c>
      <c r="DK56" s="48" t="str">
        <f t="shared" si="214"/>
        <v/>
      </c>
      <c r="DL56" s="48" t="str">
        <f t="shared" si="214"/>
        <v/>
      </c>
      <c r="DM56" s="48" t="str">
        <f t="shared" si="214"/>
        <v/>
      </c>
      <c r="DN56" s="48" t="str">
        <f t="shared" si="214"/>
        <v/>
      </c>
      <c r="DO56" s="48" t="str">
        <f t="shared" si="214"/>
        <v/>
      </c>
      <c r="DP56" s="48" t="str">
        <f t="shared" si="214"/>
        <v/>
      </c>
      <c r="DQ56" s="48" t="str">
        <f t="shared" si="214"/>
        <v/>
      </c>
      <c r="DR56" s="48" t="str">
        <f t="shared" si="214"/>
        <v/>
      </c>
      <c r="DS56" s="48" t="str">
        <f t="shared" si="214"/>
        <v/>
      </c>
      <c r="DT56" s="48" t="str">
        <f t="shared" si="214"/>
        <v/>
      </c>
      <c r="DU56" s="163" t="e">
        <f t="shared" si="12"/>
        <v>#N/A</v>
      </c>
      <c r="DV56" s="163" t="e">
        <f t="shared" si="13"/>
        <v>#N/A</v>
      </c>
      <c r="DW56" s="163" t="e">
        <f t="shared" si="14"/>
        <v>#N/A</v>
      </c>
      <c r="DX56" s="163" t="e">
        <f t="shared" si="15"/>
        <v>#N/A</v>
      </c>
      <c r="DY56" s="163" t="e">
        <f t="shared" si="16"/>
        <v>#N/A</v>
      </c>
      <c r="DZ56" s="163" t="e">
        <f t="shared" si="17"/>
        <v>#N/A</v>
      </c>
      <c r="EA56" s="163" t="e">
        <f t="shared" si="18"/>
        <v>#N/A</v>
      </c>
      <c r="EB56" s="163" t="e">
        <f t="shared" si="19"/>
        <v>#N/A</v>
      </c>
      <c r="EC56" s="163" t="e">
        <f t="shared" si="20"/>
        <v>#N/A</v>
      </c>
      <c r="ED56" s="163" t="e">
        <f t="shared" si="21"/>
        <v>#N/A</v>
      </c>
      <c r="EE56" s="163" t="e">
        <f t="shared" si="22"/>
        <v>#N/A</v>
      </c>
      <c r="EF56" s="163" t="e">
        <f t="shared" si="23"/>
        <v>#N/A</v>
      </c>
      <c r="EG56" s="163" t="e">
        <f t="shared" si="24"/>
        <v>#N/A</v>
      </c>
      <c r="EH56" s="163" t="e">
        <f t="shared" si="25"/>
        <v>#N/A</v>
      </c>
      <c r="EI56" s="163" t="e">
        <f t="shared" si="26"/>
        <v>#N/A</v>
      </c>
      <c r="EJ56" s="163" t="e">
        <f t="shared" si="27"/>
        <v>#N/A</v>
      </c>
      <c r="EK56" s="163" t="e">
        <f t="shared" si="28"/>
        <v>#N/A</v>
      </c>
      <c r="EL56" s="163" t="e">
        <f t="shared" si="29"/>
        <v>#N/A</v>
      </c>
      <c r="EM56" s="163" t="e">
        <f t="shared" si="30"/>
        <v>#N/A</v>
      </c>
      <c r="EN56" s="163" t="e">
        <f t="shared" si="31"/>
        <v>#N/A</v>
      </c>
      <c r="EO56" s="163" t="e">
        <f t="shared" si="32"/>
        <v>#N/A</v>
      </c>
      <c r="EP56" s="163" t="e">
        <f t="shared" si="33"/>
        <v>#N/A</v>
      </c>
      <c r="EQ56" s="163" t="e">
        <f t="shared" si="34"/>
        <v>#N/A</v>
      </c>
      <c r="ER56" s="163" t="e">
        <f t="shared" si="35"/>
        <v>#N/A</v>
      </c>
      <c r="ES56" s="163" t="e">
        <f t="shared" si="36"/>
        <v>#N/A</v>
      </c>
      <c r="ET56" s="163" t="e">
        <f t="shared" si="37"/>
        <v>#N/A</v>
      </c>
      <c r="EU56" s="163" t="e">
        <f t="shared" si="38"/>
        <v>#N/A</v>
      </c>
      <c r="EV56" s="163" t="e">
        <f t="shared" si="39"/>
        <v>#N/A</v>
      </c>
      <c r="EW56" s="163" t="e">
        <f t="shared" si="40"/>
        <v>#N/A</v>
      </c>
      <c r="EX56" s="163" t="e">
        <f t="shared" si="41"/>
        <v>#N/A</v>
      </c>
      <c r="EY56" s="163" t="e">
        <f t="shared" si="42"/>
        <v>#N/A</v>
      </c>
      <c r="EZ56" s="163" t="e">
        <f t="shared" si="43"/>
        <v>#N/A</v>
      </c>
      <c r="FA56" s="163" t="e">
        <f t="shared" si="44"/>
        <v>#N/A</v>
      </c>
      <c r="FB56" s="163" t="e">
        <f t="shared" si="45"/>
        <v>#N/A</v>
      </c>
      <c r="FC56" s="163" t="e">
        <f t="shared" si="46"/>
        <v>#N/A</v>
      </c>
      <c r="FD56" s="163" t="e">
        <f t="shared" si="47"/>
        <v>#N/A</v>
      </c>
      <c r="FE56" s="163" t="e">
        <f t="shared" si="48"/>
        <v>#N/A</v>
      </c>
      <c r="FF56" s="163" t="e">
        <f t="shared" si="49"/>
        <v>#N/A</v>
      </c>
      <c r="FG56" s="163" t="e">
        <f t="shared" si="50"/>
        <v>#N/A</v>
      </c>
      <c r="FH56" s="163" t="e">
        <f t="shared" si="51"/>
        <v>#N/A</v>
      </c>
      <c r="FI56" s="163" t="e">
        <f t="shared" si="52"/>
        <v>#N/A</v>
      </c>
      <c r="FJ56" s="163" t="e">
        <f t="shared" si="53"/>
        <v>#N/A</v>
      </c>
      <c r="FK56" s="163" t="e">
        <f t="shared" si="54"/>
        <v>#N/A</v>
      </c>
      <c r="FL56" s="163" t="e">
        <f t="shared" si="55"/>
        <v>#N/A</v>
      </c>
      <c r="FM56" s="163" t="e">
        <f t="shared" si="56"/>
        <v>#N/A</v>
      </c>
      <c r="FN56" s="163" t="e">
        <f t="shared" si="57"/>
        <v>#N/A</v>
      </c>
      <c r="FO56" s="163" t="e">
        <f t="shared" si="58"/>
        <v>#N/A</v>
      </c>
      <c r="FP56" s="163" t="e">
        <f t="shared" si="59"/>
        <v>#N/A</v>
      </c>
      <c r="FQ56" s="163" t="e">
        <f t="shared" si="60"/>
        <v>#N/A</v>
      </c>
      <c r="FR56" s="163" t="e">
        <f t="shared" si="61"/>
        <v>#N/A</v>
      </c>
      <c r="FS56" s="163" t="e">
        <f t="shared" si="62"/>
        <v>#N/A</v>
      </c>
      <c r="FT56" s="163" t="e">
        <f t="shared" si="63"/>
        <v>#N/A</v>
      </c>
      <c r="FU56" s="163" t="e">
        <f t="shared" si="64"/>
        <v>#N/A</v>
      </c>
      <c r="FV56" s="163" t="e">
        <f t="shared" si="65"/>
        <v>#N/A</v>
      </c>
      <c r="FW56" s="163" t="e">
        <f t="shared" si="66"/>
        <v>#N/A</v>
      </c>
      <c r="FX56" s="163" t="e">
        <f t="shared" si="67"/>
        <v>#N/A</v>
      </c>
      <c r="FY56" s="163" t="e">
        <f t="shared" si="68"/>
        <v>#N/A</v>
      </c>
      <c r="FZ56" s="163" t="e">
        <f t="shared" si="69"/>
        <v>#N/A</v>
      </c>
      <c r="GA56" s="163" t="e">
        <f t="shared" si="70"/>
        <v>#N/A</v>
      </c>
      <c r="GB56" s="163" t="e">
        <f t="shared" si="71"/>
        <v>#N/A</v>
      </c>
      <c r="GC56" s="163" t="e">
        <f t="shared" si="72"/>
        <v>#N/A</v>
      </c>
      <c r="GD56" s="163" t="e">
        <f t="shared" si="73"/>
        <v>#N/A</v>
      </c>
      <c r="GE56" s="163" t="e">
        <f t="shared" si="74"/>
        <v>#N/A</v>
      </c>
      <c r="GF56" s="163" t="e">
        <f t="shared" si="75"/>
        <v>#N/A</v>
      </c>
      <c r="GG56" s="163" t="e">
        <f t="shared" si="76"/>
        <v>#N/A</v>
      </c>
      <c r="GH56" s="163" t="e">
        <f t="shared" si="77"/>
        <v>#N/A</v>
      </c>
      <c r="GI56" s="163" t="e">
        <f t="shared" si="78"/>
        <v>#N/A</v>
      </c>
      <c r="GJ56" s="163" t="e">
        <f t="shared" si="79"/>
        <v>#N/A</v>
      </c>
      <c r="GK56" s="163" t="e">
        <f t="shared" si="80"/>
        <v>#N/A</v>
      </c>
      <c r="GL56" s="163" t="e">
        <f t="shared" si="81"/>
        <v>#N/A</v>
      </c>
      <c r="GM56" s="163" t="e">
        <f t="shared" si="82"/>
        <v>#N/A</v>
      </c>
      <c r="GN56" s="163" t="e">
        <f t="shared" si="83"/>
        <v>#N/A</v>
      </c>
      <c r="GO56" s="163" t="e">
        <f t="shared" si="84"/>
        <v>#N/A</v>
      </c>
      <c r="GP56" s="163" t="e">
        <f t="shared" si="85"/>
        <v>#N/A</v>
      </c>
      <c r="GQ56" s="163" t="e">
        <f t="shared" si="86"/>
        <v>#N/A</v>
      </c>
      <c r="GR56" s="163" t="e">
        <f t="shared" si="87"/>
        <v>#N/A</v>
      </c>
      <c r="GS56" s="163" t="e">
        <f t="shared" si="88"/>
        <v>#N/A</v>
      </c>
      <c r="GT56" s="163" t="e">
        <f t="shared" si="89"/>
        <v>#N/A</v>
      </c>
      <c r="GU56" s="163" t="e">
        <f t="shared" si="90"/>
        <v>#N/A</v>
      </c>
      <c r="GV56" s="163" t="e">
        <f t="shared" si="91"/>
        <v>#N/A</v>
      </c>
      <c r="GW56" s="163" t="e">
        <f t="shared" si="92"/>
        <v>#N/A</v>
      </c>
      <c r="GX56" s="163" t="e">
        <f t="shared" si="93"/>
        <v>#N/A</v>
      </c>
      <c r="GY56" s="163" t="e">
        <f t="shared" si="94"/>
        <v>#N/A</v>
      </c>
      <c r="GZ56" s="163" t="e">
        <f t="shared" si="95"/>
        <v>#N/A</v>
      </c>
      <c r="HA56" s="163" t="e">
        <f t="shared" si="96"/>
        <v>#N/A</v>
      </c>
      <c r="HB56" s="163" t="e">
        <f t="shared" si="97"/>
        <v>#N/A</v>
      </c>
      <c r="HC56" s="163" t="e">
        <f t="shared" si="98"/>
        <v>#N/A</v>
      </c>
      <c r="HD56" s="163" t="e">
        <f t="shared" si="99"/>
        <v>#N/A</v>
      </c>
      <c r="HE56" s="163" t="e">
        <f t="shared" si="100"/>
        <v>#N/A</v>
      </c>
      <c r="HF56" s="163" t="e">
        <f t="shared" si="101"/>
        <v>#N/A</v>
      </c>
      <c r="HG56" s="163" t="e">
        <f t="shared" si="102"/>
        <v>#N/A</v>
      </c>
      <c r="HH56" s="163" t="e">
        <f t="shared" si="103"/>
        <v>#N/A</v>
      </c>
      <c r="HI56" s="163" t="e">
        <f t="shared" si="104"/>
        <v>#N/A</v>
      </c>
      <c r="HJ56" s="163" t="e">
        <f t="shared" si="105"/>
        <v>#N/A</v>
      </c>
      <c r="HK56" s="163" t="e">
        <f t="shared" si="106"/>
        <v>#N/A</v>
      </c>
      <c r="HL56" s="163" t="e">
        <f t="shared" si="107"/>
        <v>#N/A</v>
      </c>
      <c r="HM56" s="163" t="e">
        <f t="shared" si="108"/>
        <v>#N/A</v>
      </c>
      <c r="HN56" s="163" t="e">
        <f t="shared" si="109"/>
        <v>#N/A</v>
      </c>
      <c r="HO56" s="163" t="e">
        <f t="shared" si="110"/>
        <v>#N/A</v>
      </c>
      <c r="HP56" s="163" t="e">
        <f t="shared" si="111"/>
        <v>#N/A</v>
      </c>
      <c r="HQ56" s="163" t="e">
        <f t="shared" si="112"/>
        <v>#N/A</v>
      </c>
    </row>
    <row r="57" spans="1:225" hidden="1" x14ac:dyDescent="0.25">
      <c r="A57" s="4">
        <v>54</v>
      </c>
      <c r="B57" s="368" t="str">
        <f>IFERROR(_xlfn.LOGNORM.INV(0.001,LN($G57),LN(VLOOKUP($H57,VLookups!$A$4:$C$13,3,FALSE))),"")</f>
        <v/>
      </c>
      <c r="C57" s="89"/>
      <c r="D57" s="368" t="str">
        <f>IFERROR(_xlfn.LOGNORM.INV(0.999,LN($G57),LN(VLOOKUP($H57,VLookups!$A$4:$C$13,3,FALSE))),"")</f>
        <v/>
      </c>
      <c r="E57" s="34" t="str">
        <f t="shared" si="4"/>
        <v/>
      </c>
      <c r="F57" s="34" t="str">
        <f t="shared" si="5"/>
        <v/>
      </c>
      <c r="G57" s="70" t="str">
        <f>IF(AND(C57&gt;0,NOT(ISBLANK(H57))),IF(VLOOKUP($C$3,VLookups!$A$17:$B$18,2,FALSE),C57*VLOOKUP(H57,VLookups!$A$4:$B$13,2,FALSE),C57),"")</f>
        <v/>
      </c>
      <c r="H57" s="21"/>
      <c r="I57" s="56"/>
      <c r="J57" s="266"/>
      <c r="K57" s="369" t="str">
        <f>IF(AND(B57&gt;0,C57&gt;0,D57&gt;0),IF(ISBLANK(J57),IF(ISBLANK(H57),"",VLOOKUP(H57,VLookups!$A$4:$C$13,3,FALSE)),J57),"")</f>
        <v/>
      </c>
      <c r="L57" s="369" t="str">
        <f t="shared" si="6"/>
        <v/>
      </c>
      <c r="M57" s="72" t="str">
        <f t="shared" si="7"/>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8"/>
        <v/>
      </c>
      <c r="X57" s="162" t="str">
        <f t="shared" si="9"/>
        <v/>
      </c>
      <c r="Y57" s="48" t="str">
        <f t="shared" ref="Y57:CJ57" si="215">IF(ISNONTEXT($W57),X57+$W57,"")</f>
        <v/>
      </c>
      <c r="Z57" s="48" t="str">
        <f t="shared" si="215"/>
        <v/>
      </c>
      <c r="AA57" s="48" t="str">
        <f t="shared" si="215"/>
        <v/>
      </c>
      <c r="AB57" s="48" t="str">
        <f t="shared" si="215"/>
        <v/>
      </c>
      <c r="AC57" s="48" t="str">
        <f t="shared" si="215"/>
        <v/>
      </c>
      <c r="AD57" s="48" t="str">
        <f t="shared" si="215"/>
        <v/>
      </c>
      <c r="AE57" s="48" t="str">
        <f t="shared" si="215"/>
        <v/>
      </c>
      <c r="AF57" s="48" t="str">
        <f t="shared" si="215"/>
        <v/>
      </c>
      <c r="AG57" s="48" t="str">
        <f t="shared" si="215"/>
        <v/>
      </c>
      <c r="AH57" s="48" t="str">
        <f t="shared" si="215"/>
        <v/>
      </c>
      <c r="AI57" s="48" t="str">
        <f t="shared" si="215"/>
        <v/>
      </c>
      <c r="AJ57" s="48" t="str">
        <f t="shared" si="215"/>
        <v/>
      </c>
      <c r="AK57" s="48" t="str">
        <f t="shared" si="215"/>
        <v/>
      </c>
      <c r="AL57" s="48" t="str">
        <f t="shared" si="215"/>
        <v/>
      </c>
      <c r="AM57" s="48" t="str">
        <f t="shared" si="215"/>
        <v/>
      </c>
      <c r="AN57" s="48" t="str">
        <f t="shared" si="215"/>
        <v/>
      </c>
      <c r="AO57" s="48" t="str">
        <f t="shared" si="215"/>
        <v/>
      </c>
      <c r="AP57" s="48" t="str">
        <f t="shared" si="215"/>
        <v/>
      </c>
      <c r="AQ57" s="48" t="str">
        <f t="shared" si="215"/>
        <v/>
      </c>
      <c r="AR57" s="48" t="str">
        <f t="shared" si="215"/>
        <v/>
      </c>
      <c r="AS57" s="48" t="str">
        <f t="shared" si="215"/>
        <v/>
      </c>
      <c r="AT57" s="48" t="str">
        <f t="shared" si="215"/>
        <v/>
      </c>
      <c r="AU57" s="48" t="str">
        <f t="shared" si="215"/>
        <v/>
      </c>
      <c r="AV57" s="48" t="str">
        <f t="shared" si="215"/>
        <v/>
      </c>
      <c r="AW57" s="48" t="str">
        <f t="shared" si="215"/>
        <v/>
      </c>
      <c r="AX57" s="48" t="str">
        <f t="shared" si="215"/>
        <v/>
      </c>
      <c r="AY57" s="48" t="str">
        <f t="shared" si="215"/>
        <v/>
      </c>
      <c r="AZ57" s="48" t="str">
        <f t="shared" si="215"/>
        <v/>
      </c>
      <c r="BA57" s="48" t="str">
        <f t="shared" si="215"/>
        <v/>
      </c>
      <c r="BB57" s="48" t="str">
        <f t="shared" si="215"/>
        <v/>
      </c>
      <c r="BC57" s="48" t="str">
        <f t="shared" si="215"/>
        <v/>
      </c>
      <c r="BD57" s="48" t="str">
        <f t="shared" si="215"/>
        <v/>
      </c>
      <c r="BE57" s="48" t="str">
        <f t="shared" si="215"/>
        <v/>
      </c>
      <c r="BF57" s="48" t="str">
        <f t="shared" si="215"/>
        <v/>
      </c>
      <c r="BG57" s="48" t="str">
        <f t="shared" si="215"/>
        <v/>
      </c>
      <c r="BH57" s="48" t="str">
        <f t="shared" si="215"/>
        <v/>
      </c>
      <c r="BI57" s="48" t="str">
        <f t="shared" si="215"/>
        <v/>
      </c>
      <c r="BJ57" s="48" t="str">
        <f t="shared" si="215"/>
        <v/>
      </c>
      <c r="BK57" s="48" t="str">
        <f t="shared" si="215"/>
        <v/>
      </c>
      <c r="BL57" s="48" t="str">
        <f t="shared" si="215"/>
        <v/>
      </c>
      <c r="BM57" s="48" t="str">
        <f t="shared" si="215"/>
        <v/>
      </c>
      <c r="BN57" s="48" t="str">
        <f t="shared" si="215"/>
        <v/>
      </c>
      <c r="BO57" s="48" t="str">
        <f t="shared" si="215"/>
        <v/>
      </c>
      <c r="BP57" s="48" t="str">
        <f t="shared" si="215"/>
        <v/>
      </c>
      <c r="BQ57" s="48" t="str">
        <f t="shared" si="215"/>
        <v/>
      </c>
      <c r="BR57" s="48" t="str">
        <f t="shared" si="215"/>
        <v/>
      </c>
      <c r="BS57" s="48" t="str">
        <f t="shared" si="215"/>
        <v/>
      </c>
      <c r="BT57" s="48" t="str">
        <f t="shared" si="215"/>
        <v/>
      </c>
      <c r="BU57" s="48" t="str">
        <f t="shared" si="215"/>
        <v/>
      </c>
      <c r="BV57" s="48" t="str">
        <f t="shared" si="215"/>
        <v/>
      </c>
      <c r="BW57" s="48" t="str">
        <f t="shared" si="215"/>
        <v/>
      </c>
      <c r="BX57" s="48" t="str">
        <f t="shared" si="215"/>
        <v/>
      </c>
      <c r="BY57" s="48" t="str">
        <f t="shared" si="215"/>
        <v/>
      </c>
      <c r="BZ57" s="48" t="str">
        <f t="shared" si="215"/>
        <v/>
      </c>
      <c r="CA57" s="48" t="str">
        <f t="shared" si="215"/>
        <v/>
      </c>
      <c r="CB57" s="48" t="str">
        <f t="shared" si="215"/>
        <v/>
      </c>
      <c r="CC57" s="48" t="str">
        <f t="shared" si="215"/>
        <v/>
      </c>
      <c r="CD57" s="48" t="str">
        <f t="shared" si="215"/>
        <v/>
      </c>
      <c r="CE57" s="48" t="str">
        <f t="shared" si="215"/>
        <v/>
      </c>
      <c r="CF57" s="48" t="str">
        <f t="shared" si="215"/>
        <v/>
      </c>
      <c r="CG57" s="48" t="str">
        <f t="shared" si="215"/>
        <v/>
      </c>
      <c r="CH57" s="48" t="str">
        <f t="shared" si="215"/>
        <v/>
      </c>
      <c r="CI57" s="48" t="str">
        <f t="shared" si="215"/>
        <v/>
      </c>
      <c r="CJ57" s="48" t="str">
        <f t="shared" si="215"/>
        <v/>
      </c>
      <c r="CK57" s="48" t="str">
        <f t="shared" ref="CK57:DT57" si="216">IF(ISNONTEXT($W57),CJ57+$W57,"")</f>
        <v/>
      </c>
      <c r="CL57" s="48" t="str">
        <f t="shared" si="216"/>
        <v/>
      </c>
      <c r="CM57" s="48" t="str">
        <f t="shared" si="216"/>
        <v/>
      </c>
      <c r="CN57" s="48" t="str">
        <f t="shared" si="216"/>
        <v/>
      </c>
      <c r="CO57" s="48" t="str">
        <f t="shared" si="216"/>
        <v/>
      </c>
      <c r="CP57" s="48" t="str">
        <f t="shared" si="216"/>
        <v/>
      </c>
      <c r="CQ57" s="48" t="str">
        <f t="shared" si="216"/>
        <v/>
      </c>
      <c r="CR57" s="48" t="str">
        <f t="shared" si="216"/>
        <v/>
      </c>
      <c r="CS57" s="48" t="str">
        <f t="shared" si="216"/>
        <v/>
      </c>
      <c r="CT57" s="48" t="str">
        <f t="shared" si="216"/>
        <v/>
      </c>
      <c r="CU57" s="48" t="str">
        <f t="shared" si="216"/>
        <v/>
      </c>
      <c r="CV57" s="48" t="str">
        <f t="shared" si="216"/>
        <v/>
      </c>
      <c r="CW57" s="48" t="str">
        <f t="shared" si="216"/>
        <v/>
      </c>
      <c r="CX57" s="48" t="str">
        <f t="shared" si="216"/>
        <v/>
      </c>
      <c r="CY57" s="48" t="str">
        <f t="shared" si="216"/>
        <v/>
      </c>
      <c r="CZ57" s="48" t="str">
        <f t="shared" si="216"/>
        <v/>
      </c>
      <c r="DA57" s="48" t="str">
        <f t="shared" si="216"/>
        <v/>
      </c>
      <c r="DB57" s="48" t="str">
        <f t="shared" si="216"/>
        <v/>
      </c>
      <c r="DC57" s="48" t="str">
        <f t="shared" si="216"/>
        <v/>
      </c>
      <c r="DD57" s="48" t="str">
        <f t="shared" si="216"/>
        <v/>
      </c>
      <c r="DE57" s="48" t="str">
        <f t="shared" si="216"/>
        <v/>
      </c>
      <c r="DF57" s="48" t="str">
        <f t="shared" si="216"/>
        <v/>
      </c>
      <c r="DG57" s="48" t="str">
        <f t="shared" si="216"/>
        <v/>
      </c>
      <c r="DH57" s="48" t="str">
        <f t="shared" si="216"/>
        <v/>
      </c>
      <c r="DI57" s="48" t="str">
        <f t="shared" si="216"/>
        <v/>
      </c>
      <c r="DJ57" s="48" t="str">
        <f t="shared" si="216"/>
        <v/>
      </c>
      <c r="DK57" s="48" t="str">
        <f t="shared" si="216"/>
        <v/>
      </c>
      <c r="DL57" s="48" t="str">
        <f t="shared" si="216"/>
        <v/>
      </c>
      <c r="DM57" s="48" t="str">
        <f t="shared" si="216"/>
        <v/>
      </c>
      <c r="DN57" s="48" t="str">
        <f t="shared" si="216"/>
        <v/>
      </c>
      <c r="DO57" s="48" t="str">
        <f t="shared" si="216"/>
        <v/>
      </c>
      <c r="DP57" s="48" t="str">
        <f t="shared" si="216"/>
        <v/>
      </c>
      <c r="DQ57" s="48" t="str">
        <f t="shared" si="216"/>
        <v/>
      </c>
      <c r="DR57" s="48" t="str">
        <f t="shared" si="216"/>
        <v/>
      </c>
      <c r="DS57" s="48" t="str">
        <f t="shared" si="216"/>
        <v/>
      </c>
      <c r="DT57" s="48" t="str">
        <f t="shared" si="216"/>
        <v/>
      </c>
      <c r="DU57" s="163" t="e">
        <f t="shared" si="12"/>
        <v>#N/A</v>
      </c>
      <c r="DV57" s="163" t="e">
        <f t="shared" si="13"/>
        <v>#N/A</v>
      </c>
      <c r="DW57" s="163" t="e">
        <f t="shared" si="14"/>
        <v>#N/A</v>
      </c>
      <c r="DX57" s="163" t="e">
        <f t="shared" si="15"/>
        <v>#N/A</v>
      </c>
      <c r="DY57" s="163" t="e">
        <f t="shared" si="16"/>
        <v>#N/A</v>
      </c>
      <c r="DZ57" s="163" t="e">
        <f t="shared" si="17"/>
        <v>#N/A</v>
      </c>
      <c r="EA57" s="163" t="e">
        <f t="shared" si="18"/>
        <v>#N/A</v>
      </c>
      <c r="EB57" s="163" t="e">
        <f t="shared" si="19"/>
        <v>#N/A</v>
      </c>
      <c r="EC57" s="163" t="e">
        <f t="shared" si="20"/>
        <v>#N/A</v>
      </c>
      <c r="ED57" s="163" t="e">
        <f t="shared" si="21"/>
        <v>#N/A</v>
      </c>
      <c r="EE57" s="163" t="e">
        <f t="shared" si="22"/>
        <v>#N/A</v>
      </c>
      <c r="EF57" s="163" t="e">
        <f t="shared" si="23"/>
        <v>#N/A</v>
      </c>
      <c r="EG57" s="163" t="e">
        <f t="shared" si="24"/>
        <v>#N/A</v>
      </c>
      <c r="EH57" s="163" t="e">
        <f t="shared" si="25"/>
        <v>#N/A</v>
      </c>
      <c r="EI57" s="163" t="e">
        <f t="shared" si="26"/>
        <v>#N/A</v>
      </c>
      <c r="EJ57" s="163" t="e">
        <f t="shared" si="27"/>
        <v>#N/A</v>
      </c>
      <c r="EK57" s="163" t="e">
        <f t="shared" si="28"/>
        <v>#N/A</v>
      </c>
      <c r="EL57" s="163" t="e">
        <f t="shared" si="29"/>
        <v>#N/A</v>
      </c>
      <c r="EM57" s="163" t="e">
        <f t="shared" si="30"/>
        <v>#N/A</v>
      </c>
      <c r="EN57" s="163" t="e">
        <f t="shared" si="31"/>
        <v>#N/A</v>
      </c>
      <c r="EO57" s="163" t="e">
        <f t="shared" si="32"/>
        <v>#N/A</v>
      </c>
      <c r="EP57" s="163" t="e">
        <f t="shared" si="33"/>
        <v>#N/A</v>
      </c>
      <c r="EQ57" s="163" t="e">
        <f t="shared" si="34"/>
        <v>#N/A</v>
      </c>
      <c r="ER57" s="163" t="e">
        <f t="shared" si="35"/>
        <v>#N/A</v>
      </c>
      <c r="ES57" s="163" t="e">
        <f t="shared" si="36"/>
        <v>#N/A</v>
      </c>
      <c r="ET57" s="163" t="e">
        <f t="shared" si="37"/>
        <v>#N/A</v>
      </c>
      <c r="EU57" s="163" t="e">
        <f t="shared" si="38"/>
        <v>#N/A</v>
      </c>
      <c r="EV57" s="163" t="e">
        <f t="shared" si="39"/>
        <v>#N/A</v>
      </c>
      <c r="EW57" s="163" t="e">
        <f t="shared" si="40"/>
        <v>#N/A</v>
      </c>
      <c r="EX57" s="163" t="e">
        <f t="shared" si="41"/>
        <v>#N/A</v>
      </c>
      <c r="EY57" s="163" t="e">
        <f t="shared" si="42"/>
        <v>#N/A</v>
      </c>
      <c r="EZ57" s="163" t="e">
        <f t="shared" si="43"/>
        <v>#N/A</v>
      </c>
      <c r="FA57" s="163" t="e">
        <f t="shared" si="44"/>
        <v>#N/A</v>
      </c>
      <c r="FB57" s="163" t="e">
        <f t="shared" si="45"/>
        <v>#N/A</v>
      </c>
      <c r="FC57" s="163" t="e">
        <f t="shared" si="46"/>
        <v>#N/A</v>
      </c>
      <c r="FD57" s="163" t="e">
        <f t="shared" si="47"/>
        <v>#N/A</v>
      </c>
      <c r="FE57" s="163" t="e">
        <f t="shared" si="48"/>
        <v>#N/A</v>
      </c>
      <c r="FF57" s="163" t="e">
        <f t="shared" si="49"/>
        <v>#N/A</v>
      </c>
      <c r="FG57" s="163" t="e">
        <f t="shared" si="50"/>
        <v>#N/A</v>
      </c>
      <c r="FH57" s="163" t="e">
        <f t="shared" si="51"/>
        <v>#N/A</v>
      </c>
      <c r="FI57" s="163" t="e">
        <f t="shared" si="52"/>
        <v>#N/A</v>
      </c>
      <c r="FJ57" s="163" t="e">
        <f t="shared" si="53"/>
        <v>#N/A</v>
      </c>
      <c r="FK57" s="163" t="e">
        <f t="shared" si="54"/>
        <v>#N/A</v>
      </c>
      <c r="FL57" s="163" t="e">
        <f t="shared" si="55"/>
        <v>#N/A</v>
      </c>
      <c r="FM57" s="163" t="e">
        <f t="shared" si="56"/>
        <v>#N/A</v>
      </c>
      <c r="FN57" s="163" t="e">
        <f t="shared" si="57"/>
        <v>#N/A</v>
      </c>
      <c r="FO57" s="163" t="e">
        <f t="shared" si="58"/>
        <v>#N/A</v>
      </c>
      <c r="FP57" s="163" t="e">
        <f t="shared" si="59"/>
        <v>#N/A</v>
      </c>
      <c r="FQ57" s="163" t="e">
        <f t="shared" si="60"/>
        <v>#N/A</v>
      </c>
      <c r="FR57" s="163" t="e">
        <f t="shared" si="61"/>
        <v>#N/A</v>
      </c>
      <c r="FS57" s="163" t="e">
        <f t="shared" si="62"/>
        <v>#N/A</v>
      </c>
      <c r="FT57" s="163" t="e">
        <f t="shared" si="63"/>
        <v>#N/A</v>
      </c>
      <c r="FU57" s="163" t="e">
        <f t="shared" si="64"/>
        <v>#N/A</v>
      </c>
      <c r="FV57" s="163" t="e">
        <f t="shared" si="65"/>
        <v>#N/A</v>
      </c>
      <c r="FW57" s="163" t="e">
        <f t="shared" si="66"/>
        <v>#N/A</v>
      </c>
      <c r="FX57" s="163" t="e">
        <f t="shared" si="67"/>
        <v>#N/A</v>
      </c>
      <c r="FY57" s="163" t="e">
        <f t="shared" si="68"/>
        <v>#N/A</v>
      </c>
      <c r="FZ57" s="163" t="e">
        <f t="shared" si="69"/>
        <v>#N/A</v>
      </c>
      <c r="GA57" s="163" t="e">
        <f t="shared" si="70"/>
        <v>#N/A</v>
      </c>
      <c r="GB57" s="163" t="e">
        <f t="shared" si="71"/>
        <v>#N/A</v>
      </c>
      <c r="GC57" s="163" t="e">
        <f t="shared" si="72"/>
        <v>#N/A</v>
      </c>
      <c r="GD57" s="163" t="e">
        <f t="shared" si="73"/>
        <v>#N/A</v>
      </c>
      <c r="GE57" s="163" t="e">
        <f t="shared" si="74"/>
        <v>#N/A</v>
      </c>
      <c r="GF57" s="163" t="e">
        <f t="shared" si="75"/>
        <v>#N/A</v>
      </c>
      <c r="GG57" s="163" t="e">
        <f t="shared" si="76"/>
        <v>#N/A</v>
      </c>
      <c r="GH57" s="163" t="e">
        <f t="shared" si="77"/>
        <v>#N/A</v>
      </c>
      <c r="GI57" s="163" t="e">
        <f t="shared" si="78"/>
        <v>#N/A</v>
      </c>
      <c r="GJ57" s="163" t="e">
        <f t="shared" si="79"/>
        <v>#N/A</v>
      </c>
      <c r="GK57" s="163" t="e">
        <f t="shared" si="80"/>
        <v>#N/A</v>
      </c>
      <c r="GL57" s="163" t="e">
        <f t="shared" si="81"/>
        <v>#N/A</v>
      </c>
      <c r="GM57" s="163" t="e">
        <f t="shared" si="82"/>
        <v>#N/A</v>
      </c>
      <c r="GN57" s="163" t="e">
        <f t="shared" si="83"/>
        <v>#N/A</v>
      </c>
      <c r="GO57" s="163" t="e">
        <f t="shared" si="84"/>
        <v>#N/A</v>
      </c>
      <c r="GP57" s="163" t="e">
        <f t="shared" si="85"/>
        <v>#N/A</v>
      </c>
      <c r="GQ57" s="163" t="e">
        <f t="shared" si="86"/>
        <v>#N/A</v>
      </c>
      <c r="GR57" s="163" t="e">
        <f t="shared" si="87"/>
        <v>#N/A</v>
      </c>
      <c r="GS57" s="163" t="e">
        <f t="shared" si="88"/>
        <v>#N/A</v>
      </c>
      <c r="GT57" s="163" t="e">
        <f t="shared" si="89"/>
        <v>#N/A</v>
      </c>
      <c r="GU57" s="163" t="e">
        <f t="shared" si="90"/>
        <v>#N/A</v>
      </c>
      <c r="GV57" s="163" t="e">
        <f t="shared" si="91"/>
        <v>#N/A</v>
      </c>
      <c r="GW57" s="163" t="e">
        <f t="shared" si="92"/>
        <v>#N/A</v>
      </c>
      <c r="GX57" s="163" t="e">
        <f t="shared" si="93"/>
        <v>#N/A</v>
      </c>
      <c r="GY57" s="163" t="e">
        <f t="shared" si="94"/>
        <v>#N/A</v>
      </c>
      <c r="GZ57" s="163" t="e">
        <f t="shared" si="95"/>
        <v>#N/A</v>
      </c>
      <c r="HA57" s="163" t="e">
        <f t="shared" si="96"/>
        <v>#N/A</v>
      </c>
      <c r="HB57" s="163" t="e">
        <f t="shared" si="97"/>
        <v>#N/A</v>
      </c>
      <c r="HC57" s="163" t="e">
        <f t="shared" si="98"/>
        <v>#N/A</v>
      </c>
      <c r="HD57" s="163" t="e">
        <f t="shared" si="99"/>
        <v>#N/A</v>
      </c>
      <c r="HE57" s="163" t="e">
        <f t="shared" si="100"/>
        <v>#N/A</v>
      </c>
      <c r="HF57" s="163" t="e">
        <f t="shared" si="101"/>
        <v>#N/A</v>
      </c>
      <c r="HG57" s="163" t="e">
        <f t="shared" si="102"/>
        <v>#N/A</v>
      </c>
      <c r="HH57" s="163" t="e">
        <f t="shared" si="103"/>
        <v>#N/A</v>
      </c>
      <c r="HI57" s="163" t="e">
        <f t="shared" si="104"/>
        <v>#N/A</v>
      </c>
      <c r="HJ57" s="163" t="e">
        <f t="shared" si="105"/>
        <v>#N/A</v>
      </c>
      <c r="HK57" s="163" t="e">
        <f t="shared" si="106"/>
        <v>#N/A</v>
      </c>
      <c r="HL57" s="163" t="e">
        <f t="shared" si="107"/>
        <v>#N/A</v>
      </c>
      <c r="HM57" s="163" t="e">
        <f t="shared" si="108"/>
        <v>#N/A</v>
      </c>
      <c r="HN57" s="163" t="e">
        <f t="shared" si="109"/>
        <v>#N/A</v>
      </c>
      <c r="HO57" s="163" t="e">
        <f t="shared" si="110"/>
        <v>#N/A</v>
      </c>
      <c r="HP57" s="163" t="e">
        <f t="shared" si="111"/>
        <v>#N/A</v>
      </c>
      <c r="HQ57" s="163" t="e">
        <f t="shared" si="112"/>
        <v>#N/A</v>
      </c>
    </row>
    <row r="58" spans="1:225" hidden="1" x14ac:dyDescent="0.25">
      <c r="A58" s="4">
        <v>55</v>
      </c>
      <c r="B58" s="368" t="str">
        <f>IFERROR(_xlfn.LOGNORM.INV(0.001,LN($G58),LN(VLOOKUP($H58,VLookups!$A$4:$C$13,3,FALSE))),"")</f>
        <v/>
      </c>
      <c r="C58" s="89"/>
      <c r="D58" s="368" t="str">
        <f>IFERROR(_xlfn.LOGNORM.INV(0.999,LN($G58),LN(VLOOKUP($H58,VLookups!$A$4:$C$13,3,FALSE))),"")</f>
        <v/>
      </c>
      <c r="E58" s="34" t="str">
        <f t="shared" si="4"/>
        <v/>
      </c>
      <c r="F58" s="34" t="str">
        <f t="shared" si="5"/>
        <v/>
      </c>
      <c r="G58" s="70" t="str">
        <f>IF(AND(C58&gt;0,NOT(ISBLANK(H58))),IF(VLOOKUP($C$3,VLookups!$A$17:$B$18,2,FALSE),C58*VLOOKUP(H58,VLookups!$A$4:$B$13,2,FALSE),C58),"")</f>
        <v/>
      </c>
      <c r="H58" s="21"/>
      <c r="I58" s="56"/>
      <c r="J58" s="266"/>
      <c r="K58" s="369" t="str">
        <f>IF(AND(B58&gt;0,C58&gt;0,D58&gt;0),IF(ISBLANK(J58),IF(ISBLANK(H58),"",VLOOKUP(H58,VLookups!$A$4:$C$13,3,FALSE)),J58),"")</f>
        <v/>
      </c>
      <c r="L58" s="369" t="str">
        <f t="shared" si="6"/>
        <v/>
      </c>
      <c r="M58" s="72" t="str">
        <f t="shared" si="7"/>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8"/>
        <v/>
      </c>
      <c r="X58" s="162" t="str">
        <f t="shared" si="9"/>
        <v/>
      </c>
      <c r="Y58" s="48" t="str">
        <f t="shared" ref="Y58:CJ58" si="217">IF(ISNONTEXT($W58),X58+$W58,"")</f>
        <v/>
      </c>
      <c r="Z58" s="48" t="str">
        <f t="shared" si="217"/>
        <v/>
      </c>
      <c r="AA58" s="48" t="str">
        <f t="shared" si="217"/>
        <v/>
      </c>
      <c r="AB58" s="48" t="str">
        <f t="shared" si="217"/>
        <v/>
      </c>
      <c r="AC58" s="48" t="str">
        <f t="shared" si="217"/>
        <v/>
      </c>
      <c r="AD58" s="48" t="str">
        <f t="shared" si="217"/>
        <v/>
      </c>
      <c r="AE58" s="48" t="str">
        <f t="shared" si="217"/>
        <v/>
      </c>
      <c r="AF58" s="48" t="str">
        <f t="shared" si="217"/>
        <v/>
      </c>
      <c r="AG58" s="48" t="str">
        <f t="shared" si="217"/>
        <v/>
      </c>
      <c r="AH58" s="48" t="str">
        <f t="shared" si="217"/>
        <v/>
      </c>
      <c r="AI58" s="48" t="str">
        <f t="shared" si="217"/>
        <v/>
      </c>
      <c r="AJ58" s="48" t="str">
        <f t="shared" si="217"/>
        <v/>
      </c>
      <c r="AK58" s="48" t="str">
        <f t="shared" si="217"/>
        <v/>
      </c>
      <c r="AL58" s="48" t="str">
        <f t="shared" si="217"/>
        <v/>
      </c>
      <c r="AM58" s="48" t="str">
        <f t="shared" si="217"/>
        <v/>
      </c>
      <c r="AN58" s="48" t="str">
        <f t="shared" si="217"/>
        <v/>
      </c>
      <c r="AO58" s="48" t="str">
        <f t="shared" si="217"/>
        <v/>
      </c>
      <c r="AP58" s="48" t="str">
        <f t="shared" si="217"/>
        <v/>
      </c>
      <c r="AQ58" s="48" t="str">
        <f t="shared" si="217"/>
        <v/>
      </c>
      <c r="AR58" s="48" t="str">
        <f t="shared" si="217"/>
        <v/>
      </c>
      <c r="AS58" s="48" t="str">
        <f t="shared" si="217"/>
        <v/>
      </c>
      <c r="AT58" s="48" t="str">
        <f t="shared" si="217"/>
        <v/>
      </c>
      <c r="AU58" s="48" t="str">
        <f t="shared" si="217"/>
        <v/>
      </c>
      <c r="AV58" s="48" t="str">
        <f t="shared" si="217"/>
        <v/>
      </c>
      <c r="AW58" s="48" t="str">
        <f t="shared" si="217"/>
        <v/>
      </c>
      <c r="AX58" s="48" t="str">
        <f t="shared" si="217"/>
        <v/>
      </c>
      <c r="AY58" s="48" t="str">
        <f t="shared" si="217"/>
        <v/>
      </c>
      <c r="AZ58" s="48" t="str">
        <f t="shared" si="217"/>
        <v/>
      </c>
      <c r="BA58" s="48" t="str">
        <f t="shared" si="217"/>
        <v/>
      </c>
      <c r="BB58" s="48" t="str">
        <f t="shared" si="217"/>
        <v/>
      </c>
      <c r="BC58" s="48" t="str">
        <f t="shared" si="217"/>
        <v/>
      </c>
      <c r="BD58" s="48" t="str">
        <f t="shared" si="217"/>
        <v/>
      </c>
      <c r="BE58" s="48" t="str">
        <f t="shared" si="217"/>
        <v/>
      </c>
      <c r="BF58" s="48" t="str">
        <f t="shared" si="217"/>
        <v/>
      </c>
      <c r="BG58" s="48" t="str">
        <f t="shared" si="217"/>
        <v/>
      </c>
      <c r="BH58" s="48" t="str">
        <f t="shared" si="217"/>
        <v/>
      </c>
      <c r="BI58" s="48" t="str">
        <f t="shared" si="217"/>
        <v/>
      </c>
      <c r="BJ58" s="48" t="str">
        <f t="shared" si="217"/>
        <v/>
      </c>
      <c r="BK58" s="48" t="str">
        <f t="shared" si="217"/>
        <v/>
      </c>
      <c r="BL58" s="48" t="str">
        <f t="shared" si="217"/>
        <v/>
      </c>
      <c r="BM58" s="48" t="str">
        <f t="shared" si="217"/>
        <v/>
      </c>
      <c r="BN58" s="48" t="str">
        <f t="shared" si="217"/>
        <v/>
      </c>
      <c r="BO58" s="48" t="str">
        <f t="shared" si="217"/>
        <v/>
      </c>
      <c r="BP58" s="48" t="str">
        <f t="shared" si="217"/>
        <v/>
      </c>
      <c r="BQ58" s="48" t="str">
        <f t="shared" si="217"/>
        <v/>
      </c>
      <c r="BR58" s="48" t="str">
        <f t="shared" si="217"/>
        <v/>
      </c>
      <c r="BS58" s="48" t="str">
        <f t="shared" si="217"/>
        <v/>
      </c>
      <c r="BT58" s="48" t="str">
        <f t="shared" si="217"/>
        <v/>
      </c>
      <c r="BU58" s="48" t="str">
        <f t="shared" si="217"/>
        <v/>
      </c>
      <c r="BV58" s="48" t="str">
        <f t="shared" si="217"/>
        <v/>
      </c>
      <c r="BW58" s="48" t="str">
        <f t="shared" si="217"/>
        <v/>
      </c>
      <c r="BX58" s="48" t="str">
        <f t="shared" si="217"/>
        <v/>
      </c>
      <c r="BY58" s="48" t="str">
        <f t="shared" si="217"/>
        <v/>
      </c>
      <c r="BZ58" s="48" t="str">
        <f t="shared" si="217"/>
        <v/>
      </c>
      <c r="CA58" s="48" t="str">
        <f t="shared" si="217"/>
        <v/>
      </c>
      <c r="CB58" s="48" t="str">
        <f t="shared" si="217"/>
        <v/>
      </c>
      <c r="CC58" s="48" t="str">
        <f t="shared" si="217"/>
        <v/>
      </c>
      <c r="CD58" s="48" t="str">
        <f t="shared" si="217"/>
        <v/>
      </c>
      <c r="CE58" s="48" t="str">
        <f t="shared" si="217"/>
        <v/>
      </c>
      <c r="CF58" s="48" t="str">
        <f t="shared" si="217"/>
        <v/>
      </c>
      <c r="CG58" s="48" t="str">
        <f t="shared" si="217"/>
        <v/>
      </c>
      <c r="CH58" s="48" t="str">
        <f t="shared" si="217"/>
        <v/>
      </c>
      <c r="CI58" s="48" t="str">
        <f t="shared" si="217"/>
        <v/>
      </c>
      <c r="CJ58" s="48" t="str">
        <f t="shared" si="217"/>
        <v/>
      </c>
      <c r="CK58" s="48" t="str">
        <f t="shared" ref="CK58:DT58" si="218">IF(ISNONTEXT($W58),CJ58+$W58,"")</f>
        <v/>
      </c>
      <c r="CL58" s="48" t="str">
        <f t="shared" si="218"/>
        <v/>
      </c>
      <c r="CM58" s="48" t="str">
        <f t="shared" si="218"/>
        <v/>
      </c>
      <c r="CN58" s="48" t="str">
        <f t="shared" si="218"/>
        <v/>
      </c>
      <c r="CO58" s="48" t="str">
        <f t="shared" si="218"/>
        <v/>
      </c>
      <c r="CP58" s="48" t="str">
        <f t="shared" si="218"/>
        <v/>
      </c>
      <c r="CQ58" s="48" t="str">
        <f t="shared" si="218"/>
        <v/>
      </c>
      <c r="CR58" s="48" t="str">
        <f t="shared" si="218"/>
        <v/>
      </c>
      <c r="CS58" s="48" t="str">
        <f t="shared" si="218"/>
        <v/>
      </c>
      <c r="CT58" s="48" t="str">
        <f t="shared" si="218"/>
        <v/>
      </c>
      <c r="CU58" s="48" t="str">
        <f t="shared" si="218"/>
        <v/>
      </c>
      <c r="CV58" s="48" t="str">
        <f t="shared" si="218"/>
        <v/>
      </c>
      <c r="CW58" s="48" t="str">
        <f t="shared" si="218"/>
        <v/>
      </c>
      <c r="CX58" s="48" t="str">
        <f t="shared" si="218"/>
        <v/>
      </c>
      <c r="CY58" s="48" t="str">
        <f t="shared" si="218"/>
        <v/>
      </c>
      <c r="CZ58" s="48" t="str">
        <f t="shared" si="218"/>
        <v/>
      </c>
      <c r="DA58" s="48" t="str">
        <f t="shared" si="218"/>
        <v/>
      </c>
      <c r="DB58" s="48" t="str">
        <f t="shared" si="218"/>
        <v/>
      </c>
      <c r="DC58" s="48" t="str">
        <f t="shared" si="218"/>
        <v/>
      </c>
      <c r="DD58" s="48" t="str">
        <f t="shared" si="218"/>
        <v/>
      </c>
      <c r="DE58" s="48" t="str">
        <f t="shared" si="218"/>
        <v/>
      </c>
      <c r="DF58" s="48" t="str">
        <f t="shared" si="218"/>
        <v/>
      </c>
      <c r="DG58" s="48" t="str">
        <f t="shared" si="218"/>
        <v/>
      </c>
      <c r="DH58" s="48" t="str">
        <f t="shared" si="218"/>
        <v/>
      </c>
      <c r="DI58" s="48" t="str">
        <f t="shared" si="218"/>
        <v/>
      </c>
      <c r="DJ58" s="48" t="str">
        <f t="shared" si="218"/>
        <v/>
      </c>
      <c r="DK58" s="48" t="str">
        <f t="shared" si="218"/>
        <v/>
      </c>
      <c r="DL58" s="48" t="str">
        <f t="shared" si="218"/>
        <v/>
      </c>
      <c r="DM58" s="48" t="str">
        <f t="shared" si="218"/>
        <v/>
      </c>
      <c r="DN58" s="48" t="str">
        <f t="shared" si="218"/>
        <v/>
      </c>
      <c r="DO58" s="48" t="str">
        <f t="shared" si="218"/>
        <v/>
      </c>
      <c r="DP58" s="48" t="str">
        <f t="shared" si="218"/>
        <v/>
      </c>
      <c r="DQ58" s="48" t="str">
        <f t="shared" si="218"/>
        <v/>
      </c>
      <c r="DR58" s="48" t="str">
        <f t="shared" si="218"/>
        <v/>
      </c>
      <c r="DS58" s="48" t="str">
        <f t="shared" si="218"/>
        <v/>
      </c>
      <c r="DT58" s="48" t="str">
        <f t="shared" si="218"/>
        <v/>
      </c>
      <c r="DU58" s="163" t="e">
        <f t="shared" si="12"/>
        <v>#N/A</v>
      </c>
      <c r="DV58" s="163" t="e">
        <f t="shared" si="13"/>
        <v>#N/A</v>
      </c>
      <c r="DW58" s="163" t="e">
        <f t="shared" si="14"/>
        <v>#N/A</v>
      </c>
      <c r="DX58" s="163" t="e">
        <f t="shared" si="15"/>
        <v>#N/A</v>
      </c>
      <c r="DY58" s="163" t="e">
        <f t="shared" si="16"/>
        <v>#N/A</v>
      </c>
      <c r="DZ58" s="163" t="e">
        <f t="shared" si="17"/>
        <v>#N/A</v>
      </c>
      <c r="EA58" s="163" t="e">
        <f t="shared" si="18"/>
        <v>#N/A</v>
      </c>
      <c r="EB58" s="163" t="e">
        <f t="shared" si="19"/>
        <v>#N/A</v>
      </c>
      <c r="EC58" s="163" t="e">
        <f t="shared" si="20"/>
        <v>#N/A</v>
      </c>
      <c r="ED58" s="163" t="e">
        <f t="shared" si="21"/>
        <v>#N/A</v>
      </c>
      <c r="EE58" s="163" t="e">
        <f t="shared" si="22"/>
        <v>#N/A</v>
      </c>
      <c r="EF58" s="163" t="e">
        <f t="shared" si="23"/>
        <v>#N/A</v>
      </c>
      <c r="EG58" s="163" t="e">
        <f t="shared" si="24"/>
        <v>#N/A</v>
      </c>
      <c r="EH58" s="163" t="e">
        <f t="shared" si="25"/>
        <v>#N/A</v>
      </c>
      <c r="EI58" s="163" t="e">
        <f t="shared" si="26"/>
        <v>#N/A</v>
      </c>
      <c r="EJ58" s="163" t="e">
        <f t="shared" si="27"/>
        <v>#N/A</v>
      </c>
      <c r="EK58" s="163" t="e">
        <f t="shared" si="28"/>
        <v>#N/A</v>
      </c>
      <c r="EL58" s="163" t="e">
        <f t="shared" si="29"/>
        <v>#N/A</v>
      </c>
      <c r="EM58" s="163" t="e">
        <f t="shared" si="30"/>
        <v>#N/A</v>
      </c>
      <c r="EN58" s="163" t="e">
        <f t="shared" si="31"/>
        <v>#N/A</v>
      </c>
      <c r="EO58" s="163" t="e">
        <f t="shared" si="32"/>
        <v>#N/A</v>
      </c>
      <c r="EP58" s="163" t="e">
        <f t="shared" si="33"/>
        <v>#N/A</v>
      </c>
      <c r="EQ58" s="163" t="e">
        <f t="shared" si="34"/>
        <v>#N/A</v>
      </c>
      <c r="ER58" s="163" t="e">
        <f t="shared" si="35"/>
        <v>#N/A</v>
      </c>
      <c r="ES58" s="163" t="e">
        <f t="shared" si="36"/>
        <v>#N/A</v>
      </c>
      <c r="ET58" s="163" t="e">
        <f t="shared" si="37"/>
        <v>#N/A</v>
      </c>
      <c r="EU58" s="163" t="e">
        <f t="shared" si="38"/>
        <v>#N/A</v>
      </c>
      <c r="EV58" s="163" t="e">
        <f t="shared" si="39"/>
        <v>#N/A</v>
      </c>
      <c r="EW58" s="163" t="e">
        <f t="shared" si="40"/>
        <v>#N/A</v>
      </c>
      <c r="EX58" s="163" t="e">
        <f t="shared" si="41"/>
        <v>#N/A</v>
      </c>
      <c r="EY58" s="163" t="e">
        <f t="shared" si="42"/>
        <v>#N/A</v>
      </c>
      <c r="EZ58" s="163" t="e">
        <f t="shared" si="43"/>
        <v>#N/A</v>
      </c>
      <c r="FA58" s="163" t="e">
        <f t="shared" si="44"/>
        <v>#N/A</v>
      </c>
      <c r="FB58" s="163" t="e">
        <f t="shared" si="45"/>
        <v>#N/A</v>
      </c>
      <c r="FC58" s="163" t="e">
        <f t="shared" si="46"/>
        <v>#N/A</v>
      </c>
      <c r="FD58" s="163" t="e">
        <f t="shared" si="47"/>
        <v>#N/A</v>
      </c>
      <c r="FE58" s="163" t="e">
        <f t="shared" si="48"/>
        <v>#N/A</v>
      </c>
      <c r="FF58" s="163" t="e">
        <f t="shared" si="49"/>
        <v>#N/A</v>
      </c>
      <c r="FG58" s="163" t="e">
        <f t="shared" si="50"/>
        <v>#N/A</v>
      </c>
      <c r="FH58" s="163" t="e">
        <f t="shared" si="51"/>
        <v>#N/A</v>
      </c>
      <c r="FI58" s="163" t="e">
        <f t="shared" si="52"/>
        <v>#N/A</v>
      </c>
      <c r="FJ58" s="163" t="e">
        <f t="shared" si="53"/>
        <v>#N/A</v>
      </c>
      <c r="FK58" s="163" t="e">
        <f t="shared" si="54"/>
        <v>#N/A</v>
      </c>
      <c r="FL58" s="163" t="e">
        <f t="shared" si="55"/>
        <v>#N/A</v>
      </c>
      <c r="FM58" s="163" t="e">
        <f t="shared" si="56"/>
        <v>#N/A</v>
      </c>
      <c r="FN58" s="163" t="e">
        <f t="shared" si="57"/>
        <v>#N/A</v>
      </c>
      <c r="FO58" s="163" t="e">
        <f t="shared" si="58"/>
        <v>#N/A</v>
      </c>
      <c r="FP58" s="163" t="e">
        <f t="shared" si="59"/>
        <v>#N/A</v>
      </c>
      <c r="FQ58" s="163" t="e">
        <f t="shared" si="60"/>
        <v>#N/A</v>
      </c>
      <c r="FR58" s="163" t="e">
        <f t="shared" si="61"/>
        <v>#N/A</v>
      </c>
      <c r="FS58" s="163" t="e">
        <f t="shared" si="62"/>
        <v>#N/A</v>
      </c>
      <c r="FT58" s="163" t="e">
        <f t="shared" si="63"/>
        <v>#N/A</v>
      </c>
      <c r="FU58" s="163" t="e">
        <f t="shared" si="64"/>
        <v>#N/A</v>
      </c>
      <c r="FV58" s="163" t="e">
        <f t="shared" si="65"/>
        <v>#N/A</v>
      </c>
      <c r="FW58" s="163" t="e">
        <f t="shared" si="66"/>
        <v>#N/A</v>
      </c>
      <c r="FX58" s="163" t="e">
        <f t="shared" si="67"/>
        <v>#N/A</v>
      </c>
      <c r="FY58" s="163" t="e">
        <f t="shared" si="68"/>
        <v>#N/A</v>
      </c>
      <c r="FZ58" s="163" t="e">
        <f t="shared" si="69"/>
        <v>#N/A</v>
      </c>
      <c r="GA58" s="163" t="e">
        <f t="shared" si="70"/>
        <v>#N/A</v>
      </c>
      <c r="GB58" s="163" t="e">
        <f t="shared" si="71"/>
        <v>#N/A</v>
      </c>
      <c r="GC58" s="163" t="e">
        <f t="shared" si="72"/>
        <v>#N/A</v>
      </c>
      <c r="GD58" s="163" t="e">
        <f t="shared" si="73"/>
        <v>#N/A</v>
      </c>
      <c r="GE58" s="163" t="e">
        <f t="shared" si="74"/>
        <v>#N/A</v>
      </c>
      <c r="GF58" s="163" t="e">
        <f t="shared" si="75"/>
        <v>#N/A</v>
      </c>
      <c r="GG58" s="163" t="e">
        <f t="shared" si="76"/>
        <v>#N/A</v>
      </c>
      <c r="GH58" s="163" t="e">
        <f t="shared" si="77"/>
        <v>#N/A</v>
      </c>
      <c r="GI58" s="163" t="e">
        <f t="shared" si="78"/>
        <v>#N/A</v>
      </c>
      <c r="GJ58" s="163" t="e">
        <f t="shared" si="79"/>
        <v>#N/A</v>
      </c>
      <c r="GK58" s="163" t="e">
        <f t="shared" si="80"/>
        <v>#N/A</v>
      </c>
      <c r="GL58" s="163" t="e">
        <f t="shared" si="81"/>
        <v>#N/A</v>
      </c>
      <c r="GM58" s="163" t="e">
        <f t="shared" si="82"/>
        <v>#N/A</v>
      </c>
      <c r="GN58" s="163" t="e">
        <f t="shared" si="83"/>
        <v>#N/A</v>
      </c>
      <c r="GO58" s="163" t="e">
        <f t="shared" si="84"/>
        <v>#N/A</v>
      </c>
      <c r="GP58" s="163" t="e">
        <f t="shared" si="85"/>
        <v>#N/A</v>
      </c>
      <c r="GQ58" s="163" t="e">
        <f t="shared" si="86"/>
        <v>#N/A</v>
      </c>
      <c r="GR58" s="163" t="e">
        <f t="shared" si="87"/>
        <v>#N/A</v>
      </c>
      <c r="GS58" s="163" t="e">
        <f t="shared" si="88"/>
        <v>#N/A</v>
      </c>
      <c r="GT58" s="163" t="e">
        <f t="shared" si="89"/>
        <v>#N/A</v>
      </c>
      <c r="GU58" s="163" t="e">
        <f t="shared" si="90"/>
        <v>#N/A</v>
      </c>
      <c r="GV58" s="163" t="e">
        <f t="shared" si="91"/>
        <v>#N/A</v>
      </c>
      <c r="GW58" s="163" t="e">
        <f t="shared" si="92"/>
        <v>#N/A</v>
      </c>
      <c r="GX58" s="163" t="e">
        <f t="shared" si="93"/>
        <v>#N/A</v>
      </c>
      <c r="GY58" s="163" t="e">
        <f t="shared" si="94"/>
        <v>#N/A</v>
      </c>
      <c r="GZ58" s="163" t="e">
        <f t="shared" si="95"/>
        <v>#N/A</v>
      </c>
      <c r="HA58" s="163" t="e">
        <f t="shared" si="96"/>
        <v>#N/A</v>
      </c>
      <c r="HB58" s="163" t="e">
        <f t="shared" si="97"/>
        <v>#N/A</v>
      </c>
      <c r="HC58" s="163" t="e">
        <f t="shared" si="98"/>
        <v>#N/A</v>
      </c>
      <c r="HD58" s="163" t="e">
        <f t="shared" si="99"/>
        <v>#N/A</v>
      </c>
      <c r="HE58" s="163" t="e">
        <f t="shared" si="100"/>
        <v>#N/A</v>
      </c>
      <c r="HF58" s="163" t="e">
        <f t="shared" si="101"/>
        <v>#N/A</v>
      </c>
      <c r="HG58" s="163" t="e">
        <f t="shared" si="102"/>
        <v>#N/A</v>
      </c>
      <c r="HH58" s="163" t="e">
        <f t="shared" si="103"/>
        <v>#N/A</v>
      </c>
      <c r="HI58" s="163" t="e">
        <f t="shared" si="104"/>
        <v>#N/A</v>
      </c>
      <c r="HJ58" s="163" t="e">
        <f t="shared" si="105"/>
        <v>#N/A</v>
      </c>
      <c r="HK58" s="163" t="e">
        <f t="shared" si="106"/>
        <v>#N/A</v>
      </c>
      <c r="HL58" s="163" t="e">
        <f t="shared" si="107"/>
        <v>#N/A</v>
      </c>
      <c r="HM58" s="163" t="e">
        <f t="shared" si="108"/>
        <v>#N/A</v>
      </c>
      <c r="HN58" s="163" t="e">
        <f t="shared" si="109"/>
        <v>#N/A</v>
      </c>
      <c r="HO58" s="163" t="e">
        <f t="shared" si="110"/>
        <v>#N/A</v>
      </c>
      <c r="HP58" s="163" t="e">
        <f t="shared" si="111"/>
        <v>#N/A</v>
      </c>
      <c r="HQ58" s="163" t="e">
        <f t="shared" si="112"/>
        <v>#N/A</v>
      </c>
    </row>
    <row r="59" spans="1:225" hidden="1" x14ac:dyDescent="0.25">
      <c r="A59" s="4">
        <v>56</v>
      </c>
      <c r="B59" s="368" t="str">
        <f>IFERROR(_xlfn.LOGNORM.INV(0.001,LN($G59),LN(VLOOKUP($H59,VLookups!$A$4:$C$13,3,FALSE))),"")</f>
        <v/>
      </c>
      <c r="C59" s="89"/>
      <c r="D59" s="368" t="str">
        <f>IFERROR(_xlfn.LOGNORM.INV(0.999,LN($G59),LN(VLOOKUP($H59,VLookups!$A$4:$C$13,3,FALSE))),"")</f>
        <v/>
      </c>
      <c r="E59" s="34" t="str">
        <f t="shared" si="4"/>
        <v/>
      </c>
      <c r="F59" s="34" t="str">
        <f t="shared" si="5"/>
        <v/>
      </c>
      <c r="G59" s="70" t="str">
        <f>IF(AND(C59&gt;0,NOT(ISBLANK(H59))),IF(VLOOKUP($C$3,VLookups!$A$17:$B$18,2,FALSE),C59*VLOOKUP(H59,VLookups!$A$4:$B$13,2,FALSE),C59),"")</f>
        <v/>
      </c>
      <c r="H59" s="21"/>
      <c r="I59" s="56"/>
      <c r="J59" s="266"/>
      <c r="K59" s="369" t="str">
        <f>IF(AND(B59&gt;0,C59&gt;0,D59&gt;0),IF(ISBLANK(J59),IF(ISBLANK(H59),"",VLOOKUP(H59,VLookups!$A$4:$C$13,3,FALSE)),J59),"")</f>
        <v/>
      </c>
      <c r="L59" s="369" t="str">
        <f t="shared" si="6"/>
        <v/>
      </c>
      <c r="M59" s="72" t="str">
        <f t="shared" si="7"/>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8"/>
        <v/>
      </c>
      <c r="X59" s="162" t="str">
        <f t="shared" si="9"/>
        <v/>
      </c>
      <c r="Y59" s="48" t="str">
        <f t="shared" ref="Y59:CJ59" si="219">IF(ISNONTEXT($W59),X59+$W59,"")</f>
        <v/>
      </c>
      <c r="Z59" s="48" t="str">
        <f t="shared" si="219"/>
        <v/>
      </c>
      <c r="AA59" s="48" t="str">
        <f t="shared" si="219"/>
        <v/>
      </c>
      <c r="AB59" s="48" t="str">
        <f t="shared" si="219"/>
        <v/>
      </c>
      <c r="AC59" s="48" t="str">
        <f t="shared" si="219"/>
        <v/>
      </c>
      <c r="AD59" s="48" t="str">
        <f t="shared" si="219"/>
        <v/>
      </c>
      <c r="AE59" s="48" t="str">
        <f t="shared" si="219"/>
        <v/>
      </c>
      <c r="AF59" s="48" t="str">
        <f t="shared" si="219"/>
        <v/>
      </c>
      <c r="AG59" s="48" t="str">
        <f t="shared" si="219"/>
        <v/>
      </c>
      <c r="AH59" s="48" t="str">
        <f t="shared" si="219"/>
        <v/>
      </c>
      <c r="AI59" s="48" t="str">
        <f t="shared" si="219"/>
        <v/>
      </c>
      <c r="AJ59" s="48" t="str">
        <f t="shared" si="219"/>
        <v/>
      </c>
      <c r="AK59" s="48" t="str">
        <f t="shared" si="219"/>
        <v/>
      </c>
      <c r="AL59" s="48" t="str">
        <f t="shared" si="219"/>
        <v/>
      </c>
      <c r="AM59" s="48" t="str">
        <f t="shared" si="219"/>
        <v/>
      </c>
      <c r="AN59" s="48" t="str">
        <f t="shared" si="219"/>
        <v/>
      </c>
      <c r="AO59" s="48" t="str">
        <f t="shared" si="219"/>
        <v/>
      </c>
      <c r="AP59" s="48" t="str">
        <f t="shared" si="219"/>
        <v/>
      </c>
      <c r="AQ59" s="48" t="str">
        <f t="shared" si="219"/>
        <v/>
      </c>
      <c r="AR59" s="48" t="str">
        <f t="shared" si="219"/>
        <v/>
      </c>
      <c r="AS59" s="48" t="str">
        <f t="shared" si="219"/>
        <v/>
      </c>
      <c r="AT59" s="48" t="str">
        <f t="shared" si="219"/>
        <v/>
      </c>
      <c r="AU59" s="48" t="str">
        <f t="shared" si="219"/>
        <v/>
      </c>
      <c r="AV59" s="48" t="str">
        <f t="shared" si="219"/>
        <v/>
      </c>
      <c r="AW59" s="48" t="str">
        <f t="shared" si="219"/>
        <v/>
      </c>
      <c r="AX59" s="48" t="str">
        <f t="shared" si="219"/>
        <v/>
      </c>
      <c r="AY59" s="48" t="str">
        <f t="shared" si="219"/>
        <v/>
      </c>
      <c r="AZ59" s="48" t="str">
        <f t="shared" si="219"/>
        <v/>
      </c>
      <c r="BA59" s="48" t="str">
        <f t="shared" si="219"/>
        <v/>
      </c>
      <c r="BB59" s="48" t="str">
        <f t="shared" si="219"/>
        <v/>
      </c>
      <c r="BC59" s="48" t="str">
        <f t="shared" si="219"/>
        <v/>
      </c>
      <c r="BD59" s="48" t="str">
        <f t="shared" si="219"/>
        <v/>
      </c>
      <c r="BE59" s="48" t="str">
        <f t="shared" si="219"/>
        <v/>
      </c>
      <c r="BF59" s="48" t="str">
        <f t="shared" si="219"/>
        <v/>
      </c>
      <c r="BG59" s="48" t="str">
        <f t="shared" si="219"/>
        <v/>
      </c>
      <c r="BH59" s="48" t="str">
        <f t="shared" si="219"/>
        <v/>
      </c>
      <c r="BI59" s="48" t="str">
        <f t="shared" si="219"/>
        <v/>
      </c>
      <c r="BJ59" s="48" t="str">
        <f t="shared" si="219"/>
        <v/>
      </c>
      <c r="BK59" s="48" t="str">
        <f t="shared" si="219"/>
        <v/>
      </c>
      <c r="BL59" s="48" t="str">
        <f t="shared" si="219"/>
        <v/>
      </c>
      <c r="BM59" s="48" t="str">
        <f t="shared" si="219"/>
        <v/>
      </c>
      <c r="BN59" s="48" t="str">
        <f t="shared" si="219"/>
        <v/>
      </c>
      <c r="BO59" s="48" t="str">
        <f t="shared" si="219"/>
        <v/>
      </c>
      <c r="BP59" s="48" t="str">
        <f t="shared" si="219"/>
        <v/>
      </c>
      <c r="BQ59" s="48" t="str">
        <f t="shared" si="219"/>
        <v/>
      </c>
      <c r="BR59" s="48" t="str">
        <f t="shared" si="219"/>
        <v/>
      </c>
      <c r="BS59" s="48" t="str">
        <f t="shared" si="219"/>
        <v/>
      </c>
      <c r="BT59" s="48" t="str">
        <f t="shared" si="219"/>
        <v/>
      </c>
      <c r="BU59" s="48" t="str">
        <f t="shared" si="219"/>
        <v/>
      </c>
      <c r="BV59" s="48" t="str">
        <f t="shared" si="219"/>
        <v/>
      </c>
      <c r="BW59" s="48" t="str">
        <f t="shared" si="219"/>
        <v/>
      </c>
      <c r="BX59" s="48" t="str">
        <f t="shared" si="219"/>
        <v/>
      </c>
      <c r="BY59" s="48" t="str">
        <f t="shared" si="219"/>
        <v/>
      </c>
      <c r="BZ59" s="48" t="str">
        <f t="shared" si="219"/>
        <v/>
      </c>
      <c r="CA59" s="48" t="str">
        <f t="shared" si="219"/>
        <v/>
      </c>
      <c r="CB59" s="48" t="str">
        <f t="shared" si="219"/>
        <v/>
      </c>
      <c r="CC59" s="48" t="str">
        <f t="shared" si="219"/>
        <v/>
      </c>
      <c r="CD59" s="48" t="str">
        <f t="shared" si="219"/>
        <v/>
      </c>
      <c r="CE59" s="48" t="str">
        <f t="shared" si="219"/>
        <v/>
      </c>
      <c r="CF59" s="48" t="str">
        <f t="shared" si="219"/>
        <v/>
      </c>
      <c r="CG59" s="48" t="str">
        <f t="shared" si="219"/>
        <v/>
      </c>
      <c r="CH59" s="48" t="str">
        <f t="shared" si="219"/>
        <v/>
      </c>
      <c r="CI59" s="48" t="str">
        <f t="shared" si="219"/>
        <v/>
      </c>
      <c r="CJ59" s="48" t="str">
        <f t="shared" si="219"/>
        <v/>
      </c>
      <c r="CK59" s="48" t="str">
        <f t="shared" ref="CK59:DT59" si="220">IF(ISNONTEXT($W59),CJ59+$W59,"")</f>
        <v/>
      </c>
      <c r="CL59" s="48" t="str">
        <f t="shared" si="220"/>
        <v/>
      </c>
      <c r="CM59" s="48" t="str">
        <f t="shared" si="220"/>
        <v/>
      </c>
      <c r="CN59" s="48" t="str">
        <f t="shared" si="220"/>
        <v/>
      </c>
      <c r="CO59" s="48" t="str">
        <f t="shared" si="220"/>
        <v/>
      </c>
      <c r="CP59" s="48" t="str">
        <f t="shared" si="220"/>
        <v/>
      </c>
      <c r="CQ59" s="48" t="str">
        <f t="shared" si="220"/>
        <v/>
      </c>
      <c r="CR59" s="48" t="str">
        <f t="shared" si="220"/>
        <v/>
      </c>
      <c r="CS59" s="48" t="str">
        <f t="shared" si="220"/>
        <v/>
      </c>
      <c r="CT59" s="48" t="str">
        <f t="shared" si="220"/>
        <v/>
      </c>
      <c r="CU59" s="48" t="str">
        <f t="shared" si="220"/>
        <v/>
      </c>
      <c r="CV59" s="48" t="str">
        <f t="shared" si="220"/>
        <v/>
      </c>
      <c r="CW59" s="48" t="str">
        <f t="shared" si="220"/>
        <v/>
      </c>
      <c r="CX59" s="48" t="str">
        <f t="shared" si="220"/>
        <v/>
      </c>
      <c r="CY59" s="48" t="str">
        <f t="shared" si="220"/>
        <v/>
      </c>
      <c r="CZ59" s="48" t="str">
        <f t="shared" si="220"/>
        <v/>
      </c>
      <c r="DA59" s="48" t="str">
        <f t="shared" si="220"/>
        <v/>
      </c>
      <c r="DB59" s="48" t="str">
        <f t="shared" si="220"/>
        <v/>
      </c>
      <c r="DC59" s="48" t="str">
        <f t="shared" si="220"/>
        <v/>
      </c>
      <c r="DD59" s="48" t="str">
        <f t="shared" si="220"/>
        <v/>
      </c>
      <c r="DE59" s="48" t="str">
        <f t="shared" si="220"/>
        <v/>
      </c>
      <c r="DF59" s="48" t="str">
        <f t="shared" si="220"/>
        <v/>
      </c>
      <c r="DG59" s="48" t="str">
        <f t="shared" si="220"/>
        <v/>
      </c>
      <c r="DH59" s="48" t="str">
        <f t="shared" si="220"/>
        <v/>
      </c>
      <c r="DI59" s="48" t="str">
        <f t="shared" si="220"/>
        <v/>
      </c>
      <c r="DJ59" s="48" t="str">
        <f t="shared" si="220"/>
        <v/>
      </c>
      <c r="DK59" s="48" t="str">
        <f t="shared" si="220"/>
        <v/>
      </c>
      <c r="DL59" s="48" t="str">
        <f t="shared" si="220"/>
        <v/>
      </c>
      <c r="DM59" s="48" t="str">
        <f t="shared" si="220"/>
        <v/>
      </c>
      <c r="DN59" s="48" t="str">
        <f t="shared" si="220"/>
        <v/>
      </c>
      <c r="DO59" s="48" t="str">
        <f t="shared" si="220"/>
        <v/>
      </c>
      <c r="DP59" s="48" t="str">
        <f t="shared" si="220"/>
        <v/>
      </c>
      <c r="DQ59" s="48" t="str">
        <f t="shared" si="220"/>
        <v/>
      </c>
      <c r="DR59" s="48" t="str">
        <f t="shared" si="220"/>
        <v/>
      </c>
      <c r="DS59" s="48" t="str">
        <f t="shared" si="220"/>
        <v/>
      </c>
      <c r="DT59" s="48" t="str">
        <f t="shared" si="220"/>
        <v/>
      </c>
      <c r="DU59" s="163" t="e">
        <f t="shared" si="12"/>
        <v>#N/A</v>
      </c>
      <c r="DV59" s="163" t="e">
        <f t="shared" si="13"/>
        <v>#N/A</v>
      </c>
      <c r="DW59" s="163" t="e">
        <f t="shared" si="14"/>
        <v>#N/A</v>
      </c>
      <c r="DX59" s="163" t="e">
        <f t="shared" si="15"/>
        <v>#N/A</v>
      </c>
      <c r="DY59" s="163" t="e">
        <f t="shared" si="16"/>
        <v>#N/A</v>
      </c>
      <c r="DZ59" s="163" t="e">
        <f t="shared" si="17"/>
        <v>#N/A</v>
      </c>
      <c r="EA59" s="163" t="e">
        <f t="shared" si="18"/>
        <v>#N/A</v>
      </c>
      <c r="EB59" s="163" t="e">
        <f t="shared" si="19"/>
        <v>#N/A</v>
      </c>
      <c r="EC59" s="163" t="e">
        <f t="shared" si="20"/>
        <v>#N/A</v>
      </c>
      <c r="ED59" s="163" t="e">
        <f t="shared" si="21"/>
        <v>#N/A</v>
      </c>
      <c r="EE59" s="163" t="e">
        <f t="shared" si="22"/>
        <v>#N/A</v>
      </c>
      <c r="EF59" s="163" t="e">
        <f t="shared" si="23"/>
        <v>#N/A</v>
      </c>
      <c r="EG59" s="163" t="e">
        <f t="shared" si="24"/>
        <v>#N/A</v>
      </c>
      <c r="EH59" s="163" t="e">
        <f t="shared" si="25"/>
        <v>#N/A</v>
      </c>
      <c r="EI59" s="163" t="e">
        <f t="shared" si="26"/>
        <v>#N/A</v>
      </c>
      <c r="EJ59" s="163" t="e">
        <f t="shared" si="27"/>
        <v>#N/A</v>
      </c>
      <c r="EK59" s="163" t="e">
        <f t="shared" si="28"/>
        <v>#N/A</v>
      </c>
      <c r="EL59" s="163" t="e">
        <f t="shared" si="29"/>
        <v>#N/A</v>
      </c>
      <c r="EM59" s="163" t="e">
        <f t="shared" si="30"/>
        <v>#N/A</v>
      </c>
      <c r="EN59" s="163" t="e">
        <f t="shared" si="31"/>
        <v>#N/A</v>
      </c>
      <c r="EO59" s="163" t="e">
        <f t="shared" si="32"/>
        <v>#N/A</v>
      </c>
      <c r="EP59" s="163" t="e">
        <f t="shared" si="33"/>
        <v>#N/A</v>
      </c>
      <c r="EQ59" s="163" t="e">
        <f t="shared" si="34"/>
        <v>#N/A</v>
      </c>
      <c r="ER59" s="163" t="e">
        <f t="shared" si="35"/>
        <v>#N/A</v>
      </c>
      <c r="ES59" s="163" t="e">
        <f t="shared" si="36"/>
        <v>#N/A</v>
      </c>
      <c r="ET59" s="163" t="e">
        <f t="shared" si="37"/>
        <v>#N/A</v>
      </c>
      <c r="EU59" s="163" t="e">
        <f t="shared" si="38"/>
        <v>#N/A</v>
      </c>
      <c r="EV59" s="163" t="e">
        <f t="shared" si="39"/>
        <v>#N/A</v>
      </c>
      <c r="EW59" s="163" t="e">
        <f t="shared" si="40"/>
        <v>#N/A</v>
      </c>
      <c r="EX59" s="163" t="e">
        <f t="shared" si="41"/>
        <v>#N/A</v>
      </c>
      <c r="EY59" s="163" t="e">
        <f t="shared" si="42"/>
        <v>#N/A</v>
      </c>
      <c r="EZ59" s="163" t="e">
        <f t="shared" si="43"/>
        <v>#N/A</v>
      </c>
      <c r="FA59" s="163" t="e">
        <f t="shared" si="44"/>
        <v>#N/A</v>
      </c>
      <c r="FB59" s="163" t="e">
        <f t="shared" si="45"/>
        <v>#N/A</v>
      </c>
      <c r="FC59" s="163" t="e">
        <f t="shared" si="46"/>
        <v>#N/A</v>
      </c>
      <c r="FD59" s="163" t="e">
        <f t="shared" si="47"/>
        <v>#N/A</v>
      </c>
      <c r="FE59" s="163" t="e">
        <f t="shared" si="48"/>
        <v>#N/A</v>
      </c>
      <c r="FF59" s="163" t="e">
        <f t="shared" si="49"/>
        <v>#N/A</v>
      </c>
      <c r="FG59" s="163" t="e">
        <f t="shared" si="50"/>
        <v>#N/A</v>
      </c>
      <c r="FH59" s="163" t="e">
        <f t="shared" si="51"/>
        <v>#N/A</v>
      </c>
      <c r="FI59" s="163" t="e">
        <f t="shared" si="52"/>
        <v>#N/A</v>
      </c>
      <c r="FJ59" s="163" t="e">
        <f t="shared" si="53"/>
        <v>#N/A</v>
      </c>
      <c r="FK59" s="163" t="e">
        <f t="shared" si="54"/>
        <v>#N/A</v>
      </c>
      <c r="FL59" s="163" t="e">
        <f t="shared" si="55"/>
        <v>#N/A</v>
      </c>
      <c r="FM59" s="163" t="e">
        <f t="shared" si="56"/>
        <v>#N/A</v>
      </c>
      <c r="FN59" s="163" t="e">
        <f t="shared" si="57"/>
        <v>#N/A</v>
      </c>
      <c r="FO59" s="163" t="e">
        <f t="shared" si="58"/>
        <v>#N/A</v>
      </c>
      <c r="FP59" s="163" t="e">
        <f t="shared" si="59"/>
        <v>#N/A</v>
      </c>
      <c r="FQ59" s="163" t="e">
        <f t="shared" si="60"/>
        <v>#N/A</v>
      </c>
      <c r="FR59" s="163" t="e">
        <f t="shared" si="61"/>
        <v>#N/A</v>
      </c>
      <c r="FS59" s="163" t="e">
        <f t="shared" si="62"/>
        <v>#N/A</v>
      </c>
      <c r="FT59" s="163" t="e">
        <f t="shared" si="63"/>
        <v>#N/A</v>
      </c>
      <c r="FU59" s="163" t="e">
        <f t="shared" si="64"/>
        <v>#N/A</v>
      </c>
      <c r="FV59" s="163" t="e">
        <f t="shared" si="65"/>
        <v>#N/A</v>
      </c>
      <c r="FW59" s="163" t="e">
        <f t="shared" si="66"/>
        <v>#N/A</v>
      </c>
      <c r="FX59" s="163" t="e">
        <f t="shared" si="67"/>
        <v>#N/A</v>
      </c>
      <c r="FY59" s="163" t="e">
        <f t="shared" si="68"/>
        <v>#N/A</v>
      </c>
      <c r="FZ59" s="163" t="e">
        <f t="shared" si="69"/>
        <v>#N/A</v>
      </c>
      <c r="GA59" s="163" t="e">
        <f t="shared" si="70"/>
        <v>#N/A</v>
      </c>
      <c r="GB59" s="163" t="e">
        <f t="shared" si="71"/>
        <v>#N/A</v>
      </c>
      <c r="GC59" s="163" t="e">
        <f t="shared" si="72"/>
        <v>#N/A</v>
      </c>
      <c r="GD59" s="163" t="e">
        <f t="shared" si="73"/>
        <v>#N/A</v>
      </c>
      <c r="GE59" s="163" t="e">
        <f t="shared" si="74"/>
        <v>#N/A</v>
      </c>
      <c r="GF59" s="163" t="e">
        <f t="shared" si="75"/>
        <v>#N/A</v>
      </c>
      <c r="GG59" s="163" t="e">
        <f t="shared" si="76"/>
        <v>#N/A</v>
      </c>
      <c r="GH59" s="163" t="e">
        <f t="shared" si="77"/>
        <v>#N/A</v>
      </c>
      <c r="GI59" s="163" t="e">
        <f t="shared" si="78"/>
        <v>#N/A</v>
      </c>
      <c r="GJ59" s="163" t="e">
        <f t="shared" si="79"/>
        <v>#N/A</v>
      </c>
      <c r="GK59" s="163" t="e">
        <f t="shared" si="80"/>
        <v>#N/A</v>
      </c>
      <c r="GL59" s="163" t="e">
        <f t="shared" si="81"/>
        <v>#N/A</v>
      </c>
      <c r="GM59" s="163" t="e">
        <f t="shared" si="82"/>
        <v>#N/A</v>
      </c>
      <c r="GN59" s="163" t="e">
        <f t="shared" si="83"/>
        <v>#N/A</v>
      </c>
      <c r="GO59" s="163" t="e">
        <f t="shared" si="84"/>
        <v>#N/A</v>
      </c>
      <c r="GP59" s="163" t="e">
        <f t="shared" si="85"/>
        <v>#N/A</v>
      </c>
      <c r="GQ59" s="163" t="e">
        <f t="shared" si="86"/>
        <v>#N/A</v>
      </c>
      <c r="GR59" s="163" t="e">
        <f t="shared" si="87"/>
        <v>#N/A</v>
      </c>
      <c r="GS59" s="163" t="e">
        <f t="shared" si="88"/>
        <v>#N/A</v>
      </c>
      <c r="GT59" s="163" t="e">
        <f t="shared" si="89"/>
        <v>#N/A</v>
      </c>
      <c r="GU59" s="163" t="e">
        <f t="shared" si="90"/>
        <v>#N/A</v>
      </c>
      <c r="GV59" s="163" t="e">
        <f t="shared" si="91"/>
        <v>#N/A</v>
      </c>
      <c r="GW59" s="163" t="e">
        <f t="shared" si="92"/>
        <v>#N/A</v>
      </c>
      <c r="GX59" s="163" t="e">
        <f t="shared" si="93"/>
        <v>#N/A</v>
      </c>
      <c r="GY59" s="163" t="e">
        <f t="shared" si="94"/>
        <v>#N/A</v>
      </c>
      <c r="GZ59" s="163" t="e">
        <f t="shared" si="95"/>
        <v>#N/A</v>
      </c>
      <c r="HA59" s="163" t="e">
        <f t="shared" si="96"/>
        <v>#N/A</v>
      </c>
      <c r="HB59" s="163" t="e">
        <f t="shared" si="97"/>
        <v>#N/A</v>
      </c>
      <c r="HC59" s="163" t="e">
        <f t="shared" si="98"/>
        <v>#N/A</v>
      </c>
      <c r="HD59" s="163" t="e">
        <f t="shared" si="99"/>
        <v>#N/A</v>
      </c>
      <c r="HE59" s="163" t="e">
        <f t="shared" si="100"/>
        <v>#N/A</v>
      </c>
      <c r="HF59" s="163" t="e">
        <f t="shared" si="101"/>
        <v>#N/A</v>
      </c>
      <c r="HG59" s="163" t="e">
        <f t="shared" si="102"/>
        <v>#N/A</v>
      </c>
      <c r="HH59" s="163" t="e">
        <f t="shared" si="103"/>
        <v>#N/A</v>
      </c>
      <c r="HI59" s="163" t="e">
        <f t="shared" si="104"/>
        <v>#N/A</v>
      </c>
      <c r="HJ59" s="163" t="e">
        <f t="shared" si="105"/>
        <v>#N/A</v>
      </c>
      <c r="HK59" s="163" t="e">
        <f t="shared" si="106"/>
        <v>#N/A</v>
      </c>
      <c r="HL59" s="163" t="e">
        <f t="shared" si="107"/>
        <v>#N/A</v>
      </c>
      <c r="HM59" s="163" t="e">
        <f t="shared" si="108"/>
        <v>#N/A</v>
      </c>
      <c r="HN59" s="163" t="e">
        <f t="shared" si="109"/>
        <v>#N/A</v>
      </c>
      <c r="HO59" s="163" t="e">
        <f t="shared" si="110"/>
        <v>#N/A</v>
      </c>
      <c r="HP59" s="163" t="e">
        <f t="shared" si="111"/>
        <v>#N/A</v>
      </c>
      <c r="HQ59" s="163" t="e">
        <f t="shared" si="112"/>
        <v>#N/A</v>
      </c>
    </row>
    <row r="60" spans="1:225" hidden="1" x14ac:dyDescent="0.25">
      <c r="A60" s="4">
        <v>57</v>
      </c>
      <c r="B60" s="368" t="str">
        <f>IFERROR(_xlfn.LOGNORM.INV(0.001,LN($G60),LN(VLOOKUP($H60,VLookups!$A$4:$C$13,3,FALSE))),"")</f>
        <v/>
      </c>
      <c r="C60" s="89"/>
      <c r="D60" s="368" t="str">
        <f>IFERROR(_xlfn.LOGNORM.INV(0.999,LN($G60),LN(VLOOKUP($H60,VLookups!$A$4:$C$13,3,FALSE))),"")</f>
        <v/>
      </c>
      <c r="E60" s="34" t="str">
        <f t="shared" si="4"/>
        <v/>
      </c>
      <c r="F60" s="34" t="str">
        <f t="shared" si="5"/>
        <v/>
      </c>
      <c r="G60" s="70" t="str">
        <f>IF(AND(C60&gt;0,NOT(ISBLANK(H60))),IF(VLOOKUP($C$3,VLookups!$A$17:$B$18,2,FALSE),C60*VLOOKUP(H60,VLookups!$A$4:$B$13,2,FALSE),C60),"")</f>
        <v/>
      </c>
      <c r="H60" s="21"/>
      <c r="I60" s="56"/>
      <c r="J60" s="266"/>
      <c r="K60" s="369" t="str">
        <f>IF(AND(B60&gt;0,C60&gt;0,D60&gt;0),IF(ISBLANK(J60),IF(ISBLANK(H60),"",VLOOKUP(H60,VLookups!$A$4:$C$13,3,FALSE)),J60),"")</f>
        <v/>
      </c>
      <c r="L60" s="369" t="str">
        <f t="shared" si="6"/>
        <v/>
      </c>
      <c r="M60" s="72" t="str">
        <f t="shared" si="7"/>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8"/>
        <v/>
      </c>
      <c r="X60" s="162" t="str">
        <f t="shared" si="9"/>
        <v/>
      </c>
      <c r="Y60" s="48" t="str">
        <f t="shared" ref="Y60:CJ60" si="221">IF(ISNONTEXT($W60),X60+$W60,"")</f>
        <v/>
      </c>
      <c r="Z60" s="48" t="str">
        <f t="shared" si="221"/>
        <v/>
      </c>
      <c r="AA60" s="48" t="str">
        <f t="shared" si="221"/>
        <v/>
      </c>
      <c r="AB60" s="48" t="str">
        <f t="shared" si="221"/>
        <v/>
      </c>
      <c r="AC60" s="48" t="str">
        <f t="shared" si="221"/>
        <v/>
      </c>
      <c r="AD60" s="48" t="str">
        <f t="shared" si="221"/>
        <v/>
      </c>
      <c r="AE60" s="48" t="str">
        <f t="shared" si="221"/>
        <v/>
      </c>
      <c r="AF60" s="48" t="str">
        <f t="shared" si="221"/>
        <v/>
      </c>
      <c r="AG60" s="48" t="str">
        <f t="shared" si="221"/>
        <v/>
      </c>
      <c r="AH60" s="48" t="str">
        <f t="shared" si="221"/>
        <v/>
      </c>
      <c r="AI60" s="48" t="str">
        <f t="shared" si="221"/>
        <v/>
      </c>
      <c r="AJ60" s="48" t="str">
        <f t="shared" si="221"/>
        <v/>
      </c>
      <c r="AK60" s="48" t="str">
        <f t="shared" si="221"/>
        <v/>
      </c>
      <c r="AL60" s="48" t="str">
        <f t="shared" si="221"/>
        <v/>
      </c>
      <c r="AM60" s="48" t="str">
        <f t="shared" si="221"/>
        <v/>
      </c>
      <c r="AN60" s="48" t="str">
        <f t="shared" si="221"/>
        <v/>
      </c>
      <c r="AO60" s="48" t="str">
        <f t="shared" si="221"/>
        <v/>
      </c>
      <c r="AP60" s="48" t="str">
        <f t="shared" si="221"/>
        <v/>
      </c>
      <c r="AQ60" s="48" t="str">
        <f t="shared" si="221"/>
        <v/>
      </c>
      <c r="AR60" s="48" t="str">
        <f t="shared" si="221"/>
        <v/>
      </c>
      <c r="AS60" s="48" t="str">
        <f t="shared" si="221"/>
        <v/>
      </c>
      <c r="AT60" s="48" t="str">
        <f t="shared" si="221"/>
        <v/>
      </c>
      <c r="AU60" s="48" t="str">
        <f t="shared" si="221"/>
        <v/>
      </c>
      <c r="AV60" s="48" t="str">
        <f t="shared" si="221"/>
        <v/>
      </c>
      <c r="AW60" s="48" t="str">
        <f t="shared" si="221"/>
        <v/>
      </c>
      <c r="AX60" s="48" t="str">
        <f t="shared" si="221"/>
        <v/>
      </c>
      <c r="AY60" s="48" t="str">
        <f t="shared" si="221"/>
        <v/>
      </c>
      <c r="AZ60" s="48" t="str">
        <f t="shared" si="221"/>
        <v/>
      </c>
      <c r="BA60" s="48" t="str">
        <f t="shared" si="221"/>
        <v/>
      </c>
      <c r="BB60" s="48" t="str">
        <f t="shared" si="221"/>
        <v/>
      </c>
      <c r="BC60" s="48" t="str">
        <f t="shared" si="221"/>
        <v/>
      </c>
      <c r="BD60" s="48" t="str">
        <f t="shared" si="221"/>
        <v/>
      </c>
      <c r="BE60" s="48" t="str">
        <f t="shared" si="221"/>
        <v/>
      </c>
      <c r="BF60" s="48" t="str">
        <f t="shared" si="221"/>
        <v/>
      </c>
      <c r="BG60" s="48" t="str">
        <f t="shared" si="221"/>
        <v/>
      </c>
      <c r="BH60" s="48" t="str">
        <f t="shared" si="221"/>
        <v/>
      </c>
      <c r="BI60" s="48" t="str">
        <f t="shared" si="221"/>
        <v/>
      </c>
      <c r="BJ60" s="48" t="str">
        <f t="shared" si="221"/>
        <v/>
      </c>
      <c r="BK60" s="48" t="str">
        <f t="shared" si="221"/>
        <v/>
      </c>
      <c r="BL60" s="48" t="str">
        <f t="shared" si="221"/>
        <v/>
      </c>
      <c r="BM60" s="48" t="str">
        <f t="shared" si="221"/>
        <v/>
      </c>
      <c r="BN60" s="48" t="str">
        <f t="shared" si="221"/>
        <v/>
      </c>
      <c r="BO60" s="48" t="str">
        <f t="shared" si="221"/>
        <v/>
      </c>
      <c r="BP60" s="48" t="str">
        <f t="shared" si="221"/>
        <v/>
      </c>
      <c r="BQ60" s="48" t="str">
        <f t="shared" si="221"/>
        <v/>
      </c>
      <c r="BR60" s="48" t="str">
        <f t="shared" si="221"/>
        <v/>
      </c>
      <c r="BS60" s="48" t="str">
        <f t="shared" si="221"/>
        <v/>
      </c>
      <c r="BT60" s="48" t="str">
        <f t="shared" si="221"/>
        <v/>
      </c>
      <c r="BU60" s="48" t="str">
        <f t="shared" si="221"/>
        <v/>
      </c>
      <c r="BV60" s="48" t="str">
        <f t="shared" si="221"/>
        <v/>
      </c>
      <c r="BW60" s="48" t="str">
        <f t="shared" si="221"/>
        <v/>
      </c>
      <c r="BX60" s="48" t="str">
        <f t="shared" si="221"/>
        <v/>
      </c>
      <c r="BY60" s="48" t="str">
        <f t="shared" si="221"/>
        <v/>
      </c>
      <c r="BZ60" s="48" t="str">
        <f t="shared" si="221"/>
        <v/>
      </c>
      <c r="CA60" s="48" t="str">
        <f t="shared" si="221"/>
        <v/>
      </c>
      <c r="CB60" s="48" t="str">
        <f t="shared" si="221"/>
        <v/>
      </c>
      <c r="CC60" s="48" t="str">
        <f t="shared" si="221"/>
        <v/>
      </c>
      <c r="CD60" s="48" t="str">
        <f t="shared" si="221"/>
        <v/>
      </c>
      <c r="CE60" s="48" t="str">
        <f t="shared" si="221"/>
        <v/>
      </c>
      <c r="CF60" s="48" t="str">
        <f t="shared" si="221"/>
        <v/>
      </c>
      <c r="CG60" s="48" t="str">
        <f t="shared" si="221"/>
        <v/>
      </c>
      <c r="CH60" s="48" t="str">
        <f t="shared" si="221"/>
        <v/>
      </c>
      <c r="CI60" s="48" t="str">
        <f t="shared" si="221"/>
        <v/>
      </c>
      <c r="CJ60" s="48" t="str">
        <f t="shared" si="221"/>
        <v/>
      </c>
      <c r="CK60" s="48" t="str">
        <f t="shared" ref="CK60:DT60" si="222">IF(ISNONTEXT($W60),CJ60+$W60,"")</f>
        <v/>
      </c>
      <c r="CL60" s="48" t="str">
        <f t="shared" si="222"/>
        <v/>
      </c>
      <c r="CM60" s="48" t="str">
        <f t="shared" si="222"/>
        <v/>
      </c>
      <c r="CN60" s="48" t="str">
        <f t="shared" si="222"/>
        <v/>
      </c>
      <c r="CO60" s="48" t="str">
        <f t="shared" si="222"/>
        <v/>
      </c>
      <c r="CP60" s="48" t="str">
        <f t="shared" si="222"/>
        <v/>
      </c>
      <c r="CQ60" s="48" t="str">
        <f t="shared" si="222"/>
        <v/>
      </c>
      <c r="CR60" s="48" t="str">
        <f t="shared" si="222"/>
        <v/>
      </c>
      <c r="CS60" s="48" t="str">
        <f t="shared" si="222"/>
        <v/>
      </c>
      <c r="CT60" s="48" t="str">
        <f t="shared" si="222"/>
        <v/>
      </c>
      <c r="CU60" s="48" t="str">
        <f t="shared" si="222"/>
        <v/>
      </c>
      <c r="CV60" s="48" t="str">
        <f t="shared" si="222"/>
        <v/>
      </c>
      <c r="CW60" s="48" t="str">
        <f t="shared" si="222"/>
        <v/>
      </c>
      <c r="CX60" s="48" t="str">
        <f t="shared" si="222"/>
        <v/>
      </c>
      <c r="CY60" s="48" t="str">
        <f t="shared" si="222"/>
        <v/>
      </c>
      <c r="CZ60" s="48" t="str">
        <f t="shared" si="222"/>
        <v/>
      </c>
      <c r="DA60" s="48" t="str">
        <f t="shared" si="222"/>
        <v/>
      </c>
      <c r="DB60" s="48" t="str">
        <f t="shared" si="222"/>
        <v/>
      </c>
      <c r="DC60" s="48" t="str">
        <f t="shared" si="222"/>
        <v/>
      </c>
      <c r="DD60" s="48" t="str">
        <f t="shared" si="222"/>
        <v/>
      </c>
      <c r="DE60" s="48" t="str">
        <f t="shared" si="222"/>
        <v/>
      </c>
      <c r="DF60" s="48" t="str">
        <f t="shared" si="222"/>
        <v/>
      </c>
      <c r="DG60" s="48" t="str">
        <f t="shared" si="222"/>
        <v/>
      </c>
      <c r="DH60" s="48" t="str">
        <f t="shared" si="222"/>
        <v/>
      </c>
      <c r="DI60" s="48" t="str">
        <f t="shared" si="222"/>
        <v/>
      </c>
      <c r="DJ60" s="48" t="str">
        <f t="shared" si="222"/>
        <v/>
      </c>
      <c r="DK60" s="48" t="str">
        <f t="shared" si="222"/>
        <v/>
      </c>
      <c r="DL60" s="48" t="str">
        <f t="shared" si="222"/>
        <v/>
      </c>
      <c r="DM60" s="48" t="str">
        <f t="shared" si="222"/>
        <v/>
      </c>
      <c r="DN60" s="48" t="str">
        <f t="shared" si="222"/>
        <v/>
      </c>
      <c r="DO60" s="48" t="str">
        <f t="shared" si="222"/>
        <v/>
      </c>
      <c r="DP60" s="48" t="str">
        <f t="shared" si="222"/>
        <v/>
      </c>
      <c r="DQ60" s="48" t="str">
        <f t="shared" si="222"/>
        <v/>
      </c>
      <c r="DR60" s="48" t="str">
        <f t="shared" si="222"/>
        <v/>
      </c>
      <c r="DS60" s="48" t="str">
        <f t="shared" si="222"/>
        <v/>
      </c>
      <c r="DT60" s="48" t="str">
        <f t="shared" si="222"/>
        <v/>
      </c>
      <c r="DU60" s="163" t="e">
        <f t="shared" si="12"/>
        <v>#N/A</v>
      </c>
      <c r="DV60" s="163" t="e">
        <f t="shared" si="13"/>
        <v>#N/A</v>
      </c>
      <c r="DW60" s="163" t="e">
        <f t="shared" si="14"/>
        <v>#N/A</v>
      </c>
      <c r="DX60" s="163" t="e">
        <f t="shared" si="15"/>
        <v>#N/A</v>
      </c>
      <c r="DY60" s="163" t="e">
        <f t="shared" si="16"/>
        <v>#N/A</v>
      </c>
      <c r="DZ60" s="163" t="e">
        <f t="shared" si="17"/>
        <v>#N/A</v>
      </c>
      <c r="EA60" s="163" t="e">
        <f t="shared" si="18"/>
        <v>#N/A</v>
      </c>
      <c r="EB60" s="163" t="e">
        <f t="shared" si="19"/>
        <v>#N/A</v>
      </c>
      <c r="EC60" s="163" t="e">
        <f t="shared" si="20"/>
        <v>#N/A</v>
      </c>
      <c r="ED60" s="163" t="e">
        <f t="shared" si="21"/>
        <v>#N/A</v>
      </c>
      <c r="EE60" s="163" t="e">
        <f t="shared" si="22"/>
        <v>#N/A</v>
      </c>
      <c r="EF60" s="163" t="e">
        <f t="shared" si="23"/>
        <v>#N/A</v>
      </c>
      <c r="EG60" s="163" t="e">
        <f t="shared" si="24"/>
        <v>#N/A</v>
      </c>
      <c r="EH60" s="163" t="e">
        <f t="shared" si="25"/>
        <v>#N/A</v>
      </c>
      <c r="EI60" s="163" t="e">
        <f t="shared" si="26"/>
        <v>#N/A</v>
      </c>
      <c r="EJ60" s="163" t="e">
        <f t="shared" si="27"/>
        <v>#N/A</v>
      </c>
      <c r="EK60" s="163" t="e">
        <f t="shared" si="28"/>
        <v>#N/A</v>
      </c>
      <c r="EL60" s="163" t="e">
        <f t="shared" si="29"/>
        <v>#N/A</v>
      </c>
      <c r="EM60" s="163" t="e">
        <f t="shared" si="30"/>
        <v>#N/A</v>
      </c>
      <c r="EN60" s="163" t="e">
        <f t="shared" si="31"/>
        <v>#N/A</v>
      </c>
      <c r="EO60" s="163" t="e">
        <f t="shared" si="32"/>
        <v>#N/A</v>
      </c>
      <c r="EP60" s="163" t="e">
        <f t="shared" si="33"/>
        <v>#N/A</v>
      </c>
      <c r="EQ60" s="163" t="e">
        <f t="shared" si="34"/>
        <v>#N/A</v>
      </c>
      <c r="ER60" s="163" t="e">
        <f t="shared" si="35"/>
        <v>#N/A</v>
      </c>
      <c r="ES60" s="163" t="e">
        <f t="shared" si="36"/>
        <v>#N/A</v>
      </c>
      <c r="ET60" s="163" t="e">
        <f t="shared" si="37"/>
        <v>#N/A</v>
      </c>
      <c r="EU60" s="163" t="e">
        <f t="shared" si="38"/>
        <v>#N/A</v>
      </c>
      <c r="EV60" s="163" t="e">
        <f t="shared" si="39"/>
        <v>#N/A</v>
      </c>
      <c r="EW60" s="163" t="e">
        <f t="shared" si="40"/>
        <v>#N/A</v>
      </c>
      <c r="EX60" s="163" t="e">
        <f t="shared" si="41"/>
        <v>#N/A</v>
      </c>
      <c r="EY60" s="163" t="e">
        <f t="shared" si="42"/>
        <v>#N/A</v>
      </c>
      <c r="EZ60" s="163" t="e">
        <f t="shared" si="43"/>
        <v>#N/A</v>
      </c>
      <c r="FA60" s="163" t="e">
        <f t="shared" si="44"/>
        <v>#N/A</v>
      </c>
      <c r="FB60" s="163" t="e">
        <f t="shared" si="45"/>
        <v>#N/A</v>
      </c>
      <c r="FC60" s="163" t="e">
        <f t="shared" si="46"/>
        <v>#N/A</v>
      </c>
      <c r="FD60" s="163" t="e">
        <f t="shared" si="47"/>
        <v>#N/A</v>
      </c>
      <c r="FE60" s="163" t="e">
        <f t="shared" si="48"/>
        <v>#N/A</v>
      </c>
      <c r="FF60" s="163" t="e">
        <f t="shared" si="49"/>
        <v>#N/A</v>
      </c>
      <c r="FG60" s="163" t="e">
        <f t="shared" si="50"/>
        <v>#N/A</v>
      </c>
      <c r="FH60" s="163" t="e">
        <f t="shared" si="51"/>
        <v>#N/A</v>
      </c>
      <c r="FI60" s="163" t="e">
        <f t="shared" si="52"/>
        <v>#N/A</v>
      </c>
      <c r="FJ60" s="163" t="e">
        <f t="shared" si="53"/>
        <v>#N/A</v>
      </c>
      <c r="FK60" s="163" t="e">
        <f t="shared" si="54"/>
        <v>#N/A</v>
      </c>
      <c r="FL60" s="163" t="e">
        <f t="shared" si="55"/>
        <v>#N/A</v>
      </c>
      <c r="FM60" s="163" t="e">
        <f t="shared" si="56"/>
        <v>#N/A</v>
      </c>
      <c r="FN60" s="163" t="e">
        <f t="shared" si="57"/>
        <v>#N/A</v>
      </c>
      <c r="FO60" s="163" t="e">
        <f t="shared" si="58"/>
        <v>#N/A</v>
      </c>
      <c r="FP60" s="163" t="e">
        <f t="shared" si="59"/>
        <v>#N/A</v>
      </c>
      <c r="FQ60" s="163" t="e">
        <f t="shared" si="60"/>
        <v>#N/A</v>
      </c>
      <c r="FR60" s="163" t="e">
        <f t="shared" si="61"/>
        <v>#N/A</v>
      </c>
      <c r="FS60" s="163" t="e">
        <f t="shared" si="62"/>
        <v>#N/A</v>
      </c>
      <c r="FT60" s="163" t="e">
        <f t="shared" si="63"/>
        <v>#N/A</v>
      </c>
      <c r="FU60" s="163" t="e">
        <f t="shared" si="64"/>
        <v>#N/A</v>
      </c>
      <c r="FV60" s="163" t="e">
        <f t="shared" si="65"/>
        <v>#N/A</v>
      </c>
      <c r="FW60" s="163" t="e">
        <f t="shared" si="66"/>
        <v>#N/A</v>
      </c>
      <c r="FX60" s="163" t="e">
        <f t="shared" si="67"/>
        <v>#N/A</v>
      </c>
      <c r="FY60" s="163" t="e">
        <f t="shared" si="68"/>
        <v>#N/A</v>
      </c>
      <c r="FZ60" s="163" t="e">
        <f t="shared" si="69"/>
        <v>#N/A</v>
      </c>
      <c r="GA60" s="163" t="e">
        <f t="shared" si="70"/>
        <v>#N/A</v>
      </c>
      <c r="GB60" s="163" t="e">
        <f t="shared" si="71"/>
        <v>#N/A</v>
      </c>
      <c r="GC60" s="163" t="e">
        <f t="shared" si="72"/>
        <v>#N/A</v>
      </c>
      <c r="GD60" s="163" t="e">
        <f t="shared" si="73"/>
        <v>#N/A</v>
      </c>
      <c r="GE60" s="163" t="e">
        <f t="shared" si="74"/>
        <v>#N/A</v>
      </c>
      <c r="GF60" s="163" t="e">
        <f t="shared" si="75"/>
        <v>#N/A</v>
      </c>
      <c r="GG60" s="163" t="e">
        <f t="shared" si="76"/>
        <v>#N/A</v>
      </c>
      <c r="GH60" s="163" t="e">
        <f t="shared" si="77"/>
        <v>#N/A</v>
      </c>
      <c r="GI60" s="163" t="e">
        <f t="shared" si="78"/>
        <v>#N/A</v>
      </c>
      <c r="GJ60" s="163" t="e">
        <f t="shared" si="79"/>
        <v>#N/A</v>
      </c>
      <c r="GK60" s="163" t="e">
        <f t="shared" si="80"/>
        <v>#N/A</v>
      </c>
      <c r="GL60" s="163" t="e">
        <f t="shared" si="81"/>
        <v>#N/A</v>
      </c>
      <c r="GM60" s="163" t="e">
        <f t="shared" si="82"/>
        <v>#N/A</v>
      </c>
      <c r="GN60" s="163" t="e">
        <f t="shared" si="83"/>
        <v>#N/A</v>
      </c>
      <c r="GO60" s="163" t="e">
        <f t="shared" si="84"/>
        <v>#N/A</v>
      </c>
      <c r="GP60" s="163" t="e">
        <f t="shared" si="85"/>
        <v>#N/A</v>
      </c>
      <c r="GQ60" s="163" t="e">
        <f t="shared" si="86"/>
        <v>#N/A</v>
      </c>
      <c r="GR60" s="163" t="e">
        <f t="shared" si="87"/>
        <v>#N/A</v>
      </c>
      <c r="GS60" s="163" t="e">
        <f t="shared" si="88"/>
        <v>#N/A</v>
      </c>
      <c r="GT60" s="163" t="e">
        <f t="shared" si="89"/>
        <v>#N/A</v>
      </c>
      <c r="GU60" s="163" t="e">
        <f t="shared" si="90"/>
        <v>#N/A</v>
      </c>
      <c r="GV60" s="163" t="e">
        <f t="shared" si="91"/>
        <v>#N/A</v>
      </c>
      <c r="GW60" s="163" t="e">
        <f t="shared" si="92"/>
        <v>#N/A</v>
      </c>
      <c r="GX60" s="163" t="e">
        <f t="shared" si="93"/>
        <v>#N/A</v>
      </c>
      <c r="GY60" s="163" t="e">
        <f t="shared" si="94"/>
        <v>#N/A</v>
      </c>
      <c r="GZ60" s="163" t="e">
        <f t="shared" si="95"/>
        <v>#N/A</v>
      </c>
      <c r="HA60" s="163" t="e">
        <f t="shared" si="96"/>
        <v>#N/A</v>
      </c>
      <c r="HB60" s="163" t="e">
        <f t="shared" si="97"/>
        <v>#N/A</v>
      </c>
      <c r="HC60" s="163" t="e">
        <f t="shared" si="98"/>
        <v>#N/A</v>
      </c>
      <c r="HD60" s="163" t="e">
        <f t="shared" si="99"/>
        <v>#N/A</v>
      </c>
      <c r="HE60" s="163" t="e">
        <f t="shared" si="100"/>
        <v>#N/A</v>
      </c>
      <c r="HF60" s="163" t="e">
        <f t="shared" si="101"/>
        <v>#N/A</v>
      </c>
      <c r="HG60" s="163" t="e">
        <f t="shared" si="102"/>
        <v>#N/A</v>
      </c>
      <c r="HH60" s="163" t="e">
        <f t="shared" si="103"/>
        <v>#N/A</v>
      </c>
      <c r="HI60" s="163" t="e">
        <f t="shared" si="104"/>
        <v>#N/A</v>
      </c>
      <c r="HJ60" s="163" t="e">
        <f t="shared" si="105"/>
        <v>#N/A</v>
      </c>
      <c r="HK60" s="163" t="e">
        <f t="shared" si="106"/>
        <v>#N/A</v>
      </c>
      <c r="HL60" s="163" t="e">
        <f t="shared" si="107"/>
        <v>#N/A</v>
      </c>
      <c r="HM60" s="163" t="e">
        <f t="shared" si="108"/>
        <v>#N/A</v>
      </c>
      <c r="HN60" s="163" t="e">
        <f t="shared" si="109"/>
        <v>#N/A</v>
      </c>
      <c r="HO60" s="163" t="e">
        <f t="shared" si="110"/>
        <v>#N/A</v>
      </c>
      <c r="HP60" s="163" t="e">
        <f t="shared" si="111"/>
        <v>#N/A</v>
      </c>
      <c r="HQ60" s="163" t="e">
        <f t="shared" si="112"/>
        <v>#N/A</v>
      </c>
    </row>
    <row r="61" spans="1:225" hidden="1" x14ac:dyDescent="0.25">
      <c r="A61" s="4">
        <v>58</v>
      </c>
      <c r="B61" s="368" t="str">
        <f>IFERROR(_xlfn.LOGNORM.INV(0.001,LN($G61),LN(VLOOKUP($H61,VLookups!$A$4:$C$13,3,FALSE))),"")</f>
        <v/>
      </c>
      <c r="C61" s="89"/>
      <c r="D61" s="368" t="str">
        <f>IFERROR(_xlfn.LOGNORM.INV(0.999,LN($G61),LN(VLOOKUP($H61,VLookups!$A$4:$C$13,3,FALSE))),"")</f>
        <v/>
      </c>
      <c r="E61" s="34" t="str">
        <f t="shared" si="4"/>
        <v/>
      </c>
      <c r="F61" s="34" t="str">
        <f t="shared" si="5"/>
        <v/>
      </c>
      <c r="G61" s="70" t="str">
        <f>IF(AND(C61&gt;0,NOT(ISBLANK(H61))),IF(VLOOKUP($C$3,VLookups!$A$17:$B$18,2,FALSE),C61*VLOOKUP(H61,VLookups!$A$4:$B$13,2,FALSE),C61),"")</f>
        <v/>
      </c>
      <c r="H61" s="21"/>
      <c r="I61" s="56"/>
      <c r="J61" s="266"/>
      <c r="K61" s="369" t="str">
        <f>IF(AND(B61&gt;0,C61&gt;0,D61&gt;0),IF(ISBLANK(J61),IF(ISBLANK(H61),"",VLOOKUP(H61,VLookups!$A$4:$C$13,3,FALSE)),J61),"")</f>
        <v/>
      </c>
      <c r="L61" s="369" t="str">
        <f t="shared" si="6"/>
        <v/>
      </c>
      <c r="M61" s="72" t="str">
        <f t="shared" si="7"/>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8"/>
        <v/>
      </c>
      <c r="X61" s="162" t="str">
        <f t="shared" si="9"/>
        <v/>
      </c>
      <c r="Y61" s="48" t="str">
        <f t="shared" ref="Y61:CJ61" si="223">IF(ISNONTEXT($W61),X61+$W61,"")</f>
        <v/>
      </c>
      <c r="Z61" s="48" t="str">
        <f t="shared" si="223"/>
        <v/>
      </c>
      <c r="AA61" s="48" t="str">
        <f t="shared" si="223"/>
        <v/>
      </c>
      <c r="AB61" s="48" t="str">
        <f t="shared" si="223"/>
        <v/>
      </c>
      <c r="AC61" s="48" t="str">
        <f t="shared" si="223"/>
        <v/>
      </c>
      <c r="AD61" s="48" t="str">
        <f t="shared" si="223"/>
        <v/>
      </c>
      <c r="AE61" s="48" t="str">
        <f t="shared" si="223"/>
        <v/>
      </c>
      <c r="AF61" s="48" t="str">
        <f t="shared" si="223"/>
        <v/>
      </c>
      <c r="AG61" s="48" t="str">
        <f t="shared" si="223"/>
        <v/>
      </c>
      <c r="AH61" s="48" t="str">
        <f t="shared" si="223"/>
        <v/>
      </c>
      <c r="AI61" s="48" t="str">
        <f t="shared" si="223"/>
        <v/>
      </c>
      <c r="AJ61" s="48" t="str">
        <f t="shared" si="223"/>
        <v/>
      </c>
      <c r="AK61" s="48" t="str">
        <f t="shared" si="223"/>
        <v/>
      </c>
      <c r="AL61" s="48" t="str">
        <f t="shared" si="223"/>
        <v/>
      </c>
      <c r="AM61" s="48" t="str">
        <f t="shared" si="223"/>
        <v/>
      </c>
      <c r="AN61" s="48" t="str">
        <f t="shared" si="223"/>
        <v/>
      </c>
      <c r="AO61" s="48" t="str">
        <f t="shared" si="223"/>
        <v/>
      </c>
      <c r="AP61" s="48" t="str">
        <f t="shared" si="223"/>
        <v/>
      </c>
      <c r="AQ61" s="48" t="str">
        <f t="shared" si="223"/>
        <v/>
      </c>
      <c r="AR61" s="48" t="str">
        <f t="shared" si="223"/>
        <v/>
      </c>
      <c r="AS61" s="48" t="str">
        <f t="shared" si="223"/>
        <v/>
      </c>
      <c r="AT61" s="48" t="str">
        <f t="shared" si="223"/>
        <v/>
      </c>
      <c r="AU61" s="48" t="str">
        <f t="shared" si="223"/>
        <v/>
      </c>
      <c r="AV61" s="48" t="str">
        <f t="shared" si="223"/>
        <v/>
      </c>
      <c r="AW61" s="48" t="str">
        <f t="shared" si="223"/>
        <v/>
      </c>
      <c r="AX61" s="48" t="str">
        <f t="shared" si="223"/>
        <v/>
      </c>
      <c r="AY61" s="48" t="str">
        <f t="shared" si="223"/>
        <v/>
      </c>
      <c r="AZ61" s="48" t="str">
        <f t="shared" si="223"/>
        <v/>
      </c>
      <c r="BA61" s="48" t="str">
        <f t="shared" si="223"/>
        <v/>
      </c>
      <c r="BB61" s="48" t="str">
        <f t="shared" si="223"/>
        <v/>
      </c>
      <c r="BC61" s="48" t="str">
        <f t="shared" si="223"/>
        <v/>
      </c>
      <c r="BD61" s="48" t="str">
        <f t="shared" si="223"/>
        <v/>
      </c>
      <c r="BE61" s="48" t="str">
        <f t="shared" si="223"/>
        <v/>
      </c>
      <c r="BF61" s="48" t="str">
        <f t="shared" si="223"/>
        <v/>
      </c>
      <c r="BG61" s="48" t="str">
        <f t="shared" si="223"/>
        <v/>
      </c>
      <c r="BH61" s="48" t="str">
        <f t="shared" si="223"/>
        <v/>
      </c>
      <c r="BI61" s="48" t="str">
        <f t="shared" si="223"/>
        <v/>
      </c>
      <c r="BJ61" s="48" t="str">
        <f t="shared" si="223"/>
        <v/>
      </c>
      <c r="BK61" s="48" t="str">
        <f t="shared" si="223"/>
        <v/>
      </c>
      <c r="BL61" s="48" t="str">
        <f t="shared" si="223"/>
        <v/>
      </c>
      <c r="BM61" s="48" t="str">
        <f t="shared" si="223"/>
        <v/>
      </c>
      <c r="BN61" s="48" t="str">
        <f t="shared" si="223"/>
        <v/>
      </c>
      <c r="BO61" s="48" t="str">
        <f t="shared" si="223"/>
        <v/>
      </c>
      <c r="BP61" s="48" t="str">
        <f t="shared" si="223"/>
        <v/>
      </c>
      <c r="BQ61" s="48" t="str">
        <f t="shared" si="223"/>
        <v/>
      </c>
      <c r="BR61" s="48" t="str">
        <f t="shared" si="223"/>
        <v/>
      </c>
      <c r="BS61" s="48" t="str">
        <f t="shared" si="223"/>
        <v/>
      </c>
      <c r="BT61" s="48" t="str">
        <f t="shared" si="223"/>
        <v/>
      </c>
      <c r="BU61" s="48" t="str">
        <f t="shared" si="223"/>
        <v/>
      </c>
      <c r="BV61" s="48" t="str">
        <f t="shared" si="223"/>
        <v/>
      </c>
      <c r="BW61" s="48" t="str">
        <f t="shared" si="223"/>
        <v/>
      </c>
      <c r="BX61" s="48" t="str">
        <f t="shared" si="223"/>
        <v/>
      </c>
      <c r="BY61" s="48" t="str">
        <f t="shared" si="223"/>
        <v/>
      </c>
      <c r="BZ61" s="48" t="str">
        <f t="shared" si="223"/>
        <v/>
      </c>
      <c r="CA61" s="48" t="str">
        <f t="shared" si="223"/>
        <v/>
      </c>
      <c r="CB61" s="48" t="str">
        <f t="shared" si="223"/>
        <v/>
      </c>
      <c r="CC61" s="48" t="str">
        <f t="shared" si="223"/>
        <v/>
      </c>
      <c r="CD61" s="48" t="str">
        <f t="shared" si="223"/>
        <v/>
      </c>
      <c r="CE61" s="48" t="str">
        <f t="shared" si="223"/>
        <v/>
      </c>
      <c r="CF61" s="48" t="str">
        <f t="shared" si="223"/>
        <v/>
      </c>
      <c r="CG61" s="48" t="str">
        <f t="shared" si="223"/>
        <v/>
      </c>
      <c r="CH61" s="48" t="str">
        <f t="shared" si="223"/>
        <v/>
      </c>
      <c r="CI61" s="48" t="str">
        <f t="shared" si="223"/>
        <v/>
      </c>
      <c r="CJ61" s="48" t="str">
        <f t="shared" si="223"/>
        <v/>
      </c>
      <c r="CK61" s="48" t="str">
        <f t="shared" ref="CK61:DT61" si="224">IF(ISNONTEXT($W61),CJ61+$W61,"")</f>
        <v/>
      </c>
      <c r="CL61" s="48" t="str">
        <f t="shared" si="224"/>
        <v/>
      </c>
      <c r="CM61" s="48" t="str">
        <f t="shared" si="224"/>
        <v/>
      </c>
      <c r="CN61" s="48" t="str">
        <f t="shared" si="224"/>
        <v/>
      </c>
      <c r="CO61" s="48" t="str">
        <f t="shared" si="224"/>
        <v/>
      </c>
      <c r="CP61" s="48" t="str">
        <f t="shared" si="224"/>
        <v/>
      </c>
      <c r="CQ61" s="48" t="str">
        <f t="shared" si="224"/>
        <v/>
      </c>
      <c r="CR61" s="48" t="str">
        <f t="shared" si="224"/>
        <v/>
      </c>
      <c r="CS61" s="48" t="str">
        <f t="shared" si="224"/>
        <v/>
      </c>
      <c r="CT61" s="48" t="str">
        <f t="shared" si="224"/>
        <v/>
      </c>
      <c r="CU61" s="48" t="str">
        <f t="shared" si="224"/>
        <v/>
      </c>
      <c r="CV61" s="48" t="str">
        <f t="shared" si="224"/>
        <v/>
      </c>
      <c r="CW61" s="48" t="str">
        <f t="shared" si="224"/>
        <v/>
      </c>
      <c r="CX61" s="48" t="str">
        <f t="shared" si="224"/>
        <v/>
      </c>
      <c r="CY61" s="48" t="str">
        <f t="shared" si="224"/>
        <v/>
      </c>
      <c r="CZ61" s="48" t="str">
        <f t="shared" si="224"/>
        <v/>
      </c>
      <c r="DA61" s="48" t="str">
        <f t="shared" si="224"/>
        <v/>
      </c>
      <c r="DB61" s="48" t="str">
        <f t="shared" si="224"/>
        <v/>
      </c>
      <c r="DC61" s="48" t="str">
        <f t="shared" si="224"/>
        <v/>
      </c>
      <c r="DD61" s="48" t="str">
        <f t="shared" si="224"/>
        <v/>
      </c>
      <c r="DE61" s="48" t="str">
        <f t="shared" si="224"/>
        <v/>
      </c>
      <c r="DF61" s="48" t="str">
        <f t="shared" si="224"/>
        <v/>
      </c>
      <c r="DG61" s="48" t="str">
        <f t="shared" si="224"/>
        <v/>
      </c>
      <c r="DH61" s="48" t="str">
        <f t="shared" si="224"/>
        <v/>
      </c>
      <c r="DI61" s="48" t="str">
        <f t="shared" si="224"/>
        <v/>
      </c>
      <c r="DJ61" s="48" t="str">
        <f t="shared" si="224"/>
        <v/>
      </c>
      <c r="DK61" s="48" t="str">
        <f t="shared" si="224"/>
        <v/>
      </c>
      <c r="DL61" s="48" t="str">
        <f t="shared" si="224"/>
        <v/>
      </c>
      <c r="DM61" s="48" t="str">
        <f t="shared" si="224"/>
        <v/>
      </c>
      <c r="DN61" s="48" t="str">
        <f t="shared" si="224"/>
        <v/>
      </c>
      <c r="DO61" s="48" t="str">
        <f t="shared" si="224"/>
        <v/>
      </c>
      <c r="DP61" s="48" t="str">
        <f t="shared" si="224"/>
        <v/>
      </c>
      <c r="DQ61" s="48" t="str">
        <f t="shared" si="224"/>
        <v/>
      </c>
      <c r="DR61" s="48" t="str">
        <f t="shared" si="224"/>
        <v/>
      </c>
      <c r="DS61" s="48" t="str">
        <f t="shared" si="224"/>
        <v/>
      </c>
      <c r="DT61" s="48" t="str">
        <f t="shared" si="224"/>
        <v/>
      </c>
      <c r="DU61" s="163" t="e">
        <f t="shared" si="12"/>
        <v>#N/A</v>
      </c>
      <c r="DV61" s="163" t="e">
        <f t="shared" si="13"/>
        <v>#N/A</v>
      </c>
      <c r="DW61" s="163" t="e">
        <f t="shared" si="14"/>
        <v>#N/A</v>
      </c>
      <c r="DX61" s="163" t="e">
        <f t="shared" si="15"/>
        <v>#N/A</v>
      </c>
      <c r="DY61" s="163" t="e">
        <f t="shared" si="16"/>
        <v>#N/A</v>
      </c>
      <c r="DZ61" s="163" t="e">
        <f t="shared" si="17"/>
        <v>#N/A</v>
      </c>
      <c r="EA61" s="163" t="e">
        <f t="shared" si="18"/>
        <v>#N/A</v>
      </c>
      <c r="EB61" s="163" t="e">
        <f t="shared" si="19"/>
        <v>#N/A</v>
      </c>
      <c r="EC61" s="163" t="e">
        <f t="shared" si="20"/>
        <v>#N/A</v>
      </c>
      <c r="ED61" s="163" t="e">
        <f t="shared" si="21"/>
        <v>#N/A</v>
      </c>
      <c r="EE61" s="163" t="e">
        <f t="shared" si="22"/>
        <v>#N/A</v>
      </c>
      <c r="EF61" s="163" t="e">
        <f t="shared" si="23"/>
        <v>#N/A</v>
      </c>
      <c r="EG61" s="163" t="e">
        <f t="shared" si="24"/>
        <v>#N/A</v>
      </c>
      <c r="EH61" s="163" t="e">
        <f t="shared" si="25"/>
        <v>#N/A</v>
      </c>
      <c r="EI61" s="163" t="e">
        <f t="shared" si="26"/>
        <v>#N/A</v>
      </c>
      <c r="EJ61" s="163" t="e">
        <f t="shared" si="27"/>
        <v>#N/A</v>
      </c>
      <c r="EK61" s="163" t="e">
        <f t="shared" si="28"/>
        <v>#N/A</v>
      </c>
      <c r="EL61" s="163" t="e">
        <f t="shared" si="29"/>
        <v>#N/A</v>
      </c>
      <c r="EM61" s="163" t="e">
        <f t="shared" si="30"/>
        <v>#N/A</v>
      </c>
      <c r="EN61" s="163" t="e">
        <f t="shared" si="31"/>
        <v>#N/A</v>
      </c>
      <c r="EO61" s="163" t="e">
        <f t="shared" si="32"/>
        <v>#N/A</v>
      </c>
      <c r="EP61" s="163" t="e">
        <f t="shared" si="33"/>
        <v>#N/A</v>
      </c>
      <c r="EQ61" s="163" t="e">
        <f t="shared" si="34"/>
        <v>#N/A</v>
      </c>
      <c r="ER61" s="163" t="e">
        <f t="shared" si="35"/>
        <v>#N/A</v>
      </c>
      <c r="ES61" s="163" t="e">
        <f t="shared" si="36"/>
        <v>#N/A</v>
      </c>
      <c r="ET61" s="163" t="e">
        <f t="shared" si="37"/>
        <v>#N/A</v>
      </c>
      <c r="EU61" s="163" t="e">
        <f t="shared" si="38"/>
        <v>#N/A</v>
      </c>
      <c r="EV61" s="163" t="e">
        <f t="shared" si="39"/>
        <v>#N/A</v>
      </c>
      <c r="EW61" s="163" t="e">
        <f t="shared" si="40"/>
        <v>#N/A</v>
      </c>
      <c r="EX61" s="163" t="e">
        <f t="shared" si="41"/>
        <v>#N/A</v>
      </c>
      <c r="EY61" s="163" t="e">
        <f t="shared" si="42"/>
        <v>#N/A</v>
      </c>
      <c r="EZ61" s="163" t="e">
        <f t="shared" si="43"/>
        <v>#N/A</v>
      </c>
      <c r="FA61" s="163" t="e">
        <f t="shared" si="44"/>
        <v>#N/A</v>
      </c>
      <c r="FB61" s="163" t="e">
        <f t="shared" si="45"/>
        <v>#N/A</v>
      </c>
      <c r="FC61" s="163" t="e">
        <f t="shared" si="46"/>
        <v>#N/A</v>
      </c>
      <c r="FD61" s="163" t="e">
        <f t="shared" si="47"/>
        <v>#N/A</v>
      </c>
      <c r="FE61" s="163" t="e">
        <f t="shared" si="48"/>
        <v>#N/A</v>
      </c>
      <c r="FF61" s="163" t="e">
        <f t="shared" si="49"/>
        <v>#N/A</v>
      </c>
      <c r="FG61" s="163" t="e">
        <f t="shared" si="50"/>
        <v>#N/A</v>
      </c>
      <c r="FH61" s="163" t="e">
        <f t="shared" si="51"/>
        <v>#N/A</v>
      </c>
      <c r="FI61" s="163" t="e">
        <f t="shared" si="52"/>
        <v>#N/A</v>
      </c>
      <c r="FJ61" s="163" t="e">
        <f t="shared" si="53"/>
        <v>#N/A</v>
      </c>
      <c r="FK61" s="163" t="e">
        <f t="shared" si="54"/>
        <v>#N/A</v>
      </c>
      <c r="FL61" s="163" t="e">
        <f t="shared" si="55"/>
        <v>#N/A</v>
      </c>
      <c r="FM61" s="163" t="e">
        <f t="shared" si="56"/>
        <v>#N/A</v>
      </c>
      <c r="FN61" s="163" t="e">
        <f t="shared" si="57"/>
        <v>#N/A</v>
      </c>
      <c r="FO61" s="163" t="e">
        <f t="shared" si="58"/>
        <v>#N/A</v>
      </c>
      <c r="FP61" s="163" t="e">
        <f t="shared" si="59"/>
        <v>#N/A</v>
      </c>
      <c r="FQ61" s="163" t="e">
        <f t="shared" si="60"/>
        <v>#N/A</v>
      </c>
      <c r="FR61" s="163" t="e">
        <f t="shared" si="61"/>
        <v>#N/A</v>
      </c>
      <c r="FS61" s="163" t="e">
        <f t="shared" si="62"/>
        <v>#N/A</v>
      </c>
      <c r="FT61" s="163" t="e">
        <f t="shared" si="63"/>
        <v>#N/A</v>
      </c>
      <c r="FU61" s="163" t="e">
        <f t="shared" si="64"/>
        <v>#N/A</v>
      </c>
      <c r="FV61" s="163" t="e">
        <f t="shared" si="65"/>
        <v>#N/A</v>
      </c>
      <c r="FW61" s="163" t="e">
        <f t="shared" si="66"/>
        <v>#N/A</v>
      </c>
      <c r="FX61" s="163" t="e">
        <f t="shared" si="67"/>
        <v>#N/A</v>
      </c>
      <c r="FY61" s="163" t="e">
        <f t="shared" si="68"/>
        <v>#N/A</v>
      </c>
      <c r="FZ61" s="163" t="e">
        <f t="shared" si="69"/>
        <v>#N/A</v>
      </c>
      <c r="GA61" s="163" t="e">
        <f t="shared" si="70"/>
        <v>#N/A</v>
      </c>
      <c r="GB61" s="163" t="e">
        <f t="shared" si="71"/>
        <v>#N/A</v>
      </c>
      <c r="GC61" s="163" t="e">
        <f t="shared" si="72"/>
        <v>#N/A</v>
      </c>
      <c r="GD61" s="163" t="e">
        <f t="shared" si="73"/>
        <v>#N/A</v>
      </c>
      <c r="GE61" s="163" t="e">
        <f t="shared" si="74"/>
        <v>#N/A</v>
      </c>
      <c r="GF61" s="163" t="e">
        <f t="shared" si="75"/>
        <v>#N/A</v>
      </c>
      <c r="GG61" s="163" t="e">
        <f t="shared" si="76"/>
        <v>#N/A</v>
      </c>
      <c r="GH61" s="163" t="e">
        <f t="shared" si="77"/>
        <v>#N/A</v>
      </c>
      <c r="GI61" s="163" t="e">
        <f t="shared" si="78"/>
        <v>#N/A</v>
      </c>
      <c r="GJ61" s="163" t="e">
        <f t="shared" si="79"/>
        <v>#N/A</v>
      </c>
      <c r="GK61" s="163" t="e">
        <f t="shared" si="80"/>
        <v>#N/A</v>
      </c>
      <c r="GL61" s="163" t="e">
        <f t="shared" si="81"/>
        <v>#N/A</v>
      </c>
      <c r="GM61" s="163" t="e">
        <f t="shared" si="82"/>
        <v>#N/A</v>
      </c>
      <c r="GN61" s="163" t="e">
        <f t="shared" si="83"/>
        <v>#N/A</v>
      </c>
      <c r="GO61" s="163" t="e">
        <f t="shared" si="84"/>
        <v>#N/A</v>
      </c>
      <c r="GP61" s="163" t="e">
        <f t="shared" si="85"/>
        <v>#N/A</v>
      </c>
      <c r="GQ61" s="163" t="e">
        <f t="shared" si="86"/>
        <v>#N/A</v>
      </c>
      <c r="GR61" s="163" t="e">
        <f t="shared" si="87"/>
        <v>#N/A</v>
      </c>
      <c r="GS61" s="163" t="e">
        <f t="shared" si="88"/>
        <v>#N/A</v>
      </c>
      <c r="GT61" s="163" t="e">
        <f t="shared" si="89"/>
        <v>#N/A</v>
      </c>
      <c r="GU61" s="163" t="e">
        <f t="shared" si="90"/>
        <v>#N/A</v>
      </c>
      <c r="GV61" s="163" t="e">
        <f t="shared" si="91"/>
        <v>#N/A</v>
      </c>
      <c r="GW61" s="163" t="e">
        <f t="shared" si="92"/>
        <v>#N/A</v>
      </c>
      <c r="GX61" s="163" t="e">
        <f t="shared" si="93"/>
        <v>#N/A</v>
      </c>
      <c r="GY61" s="163" t="e">
        <f t="shared" si="94"/>
        <v>#N/A</v>
      </c>
      <c r="GZ61" s="163" t="e">
        <f t="shared" si="95"/>
        <v>#N/A</v>
      </c>
      <c r="HA61" s="163" t="e">
        <f t="shared" si="96"/>
        <v>#N/A</v>
      </c>
      <c r="HB61" s="163" t="e">
        <f t="shared" si="97"/>
        <v>#N/A</v>
      </c>
      <c r="HC61" s="163" t="e">
        <f t="shared" si="98"/>
        <v>#N/A</v>
      </c>
      <c r="HD61" s="163" t="e">
        <f t="shared" si="99"/>
        <v>#N/A</v>
      </c>
      <c r="HE61" s="163" t="e">
        <f t="shared" si="100"/>
        <v>#N/A</v>
      </c>
      <c r="HF61" s="163" t="e">
        <f t="shared" si="101"/>
        <v>#N/A</v>
      </c>
      <c r="HG61" s="163" t="e">
        <f t="shared" si="102"/>
        <v>#N/A</v>
      </c>
      <c r="HH61" s="163" t="e">
        <f t="shared" si="103"/>
        <v>#N/A</v>
      </c>
      <c r="HI61" s="163" t="e">
        <f t="shared" si="104"/>
        <v>#N/A</v>
      </c>
      <c r="HJ61" s="163" t="e">
        <f t="shared" si="105"/>
        <v>#N/A</v>
      </c>
      <c r="HK61" s="163" t="e">
        <f t="shared" si="106"/>
        <v>#N/A</v>
      </c>
      <c r="HL61" s="163" t="e">
        <f t="shared" si="107"/>
        <v>#N/A</v>
      </c>
      <c r="HM61" s="163" t="e">
        <f t="shared" si="108"/>
        <v>#N/A</v>
      </c>
      <c r="HN61" s="163" t="e">
        <f t="shared" si="109"/>
        <v>#N/A</v>
      </c>
      <c r="HO61" s="163" t="e">
        <f t="shared" si="110"/>
        <v>#N/A</v>
      </c>
      <c r="HP61" s="163" t="e">
        <f t="shared" si="111"/>
        <v>#N/A</v>
      </c>
      <c r="HQ61" s="163" t="e">
        <f t="shared" si="112"/>
        <v>#N/A</v>
      </c>
    </row>
    <row r="62" spans="1:225" hidden="1" x14ac:dyDescent="0.25">
      <c r="A62" s="4">
        <v>59</v>
      </c>
      <c r="B62" s="368" t="str">
        <f>IFERROR(_xlfn.LOGNORM.INV(0.001,LN($G62),LN(VLOOKUP($H62,VLookups!$A$4:$C$13,3,FALSE))),"")</f>
        <v/>
      </c>
      <c r="C62" s="89"/>
      <c r="D62" s="368" t="str">
        <f>IFERROR(_xlfn.LOGNORM.INV(0.999,LN($G62),LN(VLOOKUP($H62,VLookups!$A$4:$C$13,3,FALSE))),"")</f>
        <v/>
      </c>
      <c r="E62" s="34" t="str">
        <f t="shared" si="4"/>
        <v/>
      </c>
      <c r="F62" s="34" t="str">
        <f t="shared" si="5"/>
        <v/>
      </c>
      <c r="G62" s="70" t="str">
        <f>IF(AND(C62&gt;0,NOT(ISBLANK(H62))),IF(VLOOKUP($C$3,VLookups!$A$17:$B$18,2,FALSE),C62*VLOOKUP(H62,VLookups!$A$4:$B$13,2,FALSE),C62),"")</f>
        <v/>
      </c>
      <c r="H62" s="21"/>
      <c r="I62" s="56"/>
      <c r="J62" s="266"/>
      <c r="K62" s="369" t="str">
        <f>IF(AND(B62&gt;0,C62&gt;0,D62&gt;0),IF(ISBLANK(J62),IF(ISBLANK(H62),"",VLOOKUP(H62,VLookups!$A$4:$C$13,3,FALSE)),J62),"")</f>
        <v/>
      </c>
      <c r="L62" s="369" t="str">
        <f t="shared" si="6"/>
        <v/>
      </c>
      <c r="M62" s="72" t="str">
        <f t="shared" si="7"/>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8"/>
        <v/>
      </c>
      <c r="X62" s="162" t="str">
        <f t="shared" si="9"/>
        <v/>
      </c>
      <c r="Y62" s="48" t="str">
        <f t="shared" ref="Y62:CJ62" si="225">IF(ISNONTEXT($W62),X62+$W62,"")</f>
        <v/>
      </c>
      <c r="Z62" s="48" t="str">
        <f t="shared" si="225"/>
        <v/>
      </c>
      <c r="AA62" s="48" t="str">
        <f t="shared" si="225"/>
        <v/>
      </c>
      <c r="AB62" s="48" t="str">
        <f t="shared" si="225"/>
        <v/>
      </c>
      <c r="AC62" s="48" t="str">
        <f t="shared" si="225"/>
        <v/>
      </c>
      <c r="AD62" s="48" t="str">
        <f t="shared" si="225"/>
        <v/>
      </c>
      <c r="AE62" s="48" t="str">
        <f t="shared" si="225"/>
        <v/>
      </c>
      <c r="AF62" s="48" t="str">
        <f t="shared" si="225"/>
        <v/>
      </c>
      <c r="AG62" s="48" t="str">
        <f t="shared" si="225"/>
        <v/>
      </c>
      <c r="AH62" s="48" t="str">
        <f t="shared" si="225"/>
        <v/>
      </c>
      <c r="AI62" s="48" t="str">
        <f t="shared" si="225"/>
        <v/>
      </c>
      <c r="AJ62" s="48" t="str">
        <f t="shared" si="225"/>
        <v/>
      </c>
      <c r="AK62" s="48" t="str">
        <f t="shared" si="225"/>
        <v/>
      </c>
      <c r="AL62" s="48" t="str">
        <f t="shared" si="225"/>
        <v/>
      </c>
      <c r="AM62" s="48" t="str">
        <f t="shared" si="225"/>
        <v/>
      </c>
      <c r="AN62" s="48" t="str">
        <f t="shared" si="225"/>
        <v/>
      </c>
      <c r="AO62" s="48" t="str">
        <f t="shared" si="225"/>
        <v/>
      </c>
      <c r="AP62" s="48" t="str">
        <f t="shared" si="225"/>
        <v/>
      </c>
      <c r="AQ62" s="48" t="str">
        <f t="shared" si="225"/>
        <v/>
      </c>
      <c r="AR62" s="48" t="str">
        <f t="shared" si="225"/>
        <v/>
      </c>
      <c r="AS62" s="48" t="str">
        <f t="shared" si="225"/>
        <v/>
      </c>
      <c r="AT62" s="48" t="str">
        <f t="shared" si="225"/>
        <v/>
      </c>
      <c r="AU62" s="48" t="str">
        <f t="shared" si="225"/>
        <v/>
      </c>
      <c r="AV62" s="48" t="str">
        <f t="shared" si="225"/>
        <v/>
      </c>
      <c r="AW62" s="48" t="str">
        <f t="shared" si="225"/>
        <v/>
      </c>
      <c r="AX62" s="48" t="str">
        <f t="shared" si="225"/>
        <v/>
      </c>
      <c r="AY62" s="48" t="str">
        <f t="shared" si="225"/>
        <v/>
      </c>
      <c r="AZ62" s="48" t="str">
        <f t="shared" si="225"/>
        <v/>
      </c>
      <c r="BA62" s="48" t="str">
        <f t="shared" si="225"/>
        <v/>
      </c>
      <c r="BB62" s="48" t="str">
        <f t="shared" si="225"/>
        <v/>
      </c>
      <c r="BC62" s="48" t="str">
        <f t="shared" si="225"/>
        <v/>
      </c>
      <c r="BD62" s="48" t="str">
        <f t="shared" si="225"/>
        <v/>
      </c>
      <c r="BE62" s="48" t="str">
        <f t="shared" si="225"/>
        <v/>
      </c>
      <c r="BF62" s="48" t="str">
        <f t="shared" si="225"/>
        <v/>
      </c>
      <c r="BG62" s="48" t="str">
        <f t="shared" si="225"/>
        <v/>
      </c>
      <c r="BH62" s="48" t="str">
        <f t="shared" si="225"/>
        <v/>
      </c>
      <c r="BI62" s="48" t="str">
        <f t="shared" si="225"/>
        <v/>
      </c>
      <c r="BJ62" s="48" t="str">
        <f t="shared" si="225"/>
        <v/>
      </c>
      <c r="BK62" s="48" t="str">
        <f t="shared" si="225"/>
        <v/>
      </c>
      <c r="BL62" s="48" t="str">
        <f t="shared" si="225"/>
        <v/>
      </c>
      <c r="BM62" s="48" t="str">
        <f t="shared" si="225"/>
        <v/>
      </c>
      <c r="BN62" s="48" t="str">
        <f t="shared" si="225"/>
        <v/>
      </c>
      <c r="BO62" s="48" t="str">
        <f t="shared" si="225"/>
        <v/>
      </c>
      <c r="BP62" s="48" t="str">
        <f t="shared" si="225"/>
        <v/>
      </c>
      <c r="BQ62" s="48" t="str">
        <f t="shared" si="225"/>
        <v/>
      </c>
      <c r="BR62" s="48" t="str">
        <f t="shared" si="225"/>
        <v/>
      </c>
      <c r="BS62" s="48" t="str">
        <f t="shared" si="225"/>
        <v/>
      </c>
      <c r="BT62" s="48" t="str">
        <f t="shared" si="225"/>
        <v/>
      </c>
      <c r="BU62" s="48" t="str">
        <f t="shared" si="225"/>
        <v/>
      </c>
      <c r="BV62" s="48" t="str">
        <f t="shared" si="225"/>
        <v/>
      </c>
      <c r="BW62" s="48" t="str">
        <f t="shared" si="225"/>
        <v/>
      </c>
      <c r="BX62" s="48" t="str">
        <f t="shared" si="225"/>
        <v/>
      </c>
      <c r="BY62" s="48" t="str">
        <f t="shared" si="225"/>
        <v/>
      </c>
      <c r="BZ62" s="48" t="str">
        <f t="shared" si="225"/>
        <v/>
      </c>
      <c r="CA62" s="48" t="str">
        <f t="shared" si="225"/>
        <v/>
      </c>
      <c r="CB62" s="48" t="str">
        <f t="shared" si="225"/>
        <v/>
      </c>
      <c r="CC62" s="48" t="str">
        <f t="shared" si="225"/>
        <v/>
      </c>
      <c r="CD62" s="48" t="str">
        <f t="shared" si="225"/>
        <v/>
      </c>
      <c r="CE62" s="48" t="str">
        <f t="shared" si="225"/>
        <v/>
      </c>
      <c r="CF62" s="48" t="str">
        <f t="shared" si="225"/>
        <v/>
      </c>
      <c r="CG62" s="48" t="str">
        <f t="shared" si="225"/>
        <v/>
      </c>
      <c r="CH62" s="48" t="str">
        <f t="shared" si="225"/>
        <v/>
      </c>
      <c r="CI62" s="48" t="str">
        <f t="shared" si="225"/>
        <v/>
      </c>
      <c r="CJ62" s="48" t="str">
        <f t="shared" si="225"/>
        <v/>
      </c>
      <c r="CK62" s="48" t="str">
        <f t="shared" ref="CK62:DT62" si="226">IF(ISNONTEXT($W62),CJ62+$W62,"")</f>
        <v/>
      </c>
      <c r="CL62" s="48" t="str">
        <f t="shared" si="226"/>
        <v/>
      </c>
      <c r="CM62" s="48" t="str">
        <f t="shared" si="226"/>
        <v/>
      </c>
      <c r="CN62" s="48" t="str">
        <f t="shared" si="226"/>
        <v/>
      </c>
      <c r="CO62" s="48" t="str">
        <f t="shared" si="226"/>
        <v/>
      </c>
      <c r="CP62" s="48" t="str">
        <f t="shared" si="226"/>
        <v/>
      </c>
      <c r="CQ62" s="48" t="str">
        <f t="shared" si="226"/>
        <v/>
      </c>
      <c r="CR62" s="48" t="str">
        <f t="shared" si="226"/>
        <v/>
      </c>
      <c r="CS62" s="48" t="str">
        <f t="shared" si="226"/>
        <v/>
      </c>
      <c r="CT62" s="48" t="str">
        <f t="shared" si="226"/>
        <v/>
      </c>
      <c r="CU62" s="48" t="str">
        <f t="shared" si="226"/>
        <v/>
      </c>
      <c r="CV62" s="48" t="str">
        <f t="shared" si="226"/>
        <v/>
      </c>
      <c r="CW62" s="48" t="str">
        <f t="shared" si="226"/>
        <v/>
      </c>
      <c r="CX62" s="48" t="str">
        <f t="shared" si="226"/>
        <v/>
      </c>
      <c r="CY62" s="48" t="str">
        <f t="shared" si="226"/>
        <v/>
      </c>
      <c r="CZ62" s="48" t="str">
        <f t="shared" si="226"/>
        <v/>
      </c>
      <c r="DA62" s="48" t="str">
        <f t="shared" si="226"/>
        <v/>
      </c>
      <c r="DB62" s="48" t="str">
        <f t="shared" si="226"/>
        <v/>
      </c>
      <c r="DC62" s="48" t="str">
        <f t="shared" si="226"/>
        <v/>
      </c>
      <c r="DD62" s="48" t="str">
        <f t="shared" si="226"/>
        <v/>
      </c>
      <c r="DE62" s="48" t="str">
        <f t="shared" si="226"/>
        <v/>
      </c>
      <c r="DF62" s="48" t="str">
        <f t="shared" si="226"/>
        <v/>
      </c>
      <c r="DG62" s="48" t="str">
        <f t="shared" si="226"/>
        <v/>
      </c>
      <c r="DH62" s="48" t="str">
        <f t="shared" si="226"/>
        <v/>
      </c>
      <c r="DI62" s="48" t="str">
        <f t="shared" si="226"/>
        <v/>
      </c>
      <c r="DJ62" s="48" t="str">
        <f t="shared" si="226"/>
        <v/>
      </c>
      <c r="DK62" s="48" t="str">
        <f t="shared" si="226"/>
        <v/>
      </c>
      <c r="DL62" s="48" t="str">
        <f t="shared" si="226"/>
        <v/>
      </c>
      <c r="DM62" s="48" t="str">
        <f t="shared" si="226"/>
        <v/>
      </c>
      <c r="DN62" s="48" t="str">
        <f t="shared" si="226"/>
        <v/>
      </c>
      <c r="DO62" s="48" t="str">
        <f t="shared" si="226"/>
        <v/>
      </c>
      <c r="DP62" s="48" t="str">
        <f t="shared" si="226"/>
        <v/>
      </c>
      <c r="DQ62" s="48" t="str">
        <f t="shared" si="226"/>
        <v/>
      </c>
      <c r="DR62" s="48" t="str">
        <f t="shared" si="226"/>
        <v/>
      </c>
      <c r="DS62" s="48" t="str">
        <f t="shared" si="226"/>
        <v/>
      </c>
      <c r="DT62" s="48" t="str">
        <f t="shared" si="226"/>
        <v/>
      </c>
      <c r="DU62" s="163" t="e">
        <f t="shared" si="12"/>
        <v>#N/A</v>
      </c>
      <c r="DV62" s="163" t="e">
        <f t="shared" si="13"/>
        <v>#N/A</v>
      </c>
      <c r="DW62" s="163" t="e">
        <f t="shared" si="14"/>
        <v>#N/A</v>
      </c>
      <c r="DX62" s="163" t="e">
        <f t="shared" si="15"/>
        <v>#N/A</v>
      </c>
      <c r="DY62" s="163" t="e">
        <f t="shared" si="16"/>
        <v>#N/A</v>
      </c>
      <c r="DZ62" s="163" t="e">
        <f t="shared" si="17"/>
        <v>#N/A</v>
      </c>
      <c r="EA62" s="163" t="e">
        <f t="shared" si="18"/>
        <v>#N/A</v>
      </c>
      <c r="EB62" s="163" t="e">
        <f t="shared" si="19"/>
        <v>#N/A</v>
      </c>
      <c r="EC62" s="163" t="e">
        <f t="shared" si="20"/>
        <v>#N/A</v>
      </c>
      <c r="ED62" s="163" t="e">
        <f t="shared" si="21"/>
        <v>#N/A</v>
      </c>
      <c r="EE62" s="163" t="e">
        <f t="shared" si="22"/>
        <v>#N/A</v>
      </c>
      <c r="EF62" s="163" t="e">
        <f t="shared" si="23"/>
        <v>#N/A</v>
      </c>
      <c r="EG62" s="163" t="e">
        <f t="shared" si="24"/>
        <v>#N/A</v>
      </c>
      <c r="EH62" s="163" t="e">
        <f t="shared" si="25"/>
        <v>#N/A</v>
      </c>
      <c r="EI62" s="163" t="e">
        <f t="shared" si="26"/>
        <v>#N/A</v>
      </c>
      <c r="EJ62" s="163" t="e">
        <f t="shared" si="27"/>
        <v>#N/A</v>
      </c>
      <c r="EK62" s="163" t="e">
        <f t="shared" si="28"/>
        <v>#N/A</v>
      </c>
      <c r="EL62" s="163" t="e">
        <f t="shared" si="29"/>
        <v>#N/A</v>
      </c>
      <c r="EM62" s="163" t="e">
        <f t="shared" si="30"/>
        <v>#N/A</v>
      </c>
      <c r="EN62" s="163" t="e">
        <f t="shared" si="31"/>
        <v>#N/A</v>
      </c>
      <c r="EO62" s="163" t="e">
        <f t="shared" si="32"/>
        <v>#N/A</v>
      </c>
      <c r="EP62" s="163" t="e">
        <f t="shared" si="33"/>
        <v>#N/A</v>
      </c>
      <c r="EQ62" s="163" t="e">
        <f t="shared" si="34"/>
        <v>#N/A</v>
      </c>
      <c r="ER62" s="163" t="e">
        <f t="shared" si="35"/>
        <v>#N/A</v>
      </c>
      <c r="ES62" s="163" t="e">
        <f t="shared" si="36"/>
        <v>#N/A</v>
      </c>
      <c r="ET62" s="163" t="e">
        <f t="shared" si="37"/>
        <v>#N/A</v>
      </c>
      <c r="EU62" s="163" t="e">
        <f t="shared" si="38"/>
        <v>#N/A</v>
      </c>
      <c r="EV62" s="163" t="e">
        <f t="shared" si="39"/>
        <v>#N/A</v>
      </c>
      <c r="EW62" s="163" t="e">
        <f t="shared" si="40"/>
        <v>#N/A</v>
      </c>
      <c r="EX62" s="163" t="e">
        <f t="shared" si="41"/>
        <v>#N/A</v>
      </c>
      <c r="EY62" s="163" t="e">
        <f t="shared" si="42"/>
        <v>#N/A</v>
      </c>
      <c r="EZ62" s="163" t="e">
        <f t="shared" si="43"/>
        <v>#N/A</v>
      </c>
      <c r="FA62" s="163" t="e">
        <f t="shared" si="44"/>
        <v>#N/A</v>
      </c>
      <c r="FB62" s="163" t="e">
        <f t="shared" si="45"/>
        <v>#N/A</v>
      </c>
      <c r="FC62" s="163" t="e">
        <f t="shared" si="46"/>
        <v>#N/A</v>
      </c>
      <c r="FD62" s="163" t="e">
        <f t="shared" si="47"/>
        <v>#N/A</v>
      </c>
      <c r="FE62" s="163" t="e">
        <f t="shared" si="48"/>
        <v>#N/A</v>
      </c>
      <c r="FF62" s="163" t="e">
        <f t="shared" si="49"/>
        <v>#N/A</v>
      </c>
      <c r="FG62" s="163" t="e">
        <f t="shared" si="50"/>
        <v>#N/A</v>
      </c>
      <c r="FH62" s="163" t="e">
        <f t="shared" si="51"/>
        <v>#N/A</v>
      </c>
      <c r="FI62" s="163" t="e">
        <f t="shared" si="52"/>
        <v>#N/A</v>
      </c>
      <c r="FJ62" s="163" t="e">
        <f t="shared" si="53"/>
        <v>#N/A</v>
      </c>
      <c r="FK62" s="163" t="e">
        <f t="shared" si="54"/>
        <v>#N/A</v>
      </c>
      <c r="FL62" s="163" t="e">
        <f t="shared" si="55"/>
        <v>#N/A</v>
      </c>
      <c r="FM62" s="163" t="e">
        <f t="shared" si="56"/>
        <v>#N/A</v>
      </c>
      <c r="FN62" s="163" t="e">
        <f t="shared" si="57"/>
        <v>#N/A</v>
      </c>
      <c r="FO62" s="163" t="e">
        <f t="shared" si="58"/>
        <v>#N/A</v>
      </c>
      <c r="FP62" s="163" t="e">
        <f t="shared" si="59"/>
        <v>#N/A</v>
      </c>
      <c r="FQ62" s="163" t="e">
        <f t="shared" si="60"/>
        <v>#N/A</v>
      </c>
      <c r="FR62" s="163" t="e">
        <f t="shared" si="61"/>
        <v>#N/A</v>
      </c>
      <c r="FS62" s="163" t="e">
        <f t="shared" si="62"/>
        <v>#N/A</v>
      </c>
      <c r="FT62" s="163" t="e">
        <f t="shared" si="63"/>
        <v>#N/A</v>
      </c>
      <c r="FU62" s="163" t="e">
        <f t="shared" si="64"/>
        <v>#N/A</v>
      </c>
      <c r="FV62" s="163" t="e">
        <f t="shared" si="65"/>
        <v>#N/A</v>
      </c>
      <c r="FW62" s="163" t="e">
        <f t="shared" si="66"/>
        <v>#N/A</v>
      </c>
      <c r="FX62" s="163" t="e">
        <f t="shared" si="67"/>
        <v>#N/A</v>
      </c>
      <c r="FY62" s="163" t="e">
        <f t="shared" si="68"/>
        <v>#N/A</v>
      </c>
      <c r="FZ62" s="163" t="e">
        <f t="shared" si="69"/>
        <v>#N/A</v>
      </c>
      <c r="GA62" s="163" t="e">
        <f t="shared" si="70"/>
        <v>#N/A</v>
      </c>
      <c r="GB62" s="163" t="e">
        <f t="shared" si="71"/>
        <v>#N/A</v>
      </c>
      <c r="GC62" s="163" t="e">
        <f t="shared" si="72"/>
        <v>#N/A</v>
      </c>
      <c r="GD62" s="163" t="e">
        <f t="shared" si="73"/>
        <v>#N/A</v>
      </c>
      <c r="GE62" s="163" t="e">
        <f t="shared" si="74"/>
        <v>#N/A</v>
      </c>
      <c r="GF62" s="163" t="e">
        <f t="shared" si="75"/>
        <v>#N/A</v>
      </c>
      <c r="GG62" s="163" t="e">
        <f t="shared" si="76"/>
        <v>#N/A</v>
      </c>
      <c r="GH62" s="163" t="e">
        <f t="shared" si="77"/>
        <v>#N/A</v>
      </c>
      <c r="GI62" s="163" t="e">
        <f t="shared" si="78"/>
        <v>#N/A</v>
      </c>
      <c r="GJ62" s="163" t="e">
        <f t="shared" si="79"/>
        <v>#N/A</v>
      </c>
      <c r="GK62" s="163" t="e">
        <f t="shared" si="80"/>
        <v>#N/A</v>
      </c>
      <c r="GL62" s="163" t="e">
        <f t="shared" si="81"/>
        <v>#N/A</v>
      </c>
      <c r="GM62" s="163" t="e">
        <f t="shared" si="82"/>
        <v>#N/A</v>
      </c>
      <c r="GN62" s="163" t="e">
        <f t="shared" si="83"/>
        <v>#N/A</v>
      </c>
      <c r="GO62" s="163" t="e">
        <f t="shared" si="84"/>
        <v>#N/A</v>
      </c>
      <c r="GP62" s="163" t="e">
        <f t="shared" si="85"/>
        <v>#N/A</v>
      </c>
      <c r="GQ62" s="163" t="e">
        <f t="shared" si="86"/>
        <v>#N/A</v>
      </c>
      <c r="GR62" s="163" t="e">
        <f t="shared" si="87"/>
        <v>#N/A</v>
      </c>
      <c r="GS62" s="163" t="e">
        <f t="shared" si="88"/>
        <v>#N/A</v>
      </c>
      <c r="GT62" s="163" t="e">
        <f t="shared" si="89"/>
        <v>#N/A</v>
      </c>
      <c r="GU62" s="163" t="e">
        <f t="shared" si="90"/>
        <v>#N/A</v>
      </c>
      <c r="GV62" s="163" t="e">
        <f t="shared" si="91"/>
        <v>#N/A</v>
      </c>
      <c r="GW62" s="163" t="e">
        <f t="shared" si="92"/>
        <v>#N/A</v>
      </c>
      <c r="GX62" s="163" t="e">
        <f t="shared" si="93"/>
        <v>#N/A</v>
      </c>
      <c r="GY62" s="163" t="e">
        <f t="shared" si="94"/>
        <v>#N/A</v>
      </c>
      <c r="GZ62" s="163" t="e">
        <f t="shared" si="95"/>
        <v>#N/A</v>
      </c>
      <c r="HA62" s="163" t="e">
        <f t="shared" si="96"/>
        <v>#N/A</v>
      </c>
      <c r="HB62" s="163" t="e">
        <f t="shared" si="97"/>
        <v>#N/A</v>
      </c>
      <c r="HC62" s="163" t="e">
        <f t="shared" si="98"/>
        <v>#N/A</v>
      </c>
      <c r="HD62" s="163" t="e">
        <f t="shared" si="99"/>
        <v>#N/A</v>
      </c>
      <c r="HE62" s="163" t="e">
        <f t="shared" si="100"/>
        <v>#N/A</v>
      </c>
      <c r="HF62" s="163" t="e">
        <f t="shared" si="101"/>
        <v>#N/A</v>
      </c>
      <c r="HG62" s="163" t="e">
        <f t="shared" si="102"/>
        <v>#N/A</v>
      </c>
      <c r="HH62" s="163" t="e">
        <f t="shared" si="103"/>
        <v>#N/A</v>
      </c>
      <c r="HI62" s="163" t="e">
        <f t="shared" si="104"/>
        <v>#N/A</v>
      </c>
      <c r="HJ62" s="163" t="e">
        <f t="shared" si="105"/>
        <v>#N/A</v>
      </c>
      <c r="HK62" s="163" t="e">
        <f t="shared" si="106"/>
        <v>#N/A</v>
      </c>
      <c r="HL62" s="163" t="e">
        <f t="shared" si="107"/>
        <v>#N/A</v>
      </c>
      <c r="HM62" s="163" t="e">
        <f t="shared" si="108"/>
        <v>#N/A</v>
      </c>
      <c r="HN62" s="163" t="e">
        <f t="shared" si="109"/>
        <v>#N/A</v>
      </c>
      <c r="HO62" s="163" t="e">
        <f t="shared" si="110"/>
        <v>#N/A</v>
      </c>
      <c r="HP62" s="163" t="e">
        <f t="shared" si="111"/>
        <v>#N/A</v>
      </c>
      <c r="HQ62" s="163" t="e">
        <f t="shared" si="112"/>
        <v>#N/A</v>
      </c>
    </row>
    <row r="63" spans="1:225" hidden="1" x14ac:dyDescent="0.25">
      <c r="A63" s="4">
        <v>60</v>
      </c>
      <c r="B63" s="368" t="str">
        <f>IFERROR(_xlfn.LOGNORM.INV(0.001,LN($G63),LN(VLOOKUP($H63,VLookups!$A$4:$C$13,3,FALSE))),"")</f>
        <v/>
      </c>
      <c r="C63" s="89"/>
      <c r="D63" s="368" t="str">
        <f>IFERROR(_xlfn.LOGNORM.INV(0.999,LN($G63),LN(VLOOKUP($H63,VLookups!$A$4:$C$13,3,FALSE))),"")</f>
        <v/>
      </c>
      <c r="E63" s="34" t="str">
        <f t="shared" si="4"/>
        <v/>
      </c>
      <c r="F63" s="34" t="str">
        <f t="shared" si="5"/>
        <v/>
      </c>
      <c r="G63" s="70" t="str">
        <f>IF(AND(C63&gt;0,NOT(ISBLANK(H63))),IF(VLOOKUP($C$3,VLookups!$A$17:$B$18,2,FALSE),C63*VLOOKUP(H63,VLookups!$A$4:$B$13,2,FALSE),C63),"")</f>
        <v/>
      </c>
      <c r="H63" s="21"/>
      <c r="I63" s="56"/>
      <c r="J63" s="266"/>
      <c r="K63" s="369" t="str">
        <f>IF(AND(B63&gt;0,C63&gt;0,D63&gt;0),IF(ISBLANK(J63),IF(ISBLANK(H63),"",VLOOKUP(H63,VLookups!$A$4:$C$13,3,FALSE)),J63),"")</f>
        <v/>
      </c>
      <c r="L63" s="369" t="str">
        <f t="shared" si="6"/>
        <v/>
      </c>
      <c r="M63" s="72" t="str">
        <f t="shared" si="7"/>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8"/>
        <v/>
      </c>
      <c r="X63" s="162" t="str">
        <f t="shared" si="9"/>
        <v/>
      </c>
      <c r="Y63" s="48" t="str">
        <f t="shared" ref="Y63:CJ63" si="227">IF(ISNONTEXT($W63),X63+$W63,"")</f>
        <v/>
      </c>
      <c r="Z63" s="48" t="str">
        <f t="shared" si="227"/>
        <v/>
      </c>
      <c r="AA63" s="48" t="str">
        <f t="shared" si="227"/>
        <v/>
      </c>
      <c r="AB63" s="48" t="str">
        <f t="shared" si="227"/>
        <v/>
      </c>
      <c r="AC63" s="48" t="str">
        <f t="shared" si="227"/>
        <v/>
      </c>
      <c r="AD63" s="48" t="str">
        <f t="shared" si="227"/>
        <v/>
      </c>
      <c r="AE63" s="48" t="str">
        <f t="shared" si="227"/>
        <v/>
      </c>
      <c r="AF63" s="48" t="str">
        <f t="shared" si="227"/>
        <v/>
      </c>
      <c r="AG63" s="48" t="str">
        <f t="shared" si="227"/>
        <v/>
      </c>
      <c r="AH63" s="48" t="str">
        <f t="shared" si="227"/>
        <v/>
      </c>
      <c r="AI63" s="48" t="str">
        <f t="shared" si="227"/>
        <v/>
      </c>
      <c r="AJ63" s="48" t="str">
        <f t="shared" si="227"/>
        <v/>
      </c>
      <c r="AK63" s="48" t="str">
        <f t="shared" si="227"/>
        <v/>
      </c>
      <c r="AL63" s="48" t="str">
        <f t="shared" si="227"/>
        <v/>
      </c>
      <c r="AM63" s="48" t="str">
        <f t="shared" si="227"/>
        <v/>
      </c>
      <c r="AN63" s="48" t="str">
        <f t="shared" si="227"/>
        <v/>
      </c>
      <c r="AO63" s="48" t="str">
        <f t="shared" si="227"/>
        <v/>
      </c>
      <c r="AP63" s="48" t="str">
        <f t="shared" si="227"/>
        <v/>
      </c>
      <c r="AQ63" s="48" t="str">
        <f t="shared" si="227"/>
        <v/>
      </c>
      <c r="AR63" s="48" t="str">
        <f t="shared" si="227"/>
        <v/>
      </c>
      <c r="AS63" s="48" t="str">
        <f t="shared" si="227"/>
        <v/>
      </c>
      <c r="AT63" s="48" t="str">
        <f t="shared" si="227"/>
        <v/>
      </c>
      <c r="AU63" s="48" t="str">
        <f t="shared" si="227"/>
        <v/>
      </c>
      <c r="AV63" s="48" t="str">
        <f t="shared" si="227"/>
        <v/>
      </c>
      <c r="AW63" s="48" t="str">
        <f t="shared" si="227"/>
        <v/>
      </c>
      <c r="AX63" s="48" t="str">
        <f t="shared" si="227"/>
        <v/>
      </c>
      <c r="AY63" s="48" t="str">
        <f t="shared" si="227"/>
        <v/>
      </c>
      <c r="AZ63" s="48" t="str">
        <f t="shared" si="227"/>
        <v/>
      </c>
      <c r="BA63" s="48" t="str">
        <f t="shared" si="227"/>
        <v/>
      </c>
      <c r="BB63" s="48" t="str">
        <f t="shared" si="227"/>
        <v/>
      </c>
      <c r="BC63" s="48" t="str">
        <f t="shared" si="227"/>
        <v/>
      </c>
      <c r="BD63" s="48" t="str">
        <f t="shared" si="227"/>
        <v/>
      </c>
      <c r="BE63" s="48" t="str">
        <f t="shared" si="227"/>
        <v/>
      </c>
      <c r="BF63" s="48" t="str">
        <f t="shared" si="227"/>
        <v/>
      </c>
      <c r="BG63" s="48" t="str">
        <f t="shared" si="227"/>
        <v/>
      </c>
      <c r="BH63" s="48" t="str">
        <f t="shared" si="227"/>
        <v/>
      </c>
      <c r="BI63" s="48" t="str">
        <f t="shared" si="227"/>
        <v/>
      </c>
      <c r="BJ63" s="48" t="str">
        <f t="shared" si="227"/>
        <v/>
      </c>
      <c r="BK63" s="48" t="str">
        <f t="shared" si="227"/>
        <v/>
      </c>
      <c r="BL63" s="48" t="str">
        <f t="shared" si="227"/>
        <v/>
      </c>
      <c r="BM63" s="48" t="str">
        <f t="shared" si="227"/>
        <v/>
      </c>
      <c r="BN63" s="48" t="str">
        <f t="shared" si="227"/>
        <v/>
      </c>
      <c r="BO63" s="48" t="str">
        <f t="shared" si="227"/>
        <v/>
      </c>
      <c r="BP63" s="48" t="str">
        <f t="shared" si="227"/>
        <v/>
      </c>
      <c r="BQ63" s="48" t="str">
        <f t="shared" si="227"/>
        <v/>
      </c>
      <c r="BR63" s="48" t="str">
        <f t="shared" si="227"/>
        <v/>
      </c>
      <c r="BS63" s="48" t="str">
        <f t="shared" si="227"/>
        <v/>
      </c>
      <c r="BT63" s="48" t="str">
        <f t="shared" si="227"/>
        <v/>
      </c>
      <c r="BU63" s="48" t="str">
        <f t="shared" si="227"/>
        <v/>
      </c>
      <c r="BV63" s="48" t="str">
        <f t="shared" si="227"/>
        <v/>
      </c>
      <c r="BW63" s="48" t="str">
        <f t="shared" si="227"/>
        <v/>
      </c>
      <c r="BX63" s="48" t="str">
        <f t="shared" si="227"/>
        <v/>
      </c>
      <c r="BY63" s="48" t="str">
        <f t="shared" si="227"/>
        <v/>
      </c>
      <c r="BZ63" s="48" t="str">
        <f t="shared" si="227"/>
        <v/>
      </c>
      <c r="CA63" s="48" t="str">
        <f t="shared" si="227"/>
        <v/>
      </c>
      <c r="CB63" s="48" t="str">
        <f t="shared" si="227"/>
        <v/>
      </c>
      <c r="CC63" s="48" t="str">
        <f t="shared" si="227"/>
        <v/>
      </c>
      <c r="CD63" s="48" t="str">
        <f t="shared" si="227"/>
        <v/>
      </c>
      <c r="CE63" s="48" t="str">
        <f t="shared" si="227"/>
        <v/>
      </c>
      <c r="CF63" s="48" t="str">
        <f t="shared" si="227"/>
        <v/>
      </c>
      <c r="CG63" s="48" t="str">
        <f t="shared" si="227"/>
        <v/>
      </c>
      <c r="CH63" s="48" t="str">
        <f t="shared" si="227"/>
        <v/>
      </c>
      <c r="CI63" s="48" t="str">
        <f t="shared" si="227"/>
        <v/>
      </c>
      <c r="CJ63" s="48" t="str">
        <f t="shared" si="227"/>
        <v/>
      </c>
      <c r="CK63" s="48" t="str">
        <f t="shared" ref="CK63:DT63" si="228">IF(ISNONTEXT($W63),CJ63+$W63,"")</f>
        <v/>
      </c>
      <c r="CL63" s="48" t="str">
        <f t="shared" si="228"/>
        <v/>
      </c>
      <c r="CM63" s="48" t="str">
        <f t="shared" si="228"/>
        <v/>
      </c>
      <c r="CN63" s="48" t="str">
        <f t="shared" si="228"/>
        <v/>
      </c>
      <c r="CO63" s="48" t="str">
        <f t="shared" si="228"/>
        <v/>
      </c>
      <c r="CP63" s="48" t="str">
        <f t="shared" si="228"/>
        <v/>
      </c>
      <c r="CQ63" s="48" t="str">
        <f t="shared" si="228"/>
        <v/>
      </c>
      <c r="CR63" s="48" t="str">
        <f t="shared" si="228"/>
        <v/>
      </c>
      <c r="CS63" s="48" t="str">
        <f t="shared" si="228"/>
        <v/>
      </c>
      <c r="CT63" s="48" t="str">
        <f t="shared" si="228"/>
        <v/>
      </c>
      <c r="CU63" s="48" t="str">
        <f t="shared" si="228"/>
        <v/>
      </c>
      <c r="CV63" s="48" t="str">
        <f t="shared" si="228"/>
        <v/>
      </c>
      <c r="CW63" s="48" t="str">
        <f t="shared" si="228"/>
        <v/>
      </c>
      <c r="CX63" s="48" t="str">
        <f t="shared" si="228"/>
        <v/>
      </c>
      <c r="CY63" s="48" t="str">
        <f t="shared" si="228"/>
        <v/>
      </c>
      <c r="CZ63" s="48" t="str">
        <f t="shared" si="228"/>
        <v/>
      </c>
      <c r="DA63" s="48" t="str">
        <f t="shared" si="228"/>
        <v/>
      </c>
      <c r="DB63" s="48" t="str">
        <f t="shared" si="228"/>
        <v/>
      </c>
      <c r="DC63" s="48" t="str">
        <f t="shared" si="228"/>
        <v/>
      </c>
      <c r="DD63" s="48" t="str">
        <f t="shared" si="228"/>
        <v/>
      </c>
      <c r="DE63" s="48" t="str">
        <f t="shared" si="228"/>
        <v/>
      </c>
      <c r="DF63" s="48" t="str">
        <f t="shared" si="228"/>
        <v/>
      </c>
      <c r="DG63" s="48" t="str">
        <f t="shared" si="228"/>
        <v/>
      </c>
      <c r="DH63" s="48" t="str">
        <f t="shared" si="228"/>
        <v/>
      </c>
      <c r="DI63" s="48" t="str">
        <f t="shared" si="228"/>
        <v/>
      </c>
      <c r="DJ63" s="48" t="str">
        <f t="shared" si="228"/>
        <v/>
      </c>
      <c r="DK63" s="48" t="str">
        <f t="shared" si="228"/>
        <v/>
      </c>
      <c r="DL63" s="48" t="str">
        <f t="shared" si="228"/>
        <v/>
      </c>
      <c r="DM63" s="48" t="str">
        <f t="shared" si="228"/>
        <v/>
      </c>
      <c r="DN63" s="48" t="str">
        <f t="shared" si="228"/>
        <v/>
      </c>
      <c r="DO63" s="48" t="str">
        <f t="shared" si="228"/>
        <v/>
      </c>
      <c r="DP63" s="48" t="str">
        <f t="shared" si="228"/>
        <v/>
      </c>
      <c r="DQ63" s="48" t="str">
        <f t="shared" si="228"/>
        <v/>
      </c>
      <c r="DR63" s="48" t="str">
        <f t="shared" si="228"/>
        <v/>
      </c>
      <c r="DS63" s="48" t="str">
        <f t="shared" si="228"/>
        <v/>
      </c>
      <c r="DT63" s="48" t="str">
        <f t="shared" si="228"/>
        <v/>
      </c>
      <c r="DU63" s="163" t="e">
        <f t="shared" si="12"/>
        <v>#N/A</v>
      </c>
      <c r="DV63" s="163" t="e">
        <f t="shared" si="13"/>
        <v>#N/A</v>
      </c>
      <c r="DW63" s="163" t="e">
        <f t="shared" si="14"/>
        <v>#N/A</v>
      </c>
      <c r="DX63" s="163" t="e">
        <f t="shared" si="15"/>
        <v>#N/A</v>
      </c>
      <c r="DY63" s="163" t="e">
        <f t="shared" si="16"/>
        <v>#N/A</v>
      </c>
      <c r="DZ63" s="163" t="e">
        <f t="shared" si="17"/>
        <v>#N/A</v>
      </c>
      <c r="EA63" s="163" t="e">
        <f t="shared" si="18"/>
        <v>#N/A</v>
      </c>
      <c r="EB63" s="163" t="e">
        <f t="shared" si="19"/>
        <v>#N/A</v>
      </c>
      <c r="EC63" s="163" t="e">
        <f t="shared" si="20"/>
        <v>#N/A</v>
      </c>
      <c r="ED63" s="163" t="e">
        <f t="shared" si="21"/>
        <v>#N/A</v>
      </c>
      <c r="EE63" s="163" t="e">
        <f t="shared" si="22"/>
        <v>#N/A</v>
      </c>
      <c r="EF63" s="163" t="e">
        <f t="shared" si="23"/>
        <v>#N/A</v>
      </c>
      <c r="EG63" s="163" t="e">
        <f t="shared" si="24"/>
        <v>#N/A</v>
      </c>
      <c r="EH63" s="163" t="e">
        <f t="shared" si="25"/>
        <v>#N/A</v>
      </c>
      <c r="EI63" s="163" t="e">
        <f t="shared" si="26"/>
        <v>#N/A</v>
      </c>
      <c r="EJ63" s="163" t="e">
        <f t="shared" si="27"/>
        <v>#N/A</v>
      </c>
      <c r="EK63" s="163" t="e">
        <f t="shared" si="28"/>
        <v>#N/A</v>
      </c>
      <c r="EL63" s="163" t="e">
        <f t="shared" si="29"/>
        <v>#N/A</v>
      </c>
      <c r="EM63" s="163" t="e">
        <f t="shared" si="30"/>
        <v>#N/A</v>
      </c>
      <c r="EN63" s="163" t="e">
        <f t="shared" si="31"/>
        <v>#N/A</v>
      </c>
      <c r="EO63" s="163" t="e">
        <f t="shared" si="32"/>
        <v>#N/A</v>
      </c>
      <c r="EP63" s="163" t="e">
        <f t="shared" si="33"/>
        <v>#N/A</v>
      </c>
      <c r="EQ63" s="163" t="e">
        <f t="shared" si="34"/>
        <v>#N/A</v>
      </c>
      <c r="ER63" s="163" t="e">
        <f t="shared" si="35"/>
        <v>#N/A</v>
      </c>
      <c r="ES63" s="163" t="e">
        <f t="shared" si="36"/>
        <v>#N/A</v>
      </c>
      <c r="ET63" s="163" t="e">
        <f t="shared" si="37"/>
        <v>#N/A</v>
      </c>
      <c r="EU63" s="163" t="e">
        <f t="shared" si="38"/>
        <v>#N/A</v>
      </c>
      <c r="EV63" s="163" t="e">
        <f t="shared" si="39"/>
        <v>#N/A</v>
      </c>
      <c r="EW63" s="163" t="e">
        <f t="shared" si="40"/>
        <v>#N/A</v>
      </c>
      <c r="EX63" s="163" t="e">
        <f t="shared" si="41"/>
        <v>#N/A</v>
      </c>
      <c r="EY63" s="163" t="e">
        <f t="shared" si="42"/>
        <v>#N/A</v>
      </c>
      <c r="EZ63" s="163" t="e">
        <f t="shared" si="43"/>
        <v>#N/A</v>
      </c>
      <c r="FA63" s="163" t="e">
        <f t="shared" si="44"/>
        <v>#N/A</v>
      </c>
      <c r="FB63" s="163" t="e">
        <f t="shared" si="45"/>
        <v>#N/A</v>
      </c>
      <c r="FC63" s="163" t="e">
        <f t="shared" si="46"/>
        <v>#N/A</v>
      </c>
      <c r="FD63" s="163" t="e">
        <f t="shared" si="47"/>
        <v>#N/A</v>
      </c>
      <c r="FE63" s="163" t="e">
        <f t="shared" si="48"/>
        <v>#N/A</v>
      </c>
      <c r="FF63" s="163" t="e">
        <f t="shared" si="49"/>
        <v>#N/A</v>
      </c>
      <c r="FG63" s="163" t="e">
        <f t="shared" si="50"/>
        <v>#N/A</v>
      </c>
      <c r="FH63" s="163" t="e">
        <f t="shared" si="51"/>
        <v>#N/A</v>
      </c>
      <c r="FI63" s="163" t="e">
        <f t="shared" si="52"/>
        <v>#N/A</v>
      </c>
      <c r="FJ63" s="163" t="e">
        <f t="shared" si="53"/>
        <v>#N/A</v>
      </c>
      <c r="FK63" s="163" t="e">
        <f t="shared" si="54"/>
        <v>#N/A</v>
      </c>
      <c r="FL63" s="163" t="e">
        <f t="shared" si="55"/>
        <v>#N/A</v>
      </c>
      <c r="FM63" s="163" t="e">
        <f t="shared" si="56"/>
        <v>#N/A</v>
      </c>
      <c r="FN63" s="163" t="e">
        <f t="shared" si="57"/>
        <v>#N/A</v>
      </c>
      <c r="FO63" s="163" t="e">
        <f t="shared" si="58"/>
        <v>#N/A</v>
      </c>
      <c r="FP63" s="163" t="e">
        <f t="shared" si="59"/>
        <v>#N/A</v>
      </c>
      <c r="FQ63" s="163" t="e">
        <f t="shared" si="60"/>
        <v>#N/A</v>
      </c>
      <c r="FR63" s="163" t="e">
        <f t="shared" si="61"/>
        <v>#N/A</v>
      </c>
      <c r="FS63" s="163" t="e">
        <f t="shared" si="62"/>
        <v>#N/A</v>
      </c>
      <c r="FT63" s="163" t="e">
        <f t="shared" si="63"/>
        <v>#N/A</v>
      </c>
      <c r="FU63" s="163" t="e">
        <f t="shared" si="64"/>
        <v>#N/A</v>
      </c>
      <c r="FV63" s="163" t="e">
        <f t="shared" si="65"/>
        <v>#N/A</v>
      </c>
      <c r="FW63" s="163" t="e">
        <f t="shared" si="66"/>
        <v>#N/A</v>
      </c>
      <c r="FX63" s="163" t="e">
        <f t="shared" si="67"/>
        <v>#N/A</v>
      </c>
      <c r="FY63" s="163" t="e">
        <f t="shared" si="68"/>
        <v>#N/A</v>
      </c>
      <c r="FZ63" s="163" t="e">
        <f t="shared" si="69"/>
        <v>#N/A</v>
      </c>
      <c r="GA63" s="163" t="e">
        <f t="shared" si="70"/>
        <v>#N/A</v>
      </c>
      <c r="GB63" s="163" t="e">
        <f t="shared" si="71"/>
        <v>#N/A</v>
      </c>
      <c r="GC63" s="163" t="e">
        <f t="shared" si="72"/>
        <v>#N/A</v>
      </c>
      <c r="GD63" s="163" t="e">
        <f t="shared" si="73"/>
        <v>#N/A</v>
      </c>
      <c r="GE63" s="163" t="e">
        <f t="shared" si="74"/>
        <v>#N/A</v>
      </c>
      <c r="GF63" s="163" t="e">
        <f t="shared" si="75"/>
        <v>#N/A</v>
      </c>
      <c r="GG63" s="163" t="e">
        <f t="shared" si="76"/>
        <v>#N/A</v>
      </c>
      <c r="GH63" s="163" t="e">
        <f t="shared" si="77"/>
        <v>#N/A</v>
      </c>
      <c r="GI63" s="163" t="e">
        <f t="shared" si="78"/>
        <v>#N/A</v>
      </c>
      <c r="GJ63" s="163" t="e">
        <f t="shared" si="79"/>
        <v>#N/A</v>
      </c>
      <c r="GK63" s="163" t="e">
        <f t="shared" si="80"/>
        <v>#N/A</v>
      </c>
      <c r="GL63" s="163" t="e">
        <f t="shared" si="81"/>
        <v>#N/A</v>
      </c>
      <c r="GM63" s="163" t="e">
        <f t="shared" si="82"/>
        <v>#N/A</v>
      </c>
      <c r="GN63" s="163" t="e">
        <f t="shared" si="83"/>
        <v>#N/A</v>
      </c>
      <c r="GO63" s="163" t="e">
        <f t="shared" si="84"/>
        <v>#N/A</v>
      </c>
      <c r="GP63" s="163" t="e">
        <f t="shared" si="85"/>
        <v>#N/A</v>
      </c>
      <c r="GQ63" s="163" t="e">
        <f t="shared" si="86"/>
        <v>#N/A</v>
      </c>
      <c r="GR63" s="163" t="e">
        <f t="shared" si="87"/>
        <v>#N/A</v>
      </c>
      <c r="GS63" s="163" t="e">
        <f t="shared" si="88"/>
        <v>#N/A</v>
      </c>
      <c r="GT63" s="163" t="e">
        <f t="shared" si="89"/>
        <v>#N/A</v>
      </c>
      <c r="GU63" s="163" t="e">
        <f t="shared" si="90"/>
        <v>#N/A</v>
      </c>
      <c r="GV63" s="163" t="e">
        <f t="shared" si="91"/>
        <v>#N/A</v>
      </c>
      <c r="GW63" s="163" t="e">
        <f t="shared" si="92"/>
        <v>#N/A</v>
      </c>
      <c r="GX63" s="163" t="e">
        <f t="shared" si="93"/>
        <v>#N/A</v>
      </c>
      <c r="GY63" s="163" t="e">
        <f t="shared" si="94"/>
        <v>#N/A</v>
      </c>
      <c r="GZ63" s="163" t="e">
        <f t="shared" si="95"/>
        <v>#N/A</v>
      </c>
      <c r="HA63" s="163" t="e">
        <f t="shared" si="96"/>
        <v>#N/A</v>
      </c>
      <c r="HB63" s="163" t="e">
        <f t="shared" si="97"/>
        <v>#N/A</v>
      </c>
      <c r="HC63" s="163" t="e">
        <f t="shared" si="98"/>
        <v>#N/A</v>
      </c>
      <c r="HD63" s="163" t="e">
        <f t="shared" si="99"/>
        <v>#N/A</v>
      </c>
      <c r="HE63" s="163" t="e">
        <f t="shared" si="100"/>
        <v>#N/A</v>
      </c>
      <c r="HF63" s="163" t="e">
        <f t="shared" si="101"/>
        <v>#N/A</v>
      </c>
      <c r="HG63" s="163" t="e">
        <f t="shared" si="102"/>
        <v>#N/A</v>
      </c>
      <c r="HH63" s="163" t="e">
        <f t="shared" si="103"/>
        <v>#N/A</v>
      </c>
      <c r="HI63" s="163" t="e">
        <f t="shared" si="104"/>
        <v>#N/A</v>
      </c>
      <c r="HJ63" s="163" t="e">
        <f t="shared" si="105"/>
        <v>#N/A</v>
      </c>
      <c r="HK63" s="163" t="e">
        <f t="shared" si="106"/>
        <v>#N/A</v>
      </c>
      <c r="HL63" s="163" t="e">
        <f t="shared" si="107"/>
        <v>#N/A</v>
      </c>
      <c r="HM63" s="163" t="e">
        <f t="shared" si="108"/>
        <v>#N/A</v>
      </c>
      <c r="HN63" s="163" t="e">
        <f t="shared" si="109"/>
        <v>#N/A</v>
      </c>
      <c r="HO63" s="163" t="e">
        <f t="shared" si="110"/>
        <v>#N/A</v>
      </c>
      <c r="HP63" s="163" t="e">
        <f t="shared" si="111"/>
        <v>#N/A</v>
      </c>
      <c r="HQ63" s="163" t="e">
        <f t="shared" si="112"/>
        <v>#N/A</v>
      </c>
    </row>
    <row r="64" spans="1:225" hidden="1" x14ac:dyDescent="0.25">
      <c r="A64" s="4">
        <v>61</v>
      </c>
      <c r="B64" s="368" t="str">
        <f>IFERROR(_xlfn.LOGNORM.INV(0.001,LN($G64),LN(VLOOKUP($H64,VLookups!$A$4:$C$13,3,FALSE))),"")</f>
        <v/>
      </c>
      <c r="C64" s="89"/>
      <c r="D64" s="368" t="str">
        <f>IFERROR(_xlfn.LOGNORM.INV(0.999,LN($G64),LN(VLOOKUP($H64,VLookups!$A$4:$C$13,3,FALSE))),"")</f>
        <v/>
      </c>
      <c r="E64" s="34" t="str">
        <f t="shared" si="4"/>
        <v/>
      </c>
      <c r="F64" s="34" t="str">
        <f t="shared" si="5"/>
        <v/>
      </c>
      <c r="G64" s="70" t="str">
        <f>IF(AND(C64&gt;0,NOT(ISBLANK(H64))),IF(VLOOKUP($C$3,VLookups!$A$17:$B$18,2,FALSE),C64*VLOOKUP(H64,VLookups!$A$4:$B$13,2,FALSE),C64),"")</f>
        <v/>
      </c>
      <c r="H64" s="21"/>
      <c r="I64" s="56"/>
      <c r="J64" s="266"/>
      <c r="K64" s="369" t="str">
        <f>IF(AND(B64&gt;0,C64&gt;0,D64&gt;0),IF(ISBLANK(J64),IF(ISBLANK(H64),"",VLOOKUP(H64,VLookups!$A$4:$C$13,3,FALSE)),J64),"")</f>
        <v/>
      </c>
      <c r="L64" s="369" t="str">
        <f t="shared" si="6"/>
        <v/>
      </c>
      <c r="M64" s="72" t="str">
        <f t="shared" si="7"/>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8"/>
        <v/>
      </c>
      <c r="X64" s="162" t="str">
        <f t="shared" si="9"/>
        <v/>
      </c>
      <c r="Y64" s="48" t="str">
        <f t="shared" ref="Y64:CJ64" si="229">IF(ISNONTEXT($W64),X64+$W64,"")</f>
        <v/>
      </c>
      <c r="Z64" s="48" t="str">
        <f t="shared" si="229"/>
        <v/>
      </c>
      <c r="AA64" s="48" t="str">
        <f t="shared" si="229"/>
        <v/>
      </c>
      <c r="AB64" s="48" t="str">
        <f t="shared" si="229"/>
        <v/>
      </c>
      <c r="AC64" s="48" t="str">
        <f t="shared" si="229"/>
        <v/>
      </c>
      <c r="AD64" s="48" t="str">
        <f t="shared" si="229"/>
        <v/>
      </c>
      <c r="AE64" s="48" t="str">
        <f t="shared" si="229"/>
        <v/>
      </c>
      <c r="AF64" s="48" t="str">
        <f t="shared" si="229"/>
        <v/>
      </c>
      <c r="AG64" s="48" t="str">
        <f t="shared" si="229"/>
        <v/>
      </c>
      <c r="AH64" s="48" t="str">
        <f t="shared" si="229"/>
        <v/>
      </c>
      <c r="AI64" s="48" t="str">
        <f t="shared" si="229"/>
        <v/>
      </c>
      <c r="AJ64" s="48" t="str">
        <f t="shared" si="229"/>
        <v/>
      </c>
      <c r="AK64" s="48" t="str">
        <f t="shared" si="229"/>
        <v/>
      </c>
      <c r="AL64" s="48" t="str">
        <f t="shared" si="229"/>
        <v/>
      </c>
      <c r="AM64" s="48" t="str">
        <f t="shared" si="229"/>
        <v/>
      </c>
      <c r="AN64" s="48" t="str">
        <f t="shared" si="229"/>
        <v/>
      </c>
      <c r="AO64" s="48" t="str">
        <f t="shared" si="229"/>
        <v/>
      </c>
      <c r="AP64" s="48" t="str">
        <f t="shared" si="229"/>
        <v/>
      </c>
      <c r="AQ64" s="48" t="str">
        <f t="shared" si="229"/>
        <v/>
      </c>
      <c r="AR64" s="48" t="str">
        <f t="shared" si="229"/>
        <v/>
      </c>
      <c r="AS64" s="48" t="str">
        <f t="shared" si="229"/>
        <v/>
      </c>
      <c r="AT64" s="48" t="str">
        <f t="shared" si="229"/>
        <v/>
      </c>
      <c r="AU64" s="48" t="str">
        <f t="shared" si="229"/>
        <v/>
      </c>
      <c r="AV64" s="48" t="str">
        <f t="shared" si="229"/>
        <v/>
      </c>
      <c r="AW64" s="48" t="str">
        <f t="shared" si="229"/>
        <v/>
      </c>
      <c r="AX64" s="48" t="str">
        <f t="shared" si="229"/>
        <v/>
      </c>
      <c r="AY64" s="48" t="str">
        <f t="shared" si="229"/>
        <v/>
      </c>
      <c r="AZ64" s="48" t="str">
        <f t="shared" si="229"/>
        <v/>
      </c>
      <c r="BA64" s="48" t="str">
        <f t="shared" si="229"/>
        <v/>
      </c>
      <c r="BB64" s="48" t="str">
        <f t="shared" si="229"/>
        <v/>
      </c>
      <c r="BC64" s="48" t="str">
        <f t="shared" si="229"/>
        <v/>
      </c>
      <c r="BD64" s="48" t="str">
        <f t="shared" si="229"/>
        <v/>
      </c>
      <c r="BE64" s="48" t="str">
        <f t="shared" si="229"/>
        <v/>
      </c>
      <c r="BF64" s="48" t="str">
        <f t="shared" si="229"/>
        <v/>
      </c>
      <c r="BG64" s="48" t="str">
        <f t="shared" si="229"/>
        <v/>
      </c>
      <c r="BH64" s="48" t="str">
        <f t="shared" si="229"/>
        <v/>
      </c>
      <c r="BI64" s="48" t="str">
        <f t="shared" si="229"/>
        <v/>
      </c>
      <c r="BJ64" s="48" t="str">
        <f t="shared" si="229"/>
        <v/>
      </c>
      <c r="BK64" s="48" t="str">
        <f t="shared" si="229"/>
        <v/>
      </c>
      <c r="BL64" s="48" t="str">
        <f t="shared" si="229"/>
        <v/>
      </c>
      <c r="BM64" s="48" t="str">
        <f t="shared" si="229"/>
        <v/>
      </c>
      <c r="BN64" s="48" t="str">
        <f t="shared" si="229"/>
        <v/>
      </c>
      <c r="BO64" s="48" t="str">
        <f t="shared" si="229"/>
        <v/>
      </c>
      <c r="BP64" s="48" t="str">
        <f t="shared" si="229"/>
        <v/>
      </c>
      <c r="BQ64" s="48" t="str">
        <f t="shared" si="229"/>
        <v/>
      </c>
      <c r="BR64" s="48" t="str">
        <f t="shared" si="229"/>
        <v/>
      </c>
      <c r="BS64" s="48" t="str">
        <f t="shared" si="229"/>
        <v/>
      </c>
      <c r="BT64" s="48" t="str">
        <f t="shared" si="229"/>
        <v/>
      </c>
      <c r="BU64" s="48" t="str">
        <f t="shared" si="229"/>
        <v/>
      </c>
      <c r="BV64" s="48" t="str">
        <f t="shared" si="229"/>
        <v/>
      </c>
      <c r="BW64" s="48" t="str">
        <f t="shared" si="229"/>
        <v/>
      </c>
      <c r="BX64" s="48" t="str">
        <f t="shared" si="229"/>
        <v/>
      </c>
      <c r="BY64" s="48" t="str">
        <f t="shared" si="229"/>
        <v/>
      </c>
      <c r="BZ64" s="48" t="str">
        <f t="shared" si="229"/>
        <v/>
      </c>
      <c r="CA64" s="48" t="str">
        <f t="shared" si="229"/>
        <v/>
      </c>
      <c r="CB64" s="48" t="str">
        <f t="shared" si="229"/>
        <v/>
      </c>
      <c r="CC64" s="48" t="str">
        <f t="shared" si="229"/>
        <v/>
      </c>
      <c r="CD64" s="48" t="str">
        <f t="shared" si="229"/>
        <v/>
      </c>
      <c r="CE64" s="48" t="str">
        <f t="shared" si="229"/>
        <v/>
      </c>
      <c r="CF64" s="48" t="str">
        <f t="shared" si="229"/>
        <v/>
      </c>
      <c r="CG64" s="48" t="str">
        <f t="shared" si="229"/>
        <v/>
      </c>
      <c r="CH64" s="48" t="str">
        <f t="shared" si="229"/>
        <v/>
      </c>
      <c r="CI64" s="48" t="str">
        <f t="shared" si="229"/>
        <v/>
      </c>
      <c r="CJ64" s="48" t="str">
        <f t="shared" si="229"/>
        <v/>
      </c>
      <c r="CK64" s="48" t="str">
        <f t="shared" ref="CK64:DT64" si="230">IF(ISNONTEXT($W64),CJ64+$W64,"")</f>
        <v/>
      </c>
      <c r="CL64" s="48" t="str">
        <f t="shared" si="230"/>
        <v/>
      </c>
      <c r="CM64" s="48" t="str">
        <f t="shared" si="230"/>
        <v/>
      </c>
      <c r="CN64" s="48" t="str">
        <f t="shared" si="230"/>
        <v/>
      </c>
      <c r="CO64" s="48" t="str">
        <f t="shared" si="230"/>
        <v/>
      </c>
      <c r="CP64" s="48" t="str">
        <f t="shared" si="230"/>
        <v/>
      </c>
      <c r="CQ64" s="48" t="str">
        <f t="shared" si="230"/>
        <v/>
      </c>
      <c r="CR64" s="48" t="str">
        <f t="shared" si="230"/>
        <v/>
      </c>
      <c r="CS64" s="48" t="str">
        <f t="shared" si="230"/>
        <v/>
      </c>
      <c r="CT64" s="48" t="str">
        <f t="shared" si="230"/>
        <v/>
      </c>
      <c r="CU64" s="48" t="str">
        <f t="shared" si="230"/>
        <v/>
      </c>
      <c r="CV64" s="48" t="str">
        <f t="shared" si="230"/>
        <v/>
      </c>
      <c r="CW64" s="48" t="str">
        <f t="shared" si="230"/>
        <v/>
      </c>
      <c r="CX64" s="48" t="str">
        <f t="shared" si="230"/>
        <v/>
      </c>
      <c r="CY64" s="48" t="str">
        <f t="shared" si="230"/>
        <v/>
      </c>
      <c r="CZ64" s="48" t="str">
        <f t="shared" si="230"/>
        <v/>
      </c>
      <c r="DA64" s="48" t="str">
        <f t="shared" si="230"/>
        <v/>
      </c>
      <c r="DB64" s="48" t="str">
        <f t="shared" si="230"/>
        <v/>
      </c>
      <c r="DC64" s="48" t="str">
        <f t="shared" si="230"/>
        <v/>
      </c>
      <c r="DD64" s="48" t="str">
        <f t="shared" si="230"/>
        <v/>
      </c>
      <c r="DE64" s="48" t="str">
        <f t="shared" si="230"/>
        <v/>
      </c>
      <c r="DF64" s="48" t="str">
        <f t="shared" si="230"/>
        <v/>
      </c>
      <c r="DG64" s="48" t="str">
        <f t="shared" si="230"/>
        <v/>
      </c>
      <c r="DH64" s="48" t="str">
        <f t="shared" si="230"/>
        <v/>
      </c>
      <c r="DI64" s="48" t="str">
        <f t="shared" si="230"/>
        <v/>
      </c>
      <c r="DJ64" s="48" t="str">
        <f t="shared" si="230"/>
        <v/>
      </c>
      <c r="DK64" s="48" t="str">
        <f t="shared" si="230"/>
        <v/>
      </c>
      <c r="DL64" s="48" t="str">
        <f t="shared" si="230"/>
        <v/>
      </c>
      <c r="DM64" s="48" t="str">
        <f t="shared" si="230"/>
        <v/>
      </c>
      <c r="DN64" s="48" t="str">
        <f t="shared" si="230"/>
        <v/>
      </c>
      <c r="DO64" s="48" t="str">
        <f t="shared" si="230"/>
        <v/>
      </c>
      <c r="DP64" s="48" t="str">
        <f t="shared" si="230"/>
        <v/>
      </c>
      <c r="DQ64" s="48" t="str">
        <f t="shared" si="230"/>
        <v/>
      </c>
      <c r="DR64" s="48" t="str">
        <f t="shared" si="230"/>
        <v/>
      </c>
      <c r="DS64" s="48" t="str">
        <f t="shared" si="230"/>
        <v/>
      </c>
      <c r="DT64" s="48" t="str">
        <f t="shared" si="230"/>
        <v/>
      </c>
      <c r="DU64" s="163" t="e">
        <f t="shared" si="12"/>
        <v>#N/A</v>
      </c>
      <c r="DV64" s="163" t="e">
        <f t="shared" si="13"/>
        <v>#N/A</v>
      </c>
      <c r="DW64" s="163" t="e">
        <f t="shared" si="14"/>
        <v>#N/A</v>
      </c>
      <c r="DX64" s="163" t="e">
        <f t="shared" si="15"/>
        <v>#N/A</v>
      </c>
      <c r="DY64" s="163" t="e">
        <f t="shared" si="16"/>
        <v>#N/A</v>
      </c>
      <c r="DZ64" s="163" t="e">
        <f t="shared" si="17"/>
        <v>#N/A</v>
      </c>
      <c r="EA64" s="163" t="e">
        <f t="shared" si="18"/>
        <v>#N/A</v>
      </c>
      <c r="EB64" s="163" t="e">
        <f t="shared" si="19"/>
        <v>#N/A</v>
      </c>
      <c r="EC64" s="163" t="e">
        <f t="shared" si="20"/>
        <v>#N/A</v>
      </c>
      <c r="ED64" s="163" t="e">
        <f t="shared" si="21"/>
        <v>#N/A</v>
      </c>
      <c r="EE64" s="163" t="e">
        <f t="shared" si="22"/>
        <v>#N/A</v>
      </c>
      <c r="EF64" s="163" t="e">
        <f t="shared" si="23"/>
        <v>#N/A</v>
      </c>
      <c r="EG64" s="163" t="e">
        <f t="shared" si="24"/>
        <v>#N/A</v>
      </c>
      <c r="EH64" s="163" t="e">
        <f t="shared" si="25"/>
        <v>#N/A</v>
      </c>
      <c r="EI64" s="163" t="e">
        <f t="shared" si="26"/>
        <v>#N/A</v>
      </c>
      <c r="EJ64" s="163" t="e">
        <f t="shared" si="27"/>
        <v>#N/A</v>
      </c>
      <c r="EK64" s="163" t="e">
        <f t="shared" si="28"/>
        <v>#N/A</v>
      </c>
      <c r="EL64" s="163" t="e">
        <f t="shared" si="29"/>
        <v>#N/A</v>
      </c>
      <c r="EM64" s="163" t="e">
        <f t="shared" si="30"/>
        <v>#N/A</v>
      </c>
      <c r="EN64" s="163" t="e">
        <f t="shared" si="31"/>
        <v>#N/A</v>
      </c>
      <c r="EO64" s="163" t="e">
        <f t="shared" si="32"/>
        <v>#N/A</v>
      </c>
      <c r="EP64" s="163" t="e">
        <f t="shared" si="33"/>
        <v>#N/A</v>
      </c>
      <c r="EQ64" s="163" t="e">
        <f t="shared" si="34"/>
        <v>#N/A</v>
      </c>
      <c r="ER64" s="163" t="e">
        <f t="shared" si="35"/>
        <v>#N/A</v>
      </c>
      <c r="ES64" s="163" t="e">
        <f t="shared" si="36"/>
        <v>#N/A</v>
      </c>
      <c r="ET64" s="163" t="e">
        <f t="shared" si="37"/>
        <v>#N/A</v>
      </c>
      <c r="EU64" s="163" t="e">
        <f t="shared" si="38"/>
        <v>#N/A</v>
      </c>
      <c r="EV64" s="163" t="e">
        <f t="shared" si="39"/>
        <v>#N/A</v>
      </c>
      <c r="EW64" s="163" t="e">
        <f t="shared" si="40"/>
        <v>#N/A</v>
      </c>
      <c r="EX64" s="163" t="e">
        <f t="shared" si="41"/>
        <v>#N/A</v>
      </c>
      <c r="EY64" s="163" t="e">
        <f t="shared" si="42"/>
        <v>#N/A</v>
      </c>
      <c r="EZ64" s="163" t="e">
        <f t="shared" si="43"/>
        <v>#N/A</v>
      </c>
      <c r="FA64" s="163" t="e">
        <f t="shared" si="44"/>
        <v>#N/A</v>
      </c>
      <c r="FB64" s="163" t="e">
        <f t="shared" si="45"/>
        <v>#N/A</v>
      </c>
      <c r="FC64" s="163" t="e">
        <f t="shared" si="46"/>
        <v>#N/A</v>
      </c>
      <c r="FD64" s="163" t="e">
        <f t="shared" si="47"/>
        <v>#N/A</v>
      </c>
      <c r="FE64" s="163" t="e">
        <f t="shared" si="48"/>
        <v>#N/A</v>
      </c>
      <c r="FF64" s="163" t="e">
        <f t="shared" si="49"/>
        <v>#N/A</v>
      </c>
      <c r="FG64" s="163" t="e">
        <f t="shared" si="50"/>
        <v>#N/A</v>
      </c>
      <c r="FH64" s="163" t="e">
        <f t="shared" si="51"/>
        <v>#N/A</v>
      </c>
      <c r="FI64" s="163" t="e">
        <f t="shared" si="52"/>
        <v>#N/A</v>
      </c>
      <c r="FJ64" s="163" t="e">
        <f t="shared" si="53"/>
        <v>#N/A</v>
      </c>
      <c r="FK64" s="163" t="e">
        <f t="shared" si="54"/>
        <v>#N/A</v>
      </c>
      <c r="FL64" s="163" t="e">
        <f t="shared" si="55"/>
        <v>#N/A</v>
      </c>
      <c r="FM64" s="163" t="e">
        <f t="shared" si="56"/>
        <v>#N/A</v>
      </c>
      <c r="FN64" s="163" t="e">
        <f t="shared" si="57"/>
        <v>#N/A</v>
      </c>
      <c r="FO64" s="163" t="e">
        <f t="shared" si="58"/>
        <v>#N/A</v>
      </c>
      <c r="FP64" s="163" t="e">
        <f t="shared" si="59"/>
        <v>#N/A</v>
      </c>
      <c r="FQ64" s="163" t="e">
        <f t="shared" si="60"/>
        <v>#N/A</v>
      </c>
      <c r="FR64" s="163" t="e">
        <f t="shared" si="61"/>
        <v>#N/A</v>
      </c>
      <c r="FS64" s="163" t="e">
        <f t="shared" si="62"/>
        <v>#N/A</v>
      </c>
      <c r="FT64" s="163" t="e">
        <f t="shared" si="63"/>
        <v>#N/A</v>
      </c>
      <c r="FU64" s="163" t="e">
        <f t="shared" si="64"/>
        <v>#N/A</v>
      </c>
      <c r="FV64" s="163" t="e">
        <f t="shared" si="65"/>
        <v>#N/A</v>
      </c>
      <c r="FW64" s="163" t="e">
        <f t="shared" si="66"/>
        <v>#N/A</v>
      </c>
      <c r="FX64" s="163" t="e">
        <f t="shared" si="67"/>
        <v>#N/A</v>
      </c>
      <c r="FY64" s="163" t="e">
        <f t="shared" si="68"/>
        <v>#N/A</v>
      </c>
      <c r="FZ64" s="163" t="e">
        <f t="shared" si="69"/>
        <v>#N/A</v>
      </c>
      <c r="GA64" s="163" t="e">
        <f t="shared" si="70"/>
        <v>#N/A</v>
      </c>
      <c r="GB64" s="163" t="e">
        <f t="shared" si="71"/>
        <v>#N/A</v>
      </c>
      <c r="GC64" s="163" t="e">
        <f t="shared" si="72"/>
        <v>#N/A</v>
      </c>
      <c r="GD64" s="163" t="e">
        <f t="shared" si="73"/>
        <v>#N/A</v>
      </c>
      <c r="GE64" s="163" t="e">
        <f t="shared" si="74"/>
        <v>#N/A</v>
      </c>
      <c r="GF64" s="163" t="e">
        <f t="shared" si="75"/>
        <v>#N/A</v>
      </c>
      <c r="GG64" s="163" t="e">
        <f t="shared" si="76"/>
        <v>#N/A</v>
      </c>
      <c r="GH64" s="163" t="e">
        <f t="shared" si="77"/>
        <v>#N/A</v>
      </c>
      <c r="GI64" s="163" t="e">
        <f t="shared" si="78"/>
        <v>#N/A</v>
      </c>
      <c r="GJ64" s="163" t="e">
        <f t="shared" si="79"/>
        <v>#N/A</v>
      </c>
      <c r="GK64" s="163" t="e">
        <f t="shared" si="80"/>
        <v>#N/A</v>
      </c>
      <c r="GL64" s="163" t="e">
        <f t="shared" si="81"/>
        <v>#N/A</v>
      </c>
      <c r="GM64" s="163" t="e">
        <f t="shared" si="82"/>
        <v>#N/A</v>
      </c>
      <c r="GN64" s="163" t="e">
        <f t="shared" si="83"/>
        <v>#N/A</v>
      </c>
      <c r="GO64" s="163" t="e">
        <f t="shared" si="84"/>
        <v>#N/A</v>
      </c>
      <c r="GP64" s="163" t="e">
        <f t="shared" si="85"/>
        <v>#N/A</v>
      </c>
      <c r="GQ64" s="163" t="e">
        <f t="shared" si="86"/>
        <v>#N/A</v>
      </c>
      <c r="GR64" s="163" t="e">
        <f t="shared" si="87"/>
        <v>#N/A</v>
      </c>
      <c r="GS64" s="163" t="e">
        <f t="shared" si="88"/>
        <v>#N/A</v>
      </c>
      <c r="GT64" s="163" t="e">
        <f t="shared" si="89"/>
        <v>#N/A</v>
      </c>
      <c r="GU64" s="163" t="e">
        <f t="shared" si="90"/>
        <v>#N/A</v>
      </c>
      <c r="GV64" s="163" t="e">
        <f t="shared" si="91"/>
        <v>#N/A</v>
      </c>
      <c r="GW64" s="163" t="e">
        <f t="shared" si="92"/>
        <v>#N/A</v>
      </c>
      <c r="GX64" s="163" t="e">
        <f t="shared" si="93"/>
        <v>#N/A</v>
      </c>
      <c r="GY64" s="163" t="e">
        <f t="shared" si="94"/>
        <v>#N/A</v>
      </c>
      <c r="GZ64" s="163" t="e">
        <f t="shared" si="95"/>
        <v>#N/A</v>
      </c>
      <c r="HA64" s="163" t="e">
        <f t="shared" si="96"/>
        <v>#N/A</v>
      </c>
      <c r="HB64" s="163" t="e">
        <f t="shared" si="97"/>
        <v>#N/A</v>
      </c>
      <c r="HC64" s="163" t="e">
        <f t="shared" si="98"/>
        <v>#N/A</v>
      </c>
      <c r="HD64" s="163" t="e">
        <f t="shared" si="99"/>
        <v>#N/A</v>
      </c>
      <c r="HE64" s="163" t="e">
        <f t="shared" si="100"/>
        <v>#N/A</v>
      </c>
      <c r="HF64" s="163" t="e">
        <f t="shared" si="101"/>
        <v>#N/A</v>
      </c>
      <c r="HG64" s="163" t="e">
        <f t="shared" si="102"/>
        <v>#N/A</v>
      </c>
      <c r="HH64" s="163" t="e">
        <f t="shared" si="103"/>
        <v>#N/A</v>
      </c>
      <c r="HI64" s="163" t="e">
        <f t="shared" si="104"/>
        <v>#N/A</v>
      </c>
      <c r="HJ64" s="163" t="e">
        <f t="shared" si="105"/>
        <v>#N/A</v>
      </c>
      <c r="HK64" s="163" t="e">
        <f t="shared" si="106"/>
        <v>#N/A</v>
      </c>
      <c r="HL64" s="163" t="e">
        <f t="shared" si="107"/>
        <v>#N/A</v>
      </c>
      <c r="HM64" s="163" t="e">
        <f t="shared" si="108"/>
        <v>#N/A</v>
      </c>
      <c r="HN64" s="163" t="e">
        <f t="shared" si="109"/>
        <v>#N/A</v>
      </c>
      <c r="HO64" s="163" t="e">
        <f t="shared" si="110"/>
        <v>#N/A</v>
      </c>
      <c r="HP64" s="163" t="e">
        <f t="shared" si="111"/>
        <v>#N/A</v>
      </c>
      <c r="HQ64" s="163" t="e">
        <f t="shared" si="112"/>
        <v>#N/A</v>
      </c>
    </row>
    <row r="65" spans="1:225" hidden="1" x14ac:dyDescent="0.25">
      <c r="A65" s="4">
        <v>62</v>
      </c>
      <c r="B65" s="368" t="str">
        <f>IFERROR(_xlfn.LOGNORM.INV(0.001,LN($G65),LN(VLOOKUP($H65,VLookups!$A$4:$C$13,3,FALSE))),"")</f>
        <v/>
      </c>
      <c r="C65" s="89"/>
      <c r="D65" s="368" t="str">
        <f>IFERROR(_xlfn.LOGNORM.INV(0.999,LN($G65),LN(VLOOKUP($H65,VLookups!$A$4:$C$13,3,FALSE))),"")</f>
        <v/>
      </c>
      <c r="E65" s="34" t="str">
        <f t="shared" si="4"/>
        <v/>
      </c>
      <c r="F65" s="34" t="str">
        <f t="shared" si="5"/>
        <v/>
      </c>
      <c r="G65" s="70" t="str">
        <f>IF(AND(C65&gt;0,NOT(ISBLANK(H65))),IF(VLOOKUP($C$3,VLookups!$A$17:$B$18,2,FALSE),C65*VLOOKUP(H65,VLookups!$A$4:$B$13,2,FALSE),C65),"")</f>
        <v/>
      </c>
      <c r="H65" s="21"/>
      <c r="I65" s="56"/>
      <c r="J65" s="266"/>
      <c r="K65" s="369" t="str">
        <f>IF(AND(B65&gt;0,C65&gt;0,D65&gt;0),IF(ISBLANK(J65),IF(ISBLANK(H65),"",VLOOKUP(H65,VLookups!$A$4:$C$13,3,FALSE)),J65),"")</f>
        <v/>
      </c>
      <c r="L65" s="369" t="str">
        <f t="shared" si="6"/>
        <v/>
      </c>
      <c r="M65" s="72" t="str">
        <f t="shared" si="7"/>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8"/>
        <v/>
      </c>
      <c r="X65" s="162" t="str">
        <f t="shared" si="9"/>
        <v/>
      </c>
      <c r="Y65" s="48" t="str">
        <f t="shared" ref="Y65:CJ65" si="231">IF(ISNONTEXT($W65),X65+$W65,"")</f>
        <v/>
      </c>
      <c r="Z65" s="48" t="str">
        <f t="shared" si="231"/>
        <v/>
      </c>
      <c r="AA65" s="48" t="str">
        <f t="shared" si="231"/>
        <v/>
      </c>
      <c r="AB65" s="48" t="str">
        <f t="shared" si="231"/>
        <v/>
      </c>
      <c r="AC65" s="48" t="str">
        <f t="shared" si="231"/>
        <v/>
      </c>
      <c r="AD65" s="48" t="str">
        <f t="shared" si="231"/>
        <v/>
      </c>
      <c r="AE65" s="48" t="str">
        <f t="shared" si="231"/>
        <v/>
      </c>
      <c r="AF65" s="48" t="str">
        <f t="shared" si="231"/>
        <v/>
      </c>
      <c r="AG65" s="48" t="str">
        <f t="shared" si="231"/>
        <v/>
      </c>
      <c r="AH65" s="48" t="str">
        <f t="shared" si="231"/>
        <v/>
      </c>
      <c r="AI65" s="48" t="str">
        <f t="shared" si="231"/>
        <v/>
      </c>
      <c r="AJ65" s="48" t="str">
        <f t="shared" si="231"/>
        <v/>
      </c>
      <c r="AK65" s="48" t="str">
        <f t="shared" si="231"/>
        <v/>
      </c>
      <c r="AL65" s="48" t="str">
        <f t="shared" si="231"/>
        <v/>
      </c>
      <c r="AM65" s="48" t="str">
        <f t="shared" si="231"/>
        <v/>
      </c>
      <c r="AN65" s="48" t="str">
        <f t="shared" si="231"/>
        <v/>
      </c>
      <c r="AO65" s="48" t="str">
        <f t="shared" si="231"/>
        <v/>
      </c>
      <c r="AP65" s="48" t="str">
        <f t="shared" si="231"/>
        <v/>
      </c>
      <c r="AQ65" s="48" t="str">
        <f t="shared" si="231"/>
        <v/>
      </c>
      <c r="AR65" s="48" t="str">
        <f t="shared" si="231"/>
        <v/>
      </c>
      <c r="AS65" s="48" t="str">
        <f t="shared" si="231"/>
        <v/>
      </c>
      <c r="AT65" s="48" t="str">
        <f t="shared" si="231"/>
        <v/>
      </c>
      <c r="AU65" s="48" t="str">
        <f t="shared" si="231"/>
        <v/>
      </c>
      <c r="AV65" s="48" t="str">
        <f t="shared" si="231"/>
        <v/>
      </c>
      <c r="AW65" s="48" t="str">
        <f t="shared" si="231"/>
        <v/>
      </c>
      <c r="AX65" s="48" t="str">
        <f t="shared" si="231"/>
        <v/>
      </c>
      <c r="AY65" s="48" t="str">
        <f t="shared" si="231"/>
        <v/>
      </c>
      <c r="AZ65" s="48" t="str">
        <f t="shared" si="231"/>
        <v/>
      </c>
      <c r="BA65" s="48" t="str">
        <f t="shared" si="231"/>
        <v/>
      </c>
      <c r="BB65" s="48" t="str">
        <f t="shared" si="231"/>
        <v/>
      </c>
      <c r="BC65" s="48" t="str">
        <f t="shared" si="231"/>
        <v/>
      </c>
      <c r="BD65" s="48" t="str">
        <f t="shared" si="231"/>
        <v/>
      </c>
      <c r="BE65" s="48" t="str">
        <f t="shared" si="231"/>
        <v/>
      </c>
      <c r="BF65" s="48" t="str">
        <f t="shared" si="231"/>
        <v/>
      </c>
      <c r="BG65" s="48" t="str">
        <f t="shared" si="231"/>
        <v/>
      </c>
      <c r="BH65" s="48" t="str">
        <f t="shared" si="231"/>
        <v/>
      </c>
      <c r="BI65" s="48" t="str">
        <f t="shared" si="231"/>
        <v/>
      </c>
      <c r="BJ65" s="48" t="str">
        <f t="shared" si="231"/>
        <v/>
      </c>
      <c r="BK65" s="48" t="str">
        <f t="shared" si="231"/>
        <v/>
      </c>
      <c r="BL65" s="48" t="str">
        <f t="shared" si="231"/>
        <v/>
      </c>
      <c r="BM65" s="48" t="str">
        <f t="shared" si="231"/>
        <v/>
      </c>
      <c r="BN65" s="48" t="str">
        <f t="shared" si="231"/>
        <v/>
      </c>
      <c r="BO65" s="48" t="str">
        <f t="shared" si="231"/>
        <v/>
      </c>
      <c r="BP65" s="48" t="str">
        <f t="shared" si="231"/>
        <v/>
      </c>
      <c r="BQ65" s="48" t="str">
        <f t="shared" si="231"/>
        <v/>
      </c>
      <c r="BR65" s="48" t="str">
        <f t="shared" si="231"/>
        <v/>
      </c>
      <c r="BS65" s="48" t="str">
        <f t="shared" si="231"/>
        <v/>
      </c>
      <c r="BT65" s="48" t="str">
        <f t="shared" si="231"/>
        <v/>
      </c>
      <c r="BU65" s="48" t="str">
        <f t="shared" si="231"/>
        <v/>
      </c>
      <c r="BV65" s="48" t="str">
        <f t="shared" si="231"/>
        <v/>
      </c>
      <c r="BW65" s="48" t="str">
        <f t="shared" si="231"/>
        <v/>
      </c>
      <c r="BX65" s="48" t="str">
        <f t="shared" si="231"/>
        <v/>
      </c>
      <c r="BY65" s="48" t="str">
        <f t="shared" si="231"/>
        <v/>
      </c>
      <c r="BZ65" s="48" t="str">
        <f t="shared" si="231"/>
        <v/>
      </c>
      <c r="CA65" s="48" t="str">
        <f t="shared" si="231"/>
        <v/>
      </c>
      <c r="CB65" s="48" t="str">
        <f t="shared" si="231"/>
        <v/>
      </c>
      <c r="CC65" s="48" t="str">
        <f t="shared" si="231"/>
        <v/>
      </c>
      <c r="CD65" s="48" t="str">
        <f t="shared" si="231"/>
        <v/>
      </c>
      <c r="CE65" s="48" t="str">
        <f t="shared" si="231"/>
        <v/>
      </c>
      <c r="CF65" s="48" t="str">
        <f t="shared" si="231"/>
        <v/>
      </c>
      <c r="CG65" s="48" t="str">
        <f t="shared" si="231"/>
        <v/>
      </c>
      <c r="CH65" s="48" t="str">
        <f t="shared" si="231"/>
        <v/>
      </c>
      <c r="CI65" s="48" t="str">
        <f t="shared" si="231"/>
        <v/>
      </c>
      <c r="CJ65" s="48" t="str">
        <f t="shared" si="231"/>
        <v/>
      </c>
      <c r="CK65" s="48" t="str">
        <f t="shared" ref="CK65:DT65" si="232">IF(ISNONTEXT($W65),CJ65+$W65,"")</f>
        <v/>
      </c>
      <c r="CL65" s="48" t="str">
        <f t="shared" si="232"/>
        <v/>
      </c>
      <c r="CM65" s="48" t="str">
        <f t="shared" si="232"/>
        <v/>
      </c>
      <c r="CN65" s="48" t="str">
        <f t="shared" si="232"/>
        <v/>
      </c>
      <c r="CO65" s="48" t="str">
        <f t="shared" si="232"/>
        <v/>
      </c>
      <c r="CP65" s="48" t="str">
        <f t="shared" si="232"/>
        <v/>
      </c>
      <c r="CQ65" s="48" t="str">
        <f t="shared" si="232"/>
        <v/>
      </c>
      <c r="CR65" s="48" t="str">
        <f t="shared" si="232"/>
        <v/>
      </c>
      <c r="CS65" s="48" t="str">
        <f t="shared" si="232"/>
        <v/>
      </c>
      <c r="CT65" s="48" t="str">
        <f t="shared" si="232"/>
        <v/>
      </c>
      <c r="CU65" s="48" t="str">
        <f t="shared" si="232"/>
        <v/>
      </c>
      <c r="CV65" s="48" t="str">
        <f t="shared" si="232"/>
        <v/>
      </c>
      <c r="CW65" s="48" t="str">
        <f t="shared" si="232"/>
        <v/>
      </c>
      <c r="CX65" s="48" t="str">
        <f t="shared" si="232"/>
        <v/>
      </c>
      <c r="CY65" s="48" t="str">
        <f t="shared" si="232"/>
        <v/>
      </c>
      <c r="CZ65" s="48" t="str">
        <f t="shared" si="232"/>
        <v/>
      </c>
      <c r="DA65" s="48" t="str">
        <f t="shared" si="232"/>
        <v/>
      </c>
      <c r="DB65" s="48" t="str">
        <f t="shared" si="232"/>
        <v/>
      </c>
      <c r="DC65" s="48" t="str">
        <f t="shared" si="232"/>
        <v/>
      </c>
      <c r="DD65" s="48" t="str">
        <f t="shared" si="232"/>
        <v/>
      </c>
      <c r="DE65" s="48" t="str">
        <f t="shared" si="232"/>
        <v/>
      </c>
      <c r="DF65" s="48" t="str">
        <f t="shared" si="232"/>
        <v/>
      </c>
      <c r="DG65" s="48" t="str">
        <f t="shared" si="232"/>
        <v/>
      </c>
      <c r="DH65" s="48" t="str">
        <f t="shared" si="232"/>
        <v/>
      </c>
      <c r="DI65" s="48" t="str">
        <f t="shared" si="232"/>
        <v/>
      </c>
      <c r="DJ65" s="48" t="str">
        <f t="shared" si="232"/>
        <v/>
      </c>
      <c r="DK65" s="48" t="str">
        <f t="shared" si="232"/>
        <v/>
      </c>
      <c r="DL65" s="48" t="str">
        <f t="shared" si="232"/>
        <v/>
      </c>
      <c r="DM65" s="48" t="str">
        <f t="shared" si="232"/>
        <v/>
      </c>
      <c r="DN65" s="48" t="str">
        <f t="shared" si="232"/>
        <v/>
      </c>
      <c r="DO65" s="48" t="str">
        <f t="shared" si="232"/>
        <v/>
      </c>
      <c r="DP65" s="48" t="str">
        <f t="shared" si="232"/>
        <v/>
      </c>
      <c r="DQ65" s="48" t="str">
        <f t="shared" si="232"/>
        <v/>
      </c>
      <c r="DR65" s="48" t="str">
        <f t="shared" si="232"/>
        <v/>
      </c>
      <c r="DS65" s="48" t="str">
        <f t="shared" si="232"/>
        <v/>
      </c>
      <c r="DT65" s="48" t="str">
        <f t="shared" si="232"/>
        <v/>
      </c>
      <c r="DU65" s="163" t="e">
        <f t="shared" si="12"/>
        <v>#N/A</v>
      </c>
      <c r="DV65" s="163" t="e">
        <f t="shared" si="13"/>
        <v>#N/A</v>
      </c>
      <c r="DW65" s="163" t="e">
        <f t="shared" si="14"/>
        <v>#N/A</v>
      </c>
      <c r="DX65" s="163" t="e">
        <f t="shared" si="15"/>
        <v>#N/A</v>
      </c>
      <c r="DY65" s="163" t="e">
        <f t="shared" si="16"/>
        <v>#N/A</v>
      </c>
      <c r="DZ65" s="163" t="e">
        <f t="shared" si="17"/>
        <v>#N/A</v>
      </c>
      <c r="EA65" s="163" t="e">
        <f t="shared" si="18"/>
        <v>#N/A</v>
      </c>
      <c r="EB65" s="163" t="e">
        <f t="shared" si="19"/>
        <v>#N/A</v>
      </c>
      <c r="EC65" s="163" t="e">
        <f t="shared" si="20"/>
        <v>#N/A</v>
      </c>
      <c r="ED65" s="163" t="e">
        <f t="shared" si="21"/>
        <v>#N/A</v>
      </c>
      <c r="EE65" s="163" t="e">
        <f t="shared" si="22"/>
        <v>#N/A</v>
      </c>
      <c r="EF65" s="163" t="e">
        <f t="shared" si="23"/>
        <v>#N/A</v>
      </c>
      <c r="EG65" s="163" t="e">
        <f t="shared" si="24"/>
        <v>#N/A</v>
      </c>
      <c r="EH65" s="163" t="e">
        <f t="shared" si="25"/>
        <v>#N/A</v>
      </c>
      <c r="EI65" s="163" t="e">
        <f t="shared" si="26"/>
        <v>#N/A</v>
      </c>
      <c r="EJ65" s="163" t="e">
        <f t="shared" si="27"/>
        <v>#N/A</v>
      </c>
      <c r="EK65" s="163" t="e">
        <f t="shared" si="28"/>
        <v>#N/A</v>
      </c>
      <c r="EL65" s="163" t="e">
        <f t="shared" si="29"/>
        <v>#N/A</v>
      </c>
      <c r="EM65" s="163" t="e">
        <f t="shared" si="30"/>
        <v>#N/A</v>
      </c>
      <c r="EN65" s="163" t="e">
        <f t="shared" si="31"/>
        <v>#N/A</v>
      </c>
      <c r="EO65" s="163" t="e">
        <f t="shared" si="32"/>
        <v>#N/A</v>
      </c>
      <c r="EP65" s="163" t="e">
        <f t="shared" si="33"/>
        <v>#N/A</v>
      </c>
      <c r="EQ65" s="163" t="e">
        <f t="shared" si="34"/>
        <v>#N/A</v>
      </c>
      <c r="ER65" s="163" t="e">
        <f t="shared" si="35"/>
        <v>#N/A</v>
      </c>
      <c r="ES65" s="163" t="e">
        <f t="shared" si="36"/>
        <v>#N/A</v>
      </c>
      <c r="ET65" s="163" t="e">
        <f t="shared" si="37"/>
        <v>#N/A</v>
      </c>
      <c r="EU65" s="163" t="e">
        <f t="shared" si="38"/>
        <v>#N/A</v>
      </c>
      <c r="EV65" s="163" t="e">
        <f t="shared" si="39"/>
        <v>#N/A</v>
      </c>
      <c r="EW65" s="163" t="e">
        <f t="shared" si="40"/>
        <v>#N/A</v>
      </c>
      <c r="EX65" s="163" t="e">
        <f t="shared" si="41"/>
        <v>#N/A</v>
      </c>
      <c r="EY65" s="163" t="e">
        <f t="shared" si="42"/>
        <v>#N/A</v>
      </c>
      <c r="EZ65" s="163" t="e">
        <f t="shared" si="43"/>
        <v>#N/A</v>
      </c>
      <c r="FA65" s="163" t="e">
        <f t="shared" si="44"/>
        <v>#N/A</v>
      </c>
      <c r="FB65" s="163" t="e">
        <f t="shared" si="45"/>
        <v>#N/A</v>
      </c>
      <c r="FC65" s="163" t="e">
        <f t="shared" si="46"/>
        <v>#N/A</v>
      </c>
      <c r="FD65" s="163" t="e">
        <f t="shared" si="47"/>
        <v>#N/A</v>
      </c>
      <c r="FE65" s="163" t="e">
        <f t="shared" si="48"/>
        <v>#N/A</v>
      </c>
      <c r="FF65" s="163" t="e">
        <f t="shared" si="49"/>
        <v>#N/A</v>
      </c>
      <c r="FG65" s="163" t="e">
        <f t="shared" si="50"/>
        <v>#N/A</v>
      </c>
      <c r="FH65" s="163" t="e">
        <f t="shared" si="51"/>
        <v>#N/A</v>
      </c>
      <c r="FI65" s="163" t="e">
        <f t="shared" si="52"/>
        <v>#N/A</v>
      </c>
      <c r="FJ65" s="163" t="e">
        <f t="shared" si="53"/>
        <v>#N/A</v>
      </c>
      <c r="FK65" s="163" t="e">
        <f t="shared" si="54"/>
        <v>#N/A</v>
      </c>
      <c r="FL65" s="163" t="e">
        <f t="shared" si="55"/>
        <v>#N/A</v>
      </c>
      <c r="FM65" s="163" t="e">
        <f t="shared" si="56"/>
        <v>#N/A</v>
      </c>
      <c r="FN65" s="163" t="e">
        <f t="shared" si="57"/>
        <v>#N/A</v>
      </c>
      <c r="FO65" s="163" t="e">
        <f t="shared" si="58"/>
        <v>#N/A</v>
      </c>
      <c r="FP65" s="163" t="e">
        <f t="shared" si="59"/>
        <v>#N/A</v>
      </c>
      <c r="FQ65" s="163" t="e">
        <f t="shared" si="60"/>
        <v>#N/A</v>
      </c>
      <c r="FR65" s="163" t="e">
        <f t="shared" si="61"/>
        <v>#N/A</v>
      </c>
      <c r="FS65" s="163" t="e">
        <f t="shared" si="62"/>
        <v>#N/A</v>
      </c>
      <c r="FT65" s="163" t="e">
        <f t="shared" si="63"/>
        <v>#N/A</v>
      </c>
      <c r="FU65" s="163" t="e">
        <f t="shared" si="64"/>
        <v>#N/A</v>
      </c>
      <c r="FV65" s="163" t="e">
        <f t="shared" si="65"/>
        <v>#N/A</v>
      </c>
      <c r="FW65" s="163" t="e">
        <f t="shared" si="66"/>
        <v>#N/A</v>
      </c>
      <c r="FX65" s="163" t="e">
        <f t="shared" si="67"/>
        <v>#N/A</v>
      </c>
      <c r="FY65" s="163" t="e">
        <f t="shared" si="68"/>
        <v>#N/A</v>
      </c>
      <c r="FZ65" s="163" t="e">
        <f t="shared" si="69"/>
        <v>#N/A</v>
      </c>
      <c r="GA65" s="163" t="e">
        <f t="shared" si="70"/>
        <v>#N/A</v>
      </c>
      <c r="GB65" s="163" t="e">
        <f t="shared" si="71"/>
        <v>#N/A</v>
      </c>
      <c r="GC65" s="163" t="e">
        <f t="shared" si="72"/>
        <v>#N/A</v>
      </c>
      <c r="GD65" s="163" t="e">
        <f t="shared" si="73"/>
        <v>#N/A</v>
      </c>
      <c r="GE65" s="163" t="e">
        <f t="shared" si="74"/>
        <v>#N/A</v>
      </c>
      <c r="GF65" s="163" t="e">
        <f t="shared" si="75"/>
        <v>#N/A</v>
      </c>
      <c r="GG65" s="163" t="e">
        <f t="shared" si="76"/>
        <v>#N/A</v>
      </c>
      <c r="GH65" s="163" t="e">
        <f t="shared" si="77"/>
        <v>#N/A</v>
      </c>
      <c r="GI65" s="163" t="e">
        <f t="shared" si="78"/>
        <v>#N/A</v>
      </c>
      <c r="GJ65" s="163" t="e">
        <f t="shared" si="79"/>
        <v>#N/A</v>
      </c>
      <c r="GK65" s="163" t="e">
        <f t="shared" si="80"/>
        <v>#N/A</v>
      </c>
      <c r="GL65" s="163" t="e">
        <f t="shared" si="81"/>
        <v>#N/A</v>
      </c>
      <c r="GM65" s="163" t="e">
        <f t="shared" si="82"/>
        <v>#N/A</v>
      </c>
      <c r="GN65" s="163" t="e">
        <f t="shared" si="83"/>
        <v>#N/A</v>
      </c>
      <c r="GO65" s="163" t="e">
        <f t="shared" si="84"/>
        <v>#N/A</v>
      </c>
      <c r="GP65" s="163" t="e">
        <f t="shared" si="85"/>
        <v>#N/A</v>
      </c>
      <c r="GQ65" s="163" t="e">
        <f t="shared" si="86"/>
        <v>#N/A</v>
      </c>
      <c r="GR65" s="163" t="e">
        <f t="shared" si="87"/>
        <v>#N/A</v>
      </c>
      <c r="GS65" s="163" t="e">
        <f t="shared" si="88"/>
        <v>#N/A</v>
      </c>
      <c r="GT65" s="163" t="e">
        <f t="shared" si="89"/>
        <v>#N/A</v>
      </c>
      <c r="GU65" s="163" t="e">
        <f t="shared" si="90"/>
        <v>#N/A</v>
      </c>
      <c r="GV65" s="163" t="e">
        <f t="shared" si="91"/>
        <v>#N/A</v>
      </c>
      <c r="GW65" s="163" t="e">
        <f t="shared" si="92"/>
        <v>#N/A</v>
      </c>
      <c r="GX65" s="163" t="e">
        <f t="shared" si="93"/>
        <v>#N/A</v>
      </c>
      <c r="GY65" s="163" t="e">
        <f t="shared" si="94"/>
        <v>#N/A</v>
      </c>
      <c r="GZ65" s="163" t="e">
        <f t="shared" si="95"/>
        <v>#N/A</v>
      </c>
      <c r="HA65" s="163" t="e">
        <f t="shared" si="96"/>
        <v>#N/A</v>
      </c>
      <c r="HB65" s="163" t="e">
        <f t="shared" si="97"/>
        <v>#N/A</v>
      </c>
      <c r="HC65" s="163" t="e">
        <f t="shared" si="98"/>
        <v>#N/A</v>
      </c>
      <c r="HD65" s="163" t="e">
        <f t="shared" si="99"/>
        <v>#N/A</v>
      </c>
      <c r="HE65" s="163" t="e">
        <f t="shared" si="100"/>
        <v>#N/A</v>
      </c>
      <c r="HF65" s="163" t="e">
        <f t="shared" si="101"/>
        <v>#N/A</v>
      </c>
      <c r="HG65" s="163" t="e">
        <f t="shared" si="102"/>
        <v>#N/A</v>
      </c>
      <c r="HH65" s="163" t="e">
        <f t="shared" si="103"/>
        <v>#N/A</v>
      </c>
      <c r="HI65" s="163" t="e">
        <f t="shared" si="104"/>
        <v>#N/A</v>
      </c>
      <c r="HJ65" s="163" t="e">
        <f t="shared" si="105"/>
        <v>#N/A</v>
      </c>
      <c r="HK65" s="163" t="e">
        <f t="shared" si="106"/>
        <v>#N/A</v>
      </c>
      <c r="HL65" s="163" t="e">
        <f t="shared" si="107"/>
        <v>#N/A</v>
      </c>
      <c r="HM65" s="163" t="e">
        <f t="shared" si="108"/>
        <v>#N/A</v>
      </c>
      <c r="HN65" s="163" t="e">
        <f t="shared" si="109"/>
        <v>#N/A</v>
      </c>
      <c r="HO65" s="163" t="e">
        <f t="shared" si="110"/>
        <v>#N/A</v>
      </c>
      <c r="HP65" s="163" t="e">
        <f t="shared" si="111"/>
        <v>#N/A</v>
      </c>
      <c r="HQ65" s="163" t="e">
        <f t="shared" si="112"/>
        <v>#N/A</v>
      </c>
    </row>
    <row r="66" spans="1:225" hidden="1" x14ac:dyDescent="0.25">
      <c r="A66" s="4">
        <v>63</v>
      </c>
      <c r="B66" s="368" t="str">
        <f>IFERROR(_xlfn.LOGNORM.INV(0.001,LN($G66),LN(VLOOKUP($H66,VLookups!$A$4:$C$13,3,FALSE))),"")</f>
        <v/>
      </c>
      <c r="C66" s="89"/>
      <c r="D66" s="368" t="str">
        <f>IFERROR(_xlfn.LOGNORM.INV(0.999,LN($G66),LN(VLOOKUP($H66,VLookups!$A$4:$C$13,3,FALSE))),"")</f>
        <v/>
      </c>
      <c r="E66" s="34" t="str">
        <f t="shared" si="4"/>
        <v/>
      </c>
      <c r="F66" s="34" t="str">
        <f t="shared" si="5"/>
        <v/>
      </c>
      <c r="G66" s="70" t="str">
        <f>IF(AND(C66&gt;0,NOT(ISBLANK(H66))),IF(VLOOKUP($C$3,VLookups!$A$17:$B$18,2,FALSE),C66*VLOOKUP(H66,VLookups!$A$4:$B$13,2,FALSE),C66),"")</f>
        <v/>
      </c>
      <c r="H66" s="21"/>
      <c r="I66" s="56"/>
      <c r="J66" s="266"/>
      <c r="K66" s="369" t="str">
        <f>IF(AND(B66&gt;0,C66&gt;0,D66&gt;0),IF(ISBLANK(J66),IF(ISBLANK(H66),"",VLOOKUP(H66,VLookups!$A$4:$C$13,3,FALSE)),J66),"")</f>
        <v/>
      </c>
      <c r="L66" s="369" t="str">
        <f t="shared" si="6"/>
        <v/>
      </c>
      <c r="M66" s="72" t="str">
        <f t="shared" si="7"/>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8"/>
        <v/>
      </c>
      <c r="X66" s="162" t="str">
        <f t="shared" si="9"/>
        <v/>
      </c>
      <c r="Y66" s="48" t="str">
        <f t="shared" ref="Y66:CJ66" si="233">IF(ISNONTEXT($W66),X66+$W66,"")</f>
        <v/>
      </c>
      <c r="Z66" s="48" t="str">
        <f t="shared" si="233"/>
        <v/>
      </c>
      <c r="AA66" s="48" t="str">
        <f t="shared" si="233"/>
        <v/>
      </c>
      <c r="AB66" s="48" t="str">
        <f t="shared" si="233"/>
        <v/>
      </c>
      <c r="AC66" s="48" t="str">
        <f t="shared" si="233"/>
        <v/>
      </c>
      <c r="AD66" s="48" t="str">
        <f t="shared" si="233"/>
        <v/>
      </c>
      <c r="AE66" s="48" t="str">
        <f t="shared" si="233"/>
        <v/>
      </c>
      <c r="AF66" s="48" t="str">
        <f t="shared" si="233"/>
        <v/>
      </c>
      <c r="AG66" s="48" t="str">
        <f t="shared" si="233"/>
        <v/>
      </c>
      <c r="AH66" s="48" t="str">
        <f t="shared" si="233"/>
        <v/>
      </c>
      <c r="AI66" s="48" t="str">
        <f t="shared" si="233"/>
        <v/>
      </c>
      <c r="AJ66" s="48" t="str">
        <f t="shared" si="233"/>
        <v/>
      </c>
      <c r="AK66" s="48" t="str">
        <f t="shared" si="233"/>
        <v/>
      </c>
      <c r="AL66" s="48" t="str">
        <f t="shared" si="233"/>
        <v/>
      </c>
      <c r="AM66" s="48" t="str">
        <f t="shared" si="233"/>
        <v/>
      </c>
      <c r="AN66" s="48" t="str">
        <f t="shared" si="233"/>
        <v/>
      </c>
      <c r="AO66" s="48" t="str">
        <f t="shared" si="233"/>
        <v/>
      </c>
      <c r="AP66" s="48" t="str">
        <f t="shared" si="233"/>
        <v/>
      </c>
      <c r="AQ66" s="48" t="str">
        <f t="shared" si="233"/>
        <v/>
      </c>
      <c r="AR66" s="48" t="str">
        <f t="shared" si="233"/>
        <v/>
      </c>
      <c r="AS66" s="48" t="str">
        <f t="shared" si="233"/>
        <v/>
      </c>
      <c r="AT66" s="48" t="str">
        <f t="shared" si="233"/>
        <v/>
      </c>
      <c r="AU66" s="48" t="str">
        <f t="shared" si="233"/>
        <v/>
      </c>
      <c r="AV66" s="48" t="str">
        <f t="shared" si="233"/>
        <v/>
      </c>
      <c r="AW66" s="48" t="str">
        <f t="shared" si="233"/>
        <v/>
      </c>
      <c r="AX66" s="48" t="str">
        <f t="shared" si="233"/>
        <v/>
      </c>
      <c r="AY66" s="48" t="str">
        <f t="shared" si="233"/>
        <v/>
      </c>
      <c r="AZ66" s="48" t="str">
        <f t="shared" si="233"/>
        <v/>
      </c>
      <c r="BA66" s="48" t="str">
        <f t="shared" si="233"/>
        <v/>
      </c>
      <c r="BB66" s="48" t="str">
        <f t="shared" si="233"/>
        <v/>
      </c>
      <c r="BC66" s="48" t="str">
        <f t="shared" si="233"/>
        <v/>
      </c>
      <c r="BD66" s="48" t="str">
        <f t="shared" si="233"/>
        <v/>
      </c>
      <c r="BE66" s="48" t="str">
        <f t="shared" si="233"/>
        <v/>
      </c>
      <c r="BF66" s="48" t="str">
        <f t="shared" si="233"/>
        <v/>
      </c>
      <c r="BG66" s="48" t="str">
        <f t="shared" si="233"/>
        <v/>
      </c>
      <c r="BH66" s="48" t="str">
        <f t="shared" si="233"/>
        <v/>
      </c>
      <c r="BI66" s="48" t="str">
        <f t="shared" si="233"/>
        <v/>
      </c>
      <c r="BJ66" s="48" t="str">
        <f t="shared" si="233"/>
        <v/>
      </c>
      <c r="BK66" s="48" t="str">
        <f t="shared" si="233"/>
        <v/>
      </c>
      <c r="BL66" s="48" t="str">
        <f t="shared" si="233"/>
        <v/>
      </c>
      <c r="BM66" s="48" t="str">
        <f t="shared" si="233"/>
        <v/>
      </c>
      <c r="BN66" s="48" t="str">
        <f t="shared" si="233"/>
        <v/>
      </c>
      <c r="BO66" s="48" t="str">
        <f t="shared" si="233"/>
        <v/>
      </c>
      <c r="BP66" s="48" t="str">
        <f t="shared" si="233"/>
        <v/>
      </c>
      <c r="BQ66" s="48" t="str">
        <f t="shared" si="233"/>
        <v/>
      </c>
      <c r="BR66" s="48" t="str">
        <f t="shared" si="233"/>
        <v/>
      </c>
      <c r="BS66" s="48" t="str">
        <f t="shared" si="233"/>
        <v/>
      </c>
      <c r="BT66" s="48" t="str">
        <f t="shared" si="233"/>
        <v/>
      </c>
      <c r="BU66" s="48" t="str">
        <f t="shared" si="233"/>
        <v/>
      </c>
      <c r="BV66" s="48" t="str">
        <f t="shared" si="233"/>
        <v/>
      </c>
      <c r="BW66" s="48" t="str">
        <f t="shared" si="233"/>
        <v/>
      </c>
      <c r="BX66" s="48" t="str">
        <f t="shared" si="233"/>
        <v/>
      </c>
      <c r="BY66" s="48" t="str">
        <f t="shared" si="233"/>
        <v/>
      </c>
      <c r="BZ66" s="48" t="str">
        <f t="shared" si="233"/>
        <v/>
      </c>
      <c r="CA66" s="48" t="str">
        <f t="shared" si="233"/>
        <v/>
      </c>
      <c r="CB66" s="48" t="str">
        <f t="shared" si="233"/>
        <v/>
      </c>
      <c r="CC66" s="48" t="str">
        <f t="shared" si="233"/>
        <v/>
      </c>
      <c r="CD66" s="48" t="str">
        <f t="shared" si="233"/>
        <v/>
      </c>
      <c r="CE66" s="48" t="str">
        <f t="shared" si="233"/>
        <v/>
      </c>
      <c r="CF66" s="48" t="str">
        <f t="shared" si="233"/>
        <v/>
      </c>
      <c r="CG66" s="48" t="str">
        <f t="shared" si="233"/>
        <v/>
      </c>
      <c r="CH66" s="48" t="str">
        <f t="shared" si="233"/>
        <v/>
      </c>
      <c r="CI66" s="48" t="str">
        <f t="shared" si="233"/>
        <v/>
      </c>
      <c r="CJ66" s="48" t="str">
        <f t="shared" si="233"/>
        <v/>
      </c>
      <c r="CK66" s="48" t="str">
        <f t="shared" ref="CK66:DT66" si="234">IF(ISNONTEXT($W66),CJ66+$W66,"")</f>
        <v/>
      </c>
      <c r="CL66" s="48" t="str">
        <f t="shared" si="234"/>
        <v/>
      </c>
      <c r="CM66" s="48" t="str">
        <f t="shared" si="234"/>
        <v/>
      </c>
      <c r="CN66" s="48" t="str">
        <f t="shared" si="234"/>
        <v/>
      </c>
      <c r="CO66" s="48" t="str">
        <f t="shared" si="234"/>
        <v/>
      </c>
      <c r="CP66" s="48" t="str">
        <f t="shared" si="234"/>
        <v/>
      </c>
      <c r="CQ66" s="48" t="str">
        <f t="shared" si="234"/>
        <v/>
      </c>
      <c r="CR66" s="48" t="str">
        <f t="shared" si="234"/>
        <v/>
      </c>
      <c r="CS66" s="48" t="str">
        <f t="shared" si="234"/>
        <v/>
      </c>
      <c r="CT66" s="48" t="str">
        <f t="shared" si="234"/>
        <v/>
      </c>
      <c r="CU66" s="48" t="str">
        <f t="shared" si="234"/>
        <v/>
      </c>
      <c r="CV66" s="48" t="str">
        <f t="shared" si="234"/>
        <v/>
      </c>
      <c r="CW66" s="48" t="str">
        <f t="shared" si="234"/>
        <v/>
      </c>
      <c r="CX66" s="48" t="str">
        <f t="shared" si="234"/>
        <v/>
      </c>
      <c r="CY66" s="48" t="str">
        <f t="shared" si="234"/>
        <v/>
      </c>
      <c r="CZ66" s="48" t="str">
        <f t="shared" si="234"/>
        <v/>
      </c>
      <c r="DA66" s="48" t="str">
        <f t="shared" si="234"/>
        <v/>
      </c>
      <c r="DB66" s="48" t="str">
        <f t="shared" si="234"/>
        <v/>
      </c>
      <c r="DC66" s="48" t="str">
        <f t="shared" si="234"/>
        <v/>
      </c>
      <c r="DD66" s="48" t="str">
        <f t="shared" si="234"/>
        <v/>
      </c>
      <c r="DE66" s="48" t="str">
        <f t="shared" si="234"/>
        <v/>
      </c>
      <c r="DF66" s="48" t="str">
        <f t="shared" si="234"/>
        <v/>
      </c>
      <c r="DG66" s="48" t="str">
        <f t="shared" si="234"/>
        <v/>
      </c>
      <c r="DH66" s="48" t="str">
        <f t="shared" si="234"/>
        <v/>
      </c>
      <c r="DI66" s="48" t="str">
        <f t="shared" si="234"/>
        <v/>
      </c>
      <c r="DJ66" s="48" t="str">
        <f t="shared" si="234"/>
        <v/>
      </c>
      <c r="DK66" s="48" t="str">
        <f t="shared" si="234"/>
        <v/>
      </c>
      <c r="DL66" s="48" t="str">
        <f t="shared" si="234"/>
        <v/>
      </c>
      <c r="DM66" s="48" t="str">
        <f t="shared" si="234"/>
        <v/>
      </c>
      <c r="DN66" s="48" t="str">
        <f t="shared" si="234"/>
        <v/>
      </c>
      <c r="DO66" s="48" t="str">
        <f t="shared" si="234"/>
        <v/>
      </c>
      <c r="DP66" s="48" t="str">
        <f t="shared" si="234"/>
        <v/>
      </c>
      <c r="DQ66" s="48" t="str">
        <f t="shared" si="234"/>
        <v/>
      </c>
      <c r="DR66" s="48" t="str">
        <f t="shared" si="234"/>
        <v/>
      </c>
      <c r="DS66" s="48" t="str">
        <f t="shared" si="234"/>
        <v/>
      </c>
      <c r="DT66" s="48" t="str">
        <f t="shared" si="234"/>
        <v/>
      </c>
      <c r="DU66" s="163" t="e">
        <f t="shared" si="12"/>
        <v>#N/A</v>
      </c>
      <c r="DV66" s="163" t="e">
        <f t="shared" si="13"/>
        <v>#N/A</v>
      </c>
      <c r="DW66" s="163" t="e">
        <f t="shared" si="14"/>
        <v>#N/A</v>
      </c>
      <c r="DX66" s="163" t="e">
        <f t="shared" si="15"/>
        <v>#N/A</v>
      </c>
      <c r="DY66" s="163" t="e">
        <f t="shared" si="16"/>
        <v>#N/A</v>
      </c>
      <c r="DZ66" s="163" t="e">
        <f t="shared" si="17"/>
        <v>#N/A</v>
      </c>
      <c r="EA66" s="163" t="e">
        <f t="shared" si="18"/>
        <v>#N/A</v>
      </c>
      <c r="EB66" s="163" t="e">
        <f t="shared" si="19"/>
        <v>#N/A</v>
      </c>
      <c r="EC66" s="163" t="e">
        <f t="shared" si="20"/>
        <v>#N/A</v>
      </c>
      <c r="ED66" s="163" t="e">
        <f t="shared" si="21"/>
        <v>#N/A</v>
      </c>
      <c r="EE66" s="163" t="e">
        <f t="shared" si="22"/>
        <v>#N/A</v>
      </c>
      <c r="EF66" s="163" t="e">
        <f t="shared" si="23"/>
        <v>#N/A</v>
      </c>
      <c r="EG66" s="163" t="e">
        <f t="shared" si="24"/>
        <v>#N/A</v>
      </c>
      <c r="EH66" s="163" t="e">
        <f t="shared" si="25"/>
        <v>#N/A</v>
      </c>
      <c r="EI66" s="163" t="e">
        <f t="shared" si="26"/>
        <v>#N/A</v>
      </c>
      <c r="EJ66" s="163" t="e">
        <f t="shared" si="27"/>
        <v>#N/A</v>
      </c>
      <c r="EK66" s="163" t="e">
        <f t="shared" si="28"/>
        <v>#N/A</v>
      </c>
      <c r="EL66" s="163" t="e">
        <f t="shared" si="29"/>
        <v>#N/A</v>
      </c>
      <c r="EM66" s="163" t="e">
        <f t="shared" si="30"/>
        <v>#N/A</v>
      </c>
      <c r="EN66" s="163" t="e">
        <f t="shared" si="31"/>
        <v>#N/A</v>
      </c>
      <c r="EO66" s="163" t="e">
        <f t="shared" si="32"/>
        <v>#N/A</v>
      </c>
      <c r="EP66" s="163" t="e">
        <f t="shared" si="33"/>
        <v>#N/A</v>
      </c>
      <c r="EQ66" s="163" t="e">
        <f t="shared" si="34"/>
        <v>#N/A</v>
      </c>
      <c r="ER66" s="163" t="e">
        <f t="shared" si="35"/>
        <v>#N/A</v>
      </c>
      <c r="ES66" s="163" t="e">
        <f t="shared" si="36"/>
        <v>#N/A</v>
      </c>
      <c r="ET66" s="163" t="e">
        <f t="shared" si="37"/>
        <v>#N/A</v>
      </c>
      <c r="EU66" s="163" t="e">
        <f t="shared" si="38"/>
        <v>#N/A</v>
      </c>
      <c r="EV66" s="163" t="e">
        <f t="shared" si="39"/>
        <v>#N/A</v>
      </c>
      <c r="EW66" s="163" t="e">
        <f t="shared" si="40"/>
        <v>#N/A</v>
      </c>
      <c r="EX66" s="163" t="e">
        <f t="shared" si="41"/>
        <v>#N/A</v>
      </c>
      <c r="EY66" s="163" t="e">
        <f t="shared" si="42"/>
        <v>#N/A</v>
      </c>
      <c r="EZ66" s="163" t="e">
        <f t="shared" si="43"/>
        <v>#N/A</v>
      </c>
      <c r="FA66" s="163" t="e">
        <f t="shared" si="44"/>
        <v>#N/A</v>
      </c>
      <c r="FB66" s="163" t="e">
        <f t="shared" si="45"/>
        <v>#N/A</v>
      </c>
      <c r="FC66" s="163" t="e">
        <f t="shared" si="46"/>
        <v>#N/A</v>
      </c>
      <c r="FD66" s="163" t="e">
        <f t="shared" si="47"/>
        <v>#N/A</v>
      </c>
      <c r="FE66" s="163" t="e">
        <f t="shared" si="48"/>
        <v>#N/A</v>
      </c>
      <c r="FF66" s="163" t="e">
        <f t="shared" si="49"/>
        <v>#N/A</v>
      </c>
      <c r="FG66" s="163" t="e">
        <f t="shared" si="50"/>
        <v>#N/A</v>
      </c>
      <c r="FH66" s="163" t="e">
        <f t="shared" si="51"/>
        <v>#N/A</v>
      </c>
      <c r="FI66" s="163" t="e">
        <f t="shared" si="52"/>
        <v>#N/A</v>
      </c>
      <c r="FJ66" s="163" t="e">
        <f t="shared" si="53"/>
        <v>#N/A</v>
      </c>
      <c r="FK66" s="163" t="e">
        <f t="shared" si="54"/>
        <v>#N/A</v>
      </c>
      <c r="FL66" s="163" t="e">
        <f t="shared" si="55"/>
        <v>#N/A</v>
      </c>
      <c r="FM66" s="163" t="e">
        <f t="shared" si="56"/>
        <v>#N/A</v>
      </c>
      <c r="FN66" s="163" t="e">
        <f t="shared" si="57"/>
        <v>#N/A</v>
      </c>
      <c r="FO66" s="163" t="e">
        <f t="shared" si="58"/>
        <v>#N/A</v>
      </c>
      <c r="FP66" s="163" t="e">
        <f t="shared" si="59"/>
        <v>#N/A</v>
      </c>
      <c r="FQ66" s="163" t="e">
        <f t="shared" si="60"/>
        <v>#N/A</v>
      </c>
      <c r="FR66" s="163" t="e">
        <f t="shared" si="61"/>
        <v>#N/A</v>
      </c>
      <c r="FS66" s="163" t="e">
        <f t="shared" si="62"/>
        <v>#N/A</v>
      </c>
      <c r="FT66" s="163" t="e">
        <f t="shared" si="63"/>
        <v>#N/A</v>
      </c>
      <c r="FU66" s="163" t="e">
        <f t="shared" si="64"/>
        <v>#N/A</v>
      </c>
      <c r="FV66" s="163" t="e">
        <f t="shared" si="65"/>
        <v>#N/A</v>
      </c>
      <c r="FW66" s="163" t="e">
        <f t="shared" si="66"/>
        <v>#N/A</v>
      </c>
      <c r="FX66" s="163" t="e">
        <f t="shared" si="67"/>
        <v>#N/A</v>
      </c>
      <c r="FY66" s="163" t="e">
        <f t="shared" si="68"/>
        <v>#N/A</v>
      </c>
      <c r="FZ66" s="163" t="e">
        <f t="shared" si="69"/>
        <v>#N/A</v>
      </c>
      <c r="GA66" s="163" t="e">
        <f t="shared" si="70"/>
        <v>#N/A</v>
      </c>
      <c r="GB66" s="163" t="e">
        <f t="shared" si="71"/>
        <v>#N/A</v>
      </c>
      <c r="GC66" s="163" t="e">
        <f t="shared" si="72"/>
        <v>#N/A</v>
      </c>
      <c r="GD66" s="163" t="e">
        <f t="shared" si="73"/>
        <v>#N/A</v>
      </c>
      <c r="GE66" s="163" t="e">
        <f t="shared" si="74"/>
        <v>#N/A</v>
      </c>
      <c r="GF66" s="163" t="e">
        <f t="shared" si="75"/>
        <v>#N/A</v>
      </c>
      <c r="GG66" s="163" t="e">
        <f t="shared" si="76"/>
        <v>#N/A</v>
      </c>
      <c r="GH66" s="163" t="e">
        <f t="shared" si="77"/>
        <v>#N/A</v>
      </c>
      <c r="GI66" s="163" t="e">
        <f t="shared" si="78"/>
        <v>#N/A</v>
      </c>
      <c r="GJ66" s="163" t="e">
        <f t="shared" si="79"/>
        <v>#N/A</v>
      </c>
      <c r="GK66" s="163" t="e">
        <f t="shared" si="80"/>
        <v>#N/A</v>
      </c>
      <c r="GL66" s="163" t="e">
        <f t="shared" si="81"/>
        <v>#N/A</v>
      </c>
      <c r="GM66" s="163" t="e">
        <f t="shared" si="82"/>
        <v>#N/A</v>
      </c>
      <c r="GN66" s="163" t="e">
        <f t="shared" si="83"/>
        <v>#N/A</v>
      </c>
      <c r="GO66" s="163" t="e">
        <f t="shared" si="84"/>
        <v>#N/A</v>
      </c>
      <c r="GP66" s="163" t="e">
        <f t="shared" si="85"/>
        <v>#N/A</v>
      </c>
      <c r="GQ66" s="163" t="e">
        <f t="shared" si="86"/>
        <v>#N/A</v>
      </c>
      <c r="GR66" s="163" t="e">
        <f t="shared" si="87"/>
        <v>#N/A</v>
      </c>
      <c r="GS66" s="163" t="e">
        <f t="shared" si="88"/>
        <v>#N/A</v>
      </c>
      <c r="GT66" s="163" t="e">
        <f t="shared" si="89"/>
        <v>#N/A</v>
      </c>
      <c r="GU66" s="163" t="e">
        <f t="shared" si="90"/>
        <v>#N/A</v>
      </c>
      <c r="GV66" s="163" t="e">
        <f t="shared" si="91"/>
        <v>#N/A</v>
      </c>
      <c r="GW66" s="163" t="e">
        <f t="shared" si="92"/>
        <v>#N/A</v>
      </c>
      <c r="GX66" s="163" t="e">
        <f t="shared" si="93"/>
        <v>#N/A</v>
      </c>
      <c r="GY66" s="163" t="e">
        <f t="shared" si="94"/>
        <v>#N/A</v>
      </c>
      <c r="GZ66" s="163" t="e">
        <f t="shared" si="95"/>
        <v>#N/A</v>
      </c>
      <c r="HA66" s="163" t="e">
        <f t="shared" si="96"/>
        <v>#N/A</v>
      </c>
      <c r="HB66" s="163" t="e">
        <f t="shared" si="97"/>
        <v>#N/A</v>
      </c>
      <c r="HC66" s="163" t="e">
        <f t="shared" si="98"/>
        <v>#N/A</v>
      </c>
      <c r="HD66" s="163" t="e">
        <f t="shared" si="99"/>
        <v>#N/A</v>
      </c>
      <c r="HE66" s="163" t="e">
        <f t="shared" si="100"/>
        <v>#N/A</v>
      </c>
      <c r="HF66" s="163" t="e">
        <f t="shared" si="101"/>
        <v>#N/A</v>
      </c>
      <c r="HG66" s="163" t="e">
        <f t="shared" si="102"/>
        <v>#N/A</v>
      </c>
      <c r="HH66" s="163" t="e">
        <f t="shared" si="103"/>
        <v>#N/A</v>
      </c>
      <c r="HI66" s="163" t="e">
        <f t="shared" si="104"/>
        <v>#N/A</v>
      </c>
      <c r="HJ66" s="163" t="e">
        <f t="shared" si="105"/>
        <v>#N/A</v>
      </c>
      <c r="HK66" s="163" t="e">
        <f t="shared" si="106"/>
        <v>#N/A</v>
      </c>
      <c r="HL66" s="163" t="e">
        <f t="shared" si="107"/>
        <v>#N/A</v>
      </c>
      <c r="HM66" s="163" t="e">
        <f t="shared" si="108"/>
        <v>#N/A</v>
      </c>
      <c r="HN66" s="163" t="e">
        <f t="shared" si="109"/>
        <v>#N/A</v>
      </c>
      <c r="HO66" s="163" t="e">
        <f t="shared" si="110"/>
        <v>#N/A</v>
      </c>
      <c r="HP66" s="163" t="e">
        <f t="shared" si="111"/>
        <v>#N/A</v>
      </c>
      <c r="HQ66" s="163" t="e">
        <f t="shared" si="112"/>
        <v>#N/A</v>
      </c>
    </row>
    <row r="67" spans="1:225" hidden="1" x14ac:dyDescent="0.25">
      <c r="A67" s="4">
        <v>64</v>
      </c>
      <c r="B67" s="368" t="str">
        <f>IFERROR(_xlfn.LOGNORM.INV(0.001,LN($G67),LN(VLOOKUP($H67,VLookups!$A$4:$C$13,3,FALSE))),"")</f>
        <v/>
      </c>
      <c r="C67" s="89"/>
      <c r="D67" s="368" t="str">
        <f>IFERROR(_xlfn.LOGNORM.INV(0.999,LN($G67),LN(VLOOKUP($H67,VLookups!$A$4:$C$13,3,FALSE))),"")</f>
        <v/>
      </c>
      <c r="E67" s="34" t="str">
        <f t="shared" si="4"/>
        <v/>
      </c>
      <c r="F67" s="34" t="str">
        <f t="shared" si="5"/>
        <v/>
      </c>
      <c r="G67" s="70" t="str">
        <f>IF(AND(C67&gt;0,NOT(ISBLANK(H67))),IF(VLOOKUP($C$3,VLookups!$A$17:$B$18,2,FALSE),C67*VLOOKUP(H67,VLookups!$A$4:$B$13,2,FALSE),C67),"")</f>
        <v/>
      </c>
      <c r="H67" s="21"/>
      <c r="I67" s="56"/>
      <c r="J67" s="266"/>
      <c r="K67" s="369" t="str">
        <f>IF(AND(B67&gt;0,C67&gt;0,D67&gt;0),IF(ISBLANK(J67),IF(ISBLANK(H67),"",VLOOKUP(H67,VLookups!$A$4:$C$13,3,FALSE)),J67),"")</f>
        <v/>
      </c>
      <c r="L67" s="369" t="str">
        <f t="shared" si="6"/>
        <v/>
      </c>
      <c r="M67" s="72" t="str">
        <f t="shared" si="7"/>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8"/>
        <v/>
      </c>
      <c r="X67" s="162" t="str">
        <f t="shared" si="9"/>
        <v/>
      </c>
      <c r="Y67" s="48" t="str">
        <f t="shared" ref="Y67:CJ67" si="235">IF(ISNONTEXT($W67),X67+$W67,"")</f>
        <v/>
      </c>
      <c r="Z67" s="48" t="str">
        <f t="shared" si="235"/>
        <v/>
      </c>
      <c r="AA67" s="48" t="str">
        <f t="shared" si="235"/>
        <v/>
      </c>
      <c r="AB67" s="48" t="str">
        <f t="shared" si="235"/>
        <v/>
      </c>
      <c r="AC67" s="48" t="str">
        <f t="shared" si="235"/>
        <v/>
      </c>
      <c r="AD67" s="48" t="str">
        <f t="shared" si="235"/>
        <v/>
      </c>
      <c r="AE67" s="48" t="str">
        <f t="shared" si="235"/>
        <v/>
      </c>
      <c r="AF67" s="48" t="str">
        <f t="shared" si="235"/>
        <v/>
      </c>
      <c r="AG67" s="48" t="str">
        <f t="shared" si="235"/>
        <v/>
      </c>
      <c r="AH67" s="48" t="str">
        <f t="shared" si="235"/>
        <v/>
      </c>
      <c r="AI67" s="48" t="str">
        <f t="shared" si="235"/>
        <v/>
      </c>
      <c r="AJ67" s="48" t="str">
        <f t="shared" si="235"/>
        <v/>
      </c>
      <c r="AK67" s="48" t="str">
        <f t="shared" si="235"/>
        <v/>
      </c>
      <c r="AL67" s="48" t="str">
        <f t="shared" si="235"/>
        <v/>
      </c>
      <c r="AM67" s="48" t="str">
        <f t="shared" si="235"/>
        <v/>
      </c>
      <c r="AN67" s="48" t="str">
        <f t="shared" si="235"/>
        <v/>
      </c>
      <c r="AO67" s="48" t="str">
        <f t="shared" si="235"/>
        <v/>
      </c>
      <c r="AP67" s="48" t="str">
        <f t="shared" si="235"/>
        <v/>
      </c>
      <c r="AQ67" s="48" t="str">
        <f t="shared" si="235"/>
        <v/>
      </c>
      <c r="AR67" s="48" t="str">
        <f t="shared" si="235"/>
        <v/>
      </c>
      <c r="AS67" s="48" t="str">
        <f t="shared" si="235"/>
        <v/>
      </c>
      <c r="AT67" s="48" t="str">
        <f t="shared" si="235"/>
        <v/>
      </c>
      <c r="AU67" s="48" t="str">
        <f t="shared" si="235"/>
        <v/>
      </c>
      <c r="AV67" s="48" t="str">
        <f t="shared" si="235"/>
        <v/>
      </c>
      <c r="AW67" s="48" t="str">
        <f t="shared" si="235"/>
        <v/>
      </c>
      <c r="AX67" s="48" t="str">
        <f t="shared" si="235"/>
        <v/>
      </c>
      <c r="AY67" s="48" t="str">
        <f t="shared" si="235"/>
        <v/>
      </c>
      <c r="AZ67" s="48" t="str">
        <f t="shared" si="235"/>
        <v/>
      </c>
      <c r="BA67" s="48" t="str">
        <f t="shared" si="235"/>
        <v/>
      </c>
      <c r="BB67" s="48" t="str">
        <f t="shared" si="235"/>
        <v/>
      </c>
      <c r="BC67" s="48" t="str">
        <f t="shared" si="235"/>
        <v/>
      </c>
      <c r="BD67" s="48" t="str">
        <f t="shared" si="235"/>
        <v/>
      </c>
      <c r="BE67" s="48" t="str">
        <f t="shared" si="235"/>
        <v/>
      </c>
      <c r="BF67" s="48" t="str">
        <f t="shared" si="235"/>
        <v/>
      </c>
      <c r="BG67" s="48" t="str">
        <f t="shared" si="235"/>
        <v/>
      </c>
      <c r="BH67" s="48" t="str">
        <f t="shared" si="235"/>
        <v/>
      </c>
      <c r="BI67" s="48" t="str">
        <f t="shared" si="235"/>
        <v/>
      </c>
      <c r="BJ67" s="48" t="str">
        <f t="shared" si="235"/>
        <v/>
      </c>
      <c r="BK67" s="48" t="str">
        <f t="shared" si="235"/>
        <v/>
      </c>
      <c r="BL67" s="48" t="str">
        <f t="shared" si="235"/>
        <v/>
      </c>
      <c r="BM67" s="48" t="str">
        <f t="shared" si="235"/>
        <v/>
      </c>
      <c r="BN67" s="48" t="str">
        <f t="shared" si="235"/>
        <v/>
      </c>
      <c r="BO67" s="48" t="str">
        <f t="shared" si="235"/>
        <v/>
      </c>
      <c r="BP67" s="48" t="str">
        <f t="shared" si="235"/>
        <v/>
      </c>
      <c r="BQ67" s="48" t="str">
        <f t="shared" si="235"/>
        <v/>
      </c>
      <c r="BR67" s="48" t="str">
        <f t="shared" si="235"/>
        <v/>
      </c>
      <c r="BS67" s="48" t="str">
        <f t="shared" si="235"/>
        <v/>
      </c>
      <c r="BT67" s="48" t="str">
        <f t="shared" si="235"/>
        <v/>
      </c>
      <c r="BU67" s="48" t="str">
        <f t="shared" si="235"/>
        <v/>
      </c>
      <c r="BV67" s="48" t="str">
        <f t="shared" si="235"/>
        <v/>
      </c>
      <c r="BW67" s="48" t="str">
        <f t="shared" si="235"/>
        <v/>
      </c>
      <c r="BX67" s="48" t="str">
        <f t="shared" si="235"/>
        <v/>
      </c>
      <c r="BY67" s="48" t="str">
        <f t="shared" si="235"/>
        <v/>
      </c>
      <c r="BZ67" s="48" t="str">
        <f t="shared" si="235"/>
        <v/>
      </c>
      <c r="CA67" s="48" t="str">
        <f t="shared" si="235"/>
        <v/>
      </c>
      <c r="CB67" s="48" t="str">
        <f t="shared" si="235"/>
        <v/>
      </c>
      <c r="CC67" s="48" t="str">
        <f t="shared" si="235"/>
        <v/>
      </c>
      <c r="CD67" s="48" t="str">
        <f t="shared" si="235"/>
        <v/>
      </c>
      <c r="CE67" s="48" t="str">
        <f t="shared" si="235"/>
        <v/>
      </c>
      <c r="CF67" s="48" t="str">
        <f t="shared" si="235"/>
        <v/>
      </c>
      <c r="CG67" s="48" t="str">
        <f t="shared" si="235"/>
        <v/>
      </c>
      <c r="CH67" s="48" t="str">
        <f t="shared" si="235"/>
        <v/>
      </c>
      <c r="CI67" s="48" t="str">
        <f t="shared" si="235"/>
        <v/>
      </c>
      <c r="CJ67" s="48" t="str">
        <f t="shared" si="235"/>
        <v/>
      </c>
      <c r="CK67" s="48" t="str">
        <f t="shared" ref="CK67:DT67" si="236">IF(ISNONTEXT($W67),CJ67+$W67,"")</f>
        <v/>
      </c>
      <c r="CL67" s="48" t="str">
        <f t="shared" si="236"/>
        <v/>
      </c>
      <c r="CM67" s="48" t="str">
        <f t="shared" si="236"/>
        <v/>
      </c>
      <c r="CN67" s="48" t="str">
        <f t="shared" si="236"/>
        <v/>
      </c>
      <c r="CO67" s="48" t="str">
        <f t="shared" si="236"/>
        <v/>
      </c>
      <c r="CP67" s="48" t="str">
        <f t="shared" si="236"/>
        <v/>
      </c>
      <c r="CQ67" s="48" t="str">
        <f t="shared" si="236"/>
        <v/>
      </c>
      <c r="CR67" s="48" t="str">
        <f t="shared" si="236"/>
        <v/>
      </c>
      <c r="CS67" s="48" t="str">
        <f t="shared" si="236"/>
        <v/>
      </c>
      <c r="CT67" s="48" t="str">
        <f t="shared" si="236"/>
        <v/>
      </c>
      <c r="CU67" s="48" t="str">
        <f t="shared" si="236"/>
        <v/>
      </c>
      <c r="CV67" s="48" t="str">
        <f t="shared" si="236"/>
        <v/>
      </c>
      <c r="CW67" s="48" t="str">
        <f t="shared" si="236"/>
        <v/>
      </c>
      <c r="CX67" s="48" t="str">
        <f t="shared" si="236"/>
        <v/>
      </c>
      <c r="CY67" s="48" t="str">
        <f t="shared" si="236"/>
        <v/>
      </c>
      <c r="CZ67" s="48" t="str">
        <f t="shared" si="236"/>
        <v/>
      </c>
      <c r="DA67" s="48" t="str">
        <f t="shared" si="236"/>
        <v/>
      </c>
      <c r="DB67" s="48" t="str">
        <f t="shared" si="236"/>
        <v/>
      </c>
      <c r="DC67" s="48" t="str">
        <f t="shared" si="236"/>
        <v/>
      </c>
      <c r="DD67" s="48" t="str">
        <f t="shared" si="236"/>
        <v/>
      </c>
      <c r="DE67" s="48" t="str">
        <f t="shared" si="236"/>
        <v/>
      </c>
      <c r="DF67" s="48" t="str">
        <f t="shared" si="236"/>
        <v/>
      </c>
      <c r="DG67" s="48" t="str">
        <f t="shared" si="236"/>
        <v/>
      </c>
      <c r="DH67" s="48" t="str">
        <f t="shared" si="236"/>
        <v/>
      </c>
      <c r="DI67" s="48" t="str">
        <f t="shared" si="236"/>
        <v/>
      </c>
      <c r="DJ67" s="48" t="str">
        <f t="shared" si="236"/>
        <v/>
      </c>
      <c r="DK67" s="48" t="str">
        <f t="shared" si="236"/>
        <v/>
      </c>
      <c r="DL67" s="48" t="str">
        <f t="shared" si="236"/>
        <v/>
      </c>
      <c r="DM67" s="48" t="str">
        <f t="shared" si="236"/>
        <v/>
      </c>
      <c r="DN67" s="48" t="str">
        <f t="shared" si="236"/>
        <v/>
      </c>
      <c r="DO67" s="48" t="str">
        <f t="shared" si="236"/>
        <v/>
      </c>
      <c r="DP67" s="48" t="str">
        <f t="shared" si="236"/>
        <v/>
      </c>
      <c r="DQ67" s="48" t="str">
        <f t="shared" si="236"/>
        <v/>
      </c>
      <c r="DR67" s="48" t="str">
        <f t="shared" si="236"/>
        <v/>
      </c>
      <c r="DS67" s="48" t="str">
        <f t="shared" si="236"/>
        <v/>
      </c>
      <c r="DT67" s="48" t="str">
        <f t="shared" si="236"/>
        <v/>
      </c>
      <c r="DU67" s="163" t="e">
        <f t="shared" si="12"/>
        <v>#N/A</v>
      </c>
      <c r="DV67" s="163" t="e">
        <f t="shared" si="13"/>
        <v>#N/A</v>
      </c>
      <c r="DW67" s="163" t="e">
        <f t="shared" si="14"/>
        <v>#N/A</v>
      </c>
      <c r="DX67" s="163" t="e">
        <f t="shared" si="15"/>
        <v>#N/A</v>
      </c>
      <c r="DY67" s="163" t="e">
        <f t="shared" si="16"/>
        <v>#N/A</v>
      </c>
      <c r="DZ67" s="163" t="e">
        <f t="shared" si="17"/>
        <v>#N/A</v>
      </c>
      <c r="EA67" s="163" t="e">
        <f t="shared" si="18"/>
        <v>#N/A</v>
      </c>
      <c r="EB67" s="163" t="e">
        <f t="shared" si="19"/>
        <v>#N/A</v>
      </c>
      <c r="EC67" s="163" t="e">
        <f t="shared" si="20"/>
        <v>#N/A</v>
      </c>
      <c r="ED67" s="163" t="e">
        <f t="shared" si="21"/>
        <v>#N/A</v>
      </c>
      <c r="EE67" s="163" t="e">
        <f t="shared" si="22"/>
        <v>#N/A</v>
      </c>
      <c r="EF67" s="163" t="e">
        <f t="shared" si="23"/>
        <v>#N/A</v>
      </c>
      <c r="EG67" s="163" t="e">
        <f t="shared" si="24"/>
        <v>#N/A</v>
      </c>
      <c r="EH67" s="163" t="e">
        <f t="shared" si="25"/>
        <v>#N/A</v>
      </c>
      <c r="EI67" s="163" t="e">
        <f t="shared" si="26"/>
        <v>#N/A</v>
      </c>
      <c r="EJ67" s="163" t="e">
        <f t="shared" si="27"/>
        <v>#N/A</v>
      </c>
      <c r="EK67" s="163" t="e">
        <f t="shared" si="28"/>
        <v>#N/A</v>
      </c>
      <c r="EL67" s="163" t="e">
        <f t="shared" si="29"/>
        <v>#N/A</v>
      </c>
      <c r="EM67" s="163" t="e">
        <f t="shared" si="30"/>
        <v>#N/A</v>
      </c>
      <c r="EN67" s="163" t="e">
        <f t="shared" si="31"/>
        <v>#N/A</v>
      </c>
      <c r="EO67" s="163" t="e">
        <f t="shared" si="32"/>
        <v>#N/A</v>
      </c>
      <c r="EP67" s="163" t="e">
        <f t="shared" si="33"/>
        <v>#N/A</v>
      </c>
      <c r="EQ67" s="163" t="e">
        <f t="shared" si="34"/>
        <v>#N/A</v>
      </c>
      <c r="ER67" s="163" t="e">
        <f t="shared" si="35"/>
        <v>#N/A</v>
      </c>
      <c r="ES67" s="163" t="e">
        <f t="shared" si="36"/>
        <v>#N/A</v>
      </c>
      <c r="ET67" s="163" t="e">
        <f t="shared" si="37"/>
        <v>#N/A</v>
      </c>
      <c r="EU67" s="163" t="e">
        <f t="shared" si="38"/>
        <v>#N/A</v>
      </c>
      <c r="EV67" s="163" t="e">
        <f t="shared" si="39"/>
        <v>#N/A</v>
      </c>
      <c r="EW67" s="163" t="e">
        <f t="shared" si="40"/>
        <v>#N/A</v>
      </c>
      <c r="EX67" s="163" t="e">
        <f t="shared" si="41"/>
        <v>#N/A</v>
      </c>
      <c r="EY67" s="163" t="e">
        <f t="shared" si="42"/>
        <v>#N/A</v>
      </c>
      <c r="EZ67" s="163" t="e">
        <f t="shared" si="43"/>
        <v>#N/A</v>
      </c>
      <c r="FA67" s="163" t="e">
        <f t="shared" si="44"/>
        <v>#N/A</v>
      </c>
      <c r="FB67" s="163" t="e">
        <f t="shared" si="45"/>
        <v>#N/A</v>
      </c>
      <c r="FC67" s="163" t="e">
        <f t="shared" si="46"/>
        <v>#N/A</v>
      </c>
      <c r="FD67" s="163" t="e">
        <f t="shared" si="47"/>
        <v>#N/A</v>
      </c>
      <c r="FE67" s="163" t="e">
        <f t="shared" si="48"/>
        <v>#N/A</v>
      </c>
      <c r="FF67" s="163" t="e">
        <f t="shared" si="49"/>
        <v>#N/A</v>
      </c>
      <c r="FG67" s="163" t="e">
        <f t="shared" si="50"/>
        <v>#N/A</v>
      </c>
      <c r="FH67" s="163" t="e">
        <f t="shared" si="51"/>
        <v>#N/A</v>
      </c>
      <c r="FI67" s="163" t="e">
        <f t="shared" si="52"/>
        <v>#N/A</v>
      </c>
      <c r="FJ67" s="163" t="e">
        <f t="shared" si="53"/>
        <v>#N/A</v>
      </c>
      <c r="FK67" s="163" t="e">
        <f t="shared" si="54"/>
        <v>#N/A</v>
      </c>
      <c r="FL67" s="163" t="e">
        <f t="shared" si="55"/>
        <v>#N/A</v>
      </c>
      <c r="FM67" s="163" t="e">
        <f t="shared" si="56"/>
        <v>#N/A</v>
      </c>
      <c r="FN67" s="163" t="e">
        <f t="shared" si="57"/>
        <v>#N/A</v>
      </c>
      <c r="FO67" s="163" t="e">
        <f t="shared" si="58"/>
        <v>#N/A</v>
      </c>
      <c r="FP67" s="163" t="e">
        <f t="shared" si="59"/>
        <v>#N/A</v>
      </c>
      <c r="FQ67" s="163" t="e">
        <f t="shared" si="60"/>
        <v>#N/A</v>
      </c>
      <c r="FR67" s="163" t="e">
        <f t="shared" si="61"/>
        <v>#N/A</v>
      </c>
      <c r="FS67" s="163" t="e">
        <f t="shared" si="62"/>
        <v>#N/A</v>
      </c>
      <c r="FT67" s="163" t="e">
        <f t="shared" si="63"/>
        <v>#N/A</v>
      </c>
      <c r="FU67" s="163" t="e">
        <f t="shared" si="64"/>
        <v>#N/A</v>
      </c>
      <c r="FV67" s="163" t="e">
        <f t="shared" si="65"/>
        <v>#N/A</v>
      </c>
      <c r="FW67" s="163" t="e">
        <f t="shared" si="66"/>
        <v>#N/A</v>
      </c>
      <c r="FX67" s="163" t="e">
        <f t="shared" si="67"/>
        <v>#N/A</v>
      </c>
      <c r="FY67" s="163" t="e">
        <f t="shared" si="68"/>
        <v>#N/A</v>
      </c>
      <c r="FZ67" s="163" t="e">
        <f t="shared" si="69"/>
        <v>#N/A</v>
      </c>
      <c r="GA67" s="163" t="e">
        <f t="shared" si="70"/>
        <v>#N/A</v>
      </c>
      <c r="GB67" s="163" t="e">
        <f t="shared" si="71"/>
        <v>#N/A</v>
      </c>
      <c r="GC67" s="163" t="e">
        <f t="shared" si="72"/>
        <v>#N/A</v>
      </c>
      <c r="GD67" s="163" t="e">
        <f t="shared" si="73"/>
        <v>#N/A</v>
      </c>
      <c r="GE67" s="163" t="e">
        <f t="shared" si="74"/>
        <v>#N/A</v>
      </c>
      <c r="GF67" s="163" t="e">
        <f t="shared" si="75"/>
        <v>#N/A</v>
      </c>
      <c r="GG67" s="163" t="e">
        <f t="shared" si="76"/>
        <v>#N/A</v>
      </c>
      <c r="GH67" s="163" t="e">
        <f t="shared" si="77"/>
        <v>#N/A</v>
      </c>
      <c r="GI67" s="163" t="e">
        <f t="shared" si="78"/>
        <v>#N/A</v>
      </c>
      <c r="GJ67" s="163" t="e">
        <f t="shared" si="79"/>
        <v>#N/A</v>
      </c>
      <c r="GK67" s="163" t="e">
        <f t="shared" si="80"/>
        <v>#N/A</v>
      </c>
      <c r="GL67" s="163" t="e">
        <f t="shared" si="81"/>
        <v>#N/A</v>
      </c>
      <c r="GM67" s="163" t="e">
        <f t="shared" si="82"/>
        <v>#N/A</v>
      </c>
      <c r="GN67" s="163" t="e">
        <f t="shared" si="83"/>
        <v>#N/A</v>
      </c>
      <c r="GO67" s="163" t="e">
        <f t="shared" si="84"/>
        <v>#N/A</v>
      </c>
      <c r="GP67" s="163" t="e">
        <f t="shared" si="85"/>
        <v>#N/A</v>
      </c>
      <c r="GQ67" s="163" t="e">
        <f t="shared" si="86"/>
        <v>#N/A</v>
      </c>
      <c r="GR67" s="163" t="e">
        <f t="shared" si="87"/>
        <v>#N/A</v>
      </c>
      <c r="GS67" s="163" t="e">
        <f t="shared" si="88"/>
        <v>#N/A</v>
      </c>
      <c r="GT67" s="163" t="e">
        <f t="shared" si="89"/>
        <v>#N/A</v>
      </c>
      <c r="GU67" s="163" t="e">
        <f t="shared" si="90"/>
        <v>#N/A</v>
      </c>
      <c r="GV67" s="163" t="e">
        <f t="shared" si="91"/>
        <v>#N/A</v>
      </c>
      <c r="GW67" s="163" t="e">
        <f t="shared" si="92"/>
        <v>#N/A</v>
      </c>
      <c r="GX67" s="163" t="e">
        <f t="shared" si="93"/>
        <v>#N/A</v>
      </c>
      <c r="GY67" s="163" t="e">
        <f t="shared" si="94"/>
        <v>#N/A</v>
      </c>
      <c r="GZ67" s="163" t="e">
        <f t="shared" si="95"/>
        <v>#N/A</v>
      </c>
      <c r="HA67" s="163" t="e">
        <f t="shared" si="96"/>
        <v>#N/A</v>
      </c>
      <c r="HB67" s="163" t="e">
        <f t="shared" si="97"/>
        <v>#N/A</v>
      </c>
      <c r="HC67" s="163" t="e">
        <f t="shared" si="98"/>
        <v>#N/A</v>
      </c>
      <c r="HD67" s="163" t="e">
        <f t="shared" si="99"/>
        <v>#N/A</v>
      </c>
      <c r="HE67" s="163" t="e">
        <f t="shared" si="100"/>
        <v>#N/A</v>
      </c>
      <c r="HF67" s="163" t="e">
        <f t="shared" si="101"/>
        <v>#N/A</v>
      </c>
      <c r="HG67" s="163" t="e">
        <f t="shared" si="102"/>
        <v>#N/A</v>
      </c>
      <c r="HH67" s="163" t="e">
        <f t="shared" si="103"/>
        <v>#N/A</v>
      </c>
      <c r="HI67" s="163" t="e">
        <f t="shared" si="104"/>
        <v>#N/A</v>
      </c>
      <c r="HJ67" s="163" t="e">
        <f t="shared" si="105"/>
        <v>#N/A</v>
      </c>
      <c r="HK67" s="163" t="e">
        <f t="shared" si="106"/>
        <v>#N/A</v>
      </c>
      <c r="HL67" s="163" t="e">
        <f t="shared" si="107"/>
        <v>#N/A</v>
      </c>
      <c r="HM67" s="163" t="e">
        <f t="shared" si="108"/>
        <v>#N/A</v>
      </c>
      <c r="HN67" s="163" t="e">
        <f t="shared" si="109"/>
        <v>#N/A</v>
      </c>
      <c r="HO67" s="163" t="e">
        <f t="shared" si="110"/>
        <v>#N/A</v>
      </c>
      <c r="HP67" s="163" t="e">
        <f t="shared" si="111"/>
        <v>#N/A</v>
      </c>
      <c r="HQ67" s="163" t="e">
        <f t="shared" si="112"/>
        <v>#N/A</v>
      </c>
    </row>
    <row r="68" spans="1:225" hidden="1" x14ac:dyDescent="0.25">
      <c r="A68" s="4">
        <v>65</v>
      </c>
      <c r="B68" s="368" t="str">
        <f>IFERROR(_xlfn.LOGNORM.INV(0.001,LN($G68),LN(VLOOKUP($H68,VLookups!$A$4:$C$13,3,FALSE))),"")</f>
        <v/>
      </c>
      <c r="C68" s="89"/>
      <c r="D68" s="368" t="str">
        <f>IFERROR(_xlfn.LOGNORM.INV(0.999,LN($G68),LN(VLOOKUP($H68,VLookups!$A$4:$C$13,3,FALSE))),"")</f>
        <v/>
      </c>
      <c r="E68" s="34" t="str">
        <f t="shared" si="4"/>
        <v/>
      </c>
      <c r="F68" s="34" t="str">
        <f t="shared" si="5"/>
        <v/>
      </c>
      <c r="G68" s="70" t="str">
        <f>IF(AND(C68&gt;0,NOT(ISBLANK(H68))),IF(VLOOKUP($C$3,VLookups!$A$17:$B$18,2,FALSE),C68*VLOOKUP(H68,VLookups!$A$4:$B$13,2,FALSE),C68),"")</f>
        <v/>
      </c>
      <c r="H68" s="21"/>
      <c r="I68" s="56"/>
      <c r="J68" s="266"/>
      <c r="K68" s="369" t="str">
        <f>IF(AND(B68&gt;0,C68&gt;0,D68&gt;0),IF(ISBLANK(J68),IF(ISBLANK(H68),"",VLOOKUP(H68,VLookups!$A$4:$C$13,3,FALSE)),J68),"")</f>
        <v/>
      </c>
      <c r="L68" s="369" t="str">
        <f t="shared" si="6"/>
        <v/>
      </c>
      <c r="M68" s="72" t="str">
        <f t="shared" si="7"/>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8"/>
        <v/>
      </c>
      <c r="X68" s="162" t="str">
        <f t="shared" si="9"/>
        <v/>
      </c>
      <c r="Y68" s="48" t="str">
        <f t="shared" ref="Y68:CJ68" si="237">IF(ISNONTEXT($W68),X68+$W68,"")</f>
        <v/>
      </c>
      <c r="Z68" s="48" t="str">
        <f t="shared" si="237"/>
        <v/>
      </c>
      <c r="AA68" s="48" t="str">
        <f t="shared" si="237"/>
        <v/>
      </c>
      <c r="AB68" s="48" t="str">
        <f t="shared" si="237"/>
        <v/>
      </c>
      <c r="AC68" s="48" t="str">
        <f t="shared" si="237"/>
        <v/>
      </c>
      <c r="AD68" s="48" t="str">
        <f t="shared" si="237"/>
        <v/>
      </c>
      <c r="AE68" s="48" t="str">
        <f t="shared" si="237"/>
        <v/>
      </c>
      <c r="AF68" s="48" t="str">
        <f t="shared" si="237"/>
        <v/>
      </c>
      <c r="AG68" s="48" t="str">
        <f t="shared" si="237"/>
        <v/>
      </c>
      <c r="AH68" s="48" t="str">
        <f t="shared" si="237"/>
        <v/>
      </c>
      <c r="AI68" s="48" t="str">
        <f t="shared" si="237"/>
        <v/>
      </c>
      <c r="AJ68" s="48" t="str">
        <f t="shared" si="237"/>
        <v/>
      </c>
      <c r="AK68" s="48" t="str">
        <f t="shared" si="237"/>
        <v/>
      </c>
      <c r="AL68" s="48" t="str">
        <f t="shared" si="237"/>
        <v/>
      </c>
      <c r="AM68" s="48" t="str">
        <f t="shared" si="237"/>
        <v/>
      </c>
      <c r="AN68" s="48" t="str">
        <f t="shared" si="237"/>
        <v/>
      </c>
      <c r="AO68" s="48" t="str">
        <f t="shared" si="237"/>
        <v/>
      </c>
      <c r="AP68" s="48" t="str">
        <f t="shared" si="237"/>
        <v/>
      </c>
      <c r="AQ68" s="48" t="str">
        <f t="shared" si="237"/>
        <v/>
      </c>
      <c r="AR68" s="48" t="str">
        <f t="shared" si="237"/>
        <v/>
      </c>
      <c r="AS68" s="48" t="str">
        <f t="shared" si="237"/>
        <v/>
      </c>
      <c r="AT68" s="48" t="str">
        <f t="shared" si="237"/>
        <v/>
      </c>
      <c r="AU68" s="48" t="str">
        <f t="shared" si="237"/>
        <v/>
      </c>
      <c r="AV68" s="48" t="str">
        <f t="shared" si="237"/>
        <v/>
      </c>
      <c r="AW68" s="48" t="str">
        <f t="shared" si="237"/>
        <v/>
      </c>
      <c r="AX68" s="48" t="str">
        <f t="shared" si="237"/>
        <v/>
      </c>
      <c r="AY68" s="48" t="str">
        <f t="shared" si="237"/>
        <v/>
      </c>
      <c r="AZ68" s="48" t="str">
        <f t="shared" si="237"/>
        <v/>
      </c>
      <c r="BA68" s="48" t="str">
        <f t="shared" si="237"/>
        <v/>
      </c>
      <c r="BB68" s="48" t="str">
        <f t="shared" si="237"/>
        <v/>
      </c>
      <c r="BC68" s="48" t="str">
        <f t="shared" si="237"/>
        <v/>
      </c>
      <c r="BD68" s="48" t="str">
        <f t="shared" si="237"/>
        <v/>
      </c>
      <c r="BE68" s="48" t="str">
        <f t="shared" si="237"/>
        <v/>
      </c>
      <c r="BF68" s="48" t="str">
        <f t="shared" si="237"/>
        <v/>
      </c>
      <c r="BG68" s="48" t="str">
        <f t="shared" si="237"/>
        <v/>
      </c>
      <c r="BH68" s="48" t="str">
        <f t="shared" si="237"/>
        <v/>
      </c>
      <c r="BI68" s="48" t="str">
        <f t="shared" si="237"/>
        <v/>
      </c>
      <c r="BJ68" s="48" t="str">
        <f t="shared" si="237"/>
        <v/>
      </c>
      <c r="BK68" s="48" t="str">
        <f t="shared" si="237"/>
        <v/>
      </c>
      <c r="BL68" s="48" t="str">
        <f t="shared" si="237"/>
        <v/>
      </c>
      <c r="BM68" s="48" t="str">
        <f t="shared" si="237"/>
        <v/>
      </c>
      <c r="BN68" s="48" t="str">
        <f t="shared" si="237"/>
        <v/>
      </c>
      <c r="BO68" s="48" t="str">
        <f t="shared" si="237"/>
        <v/>
      </c>
      <c r="BP68" s="48" t="str">
        <f t="shared" si="237"/>
        <v/>
      </c>
      <c r="BQ68" s="48" t="str">
        <f t="shared" si="237"/>
        <v/>
      </c>
      <c r="BR68" s="48" t="str">
        <f t="shared" si="237"/>
        <v/>
      </c>
      <c r="BS68" s="48" t="str">
        <f t="shared" si="237"/>
        <v/>
      </c>
      <c r="BT68" s="48" t="str">
        <f t="shared" si="237"/>
        <v/>
      </c>
      <c r="BU68" s="48" t="str">
        <f t="shared" si="237"/>
        <v/>
      </c>
      <c r="BV68" s="48" t="str">
        <f t="shared" si="237"/>
        <v/>
      </c>
      <c r="BW68" s="48" t="str">
        <f t="shared" si="237"/>
        <v/>
      </c>
      <c r="BX68" s="48" t="str">
        <f t="shared" si="237"/>
        <v/>
      </c>
      <c r="BY68" s="48" t="str">
        <f t="shared" si="237"/>
        <v/>
      </c>
      <c r="BZ68" s="48" t="str">
        <f t="shared" si="237"/>
        <v/>
      </c>
      <c r="CA68" s="48" t="str">
        <f t="shared" si="237"/>
        <v/>
      </c>
      <c r="CB68" s="48" t="str">
        <f t="shared" si="237"/>
        <v/>
      </c>
      <c r="CC68" s="48" t="str">
        <f t="shared" si="237"/>
        <v/>
      </c>
      <c r="CD68" s="48" t="str">
        <f t="shared" si="237"/>
        <v/>
      </c>
      <c r="CE68" s="48" t="str">
        <f t="shared" si="237"/>
        <v/>
      </c>
      <c r="CF68" s="48" t="str">
        <f t="shared" si="237"/>
        <v/>
      </c>
      <c r="CG68" s="48" t="str">
        <f t="shared" si="237"/>
        <v/>
      </c>
      <c r="CH68" s="48" t="str">
        <f t="shared" si="237"/>
        <v/>
      </c>
      <c r="CI68" s="48" t="str">
        <f t="shared" si="237"/>
        <v/>
      </c>
      <c r="CJ68" s="48" t="str">
        <f t="shared" si="237"/>
        <v/>
      </c>
      <c r="CK68" s="48" t="str">
        <f t="shared" ref="CK68:DT68" si="238">IF(ISNONTEXT($W68),CJ68+$W68,"")</f>
        <v/>
      </c>
      <c r="CL68" s="48" t="str">
        <f t="shared" si="238"/>
        <v/>
      </c>
      <c r="CM68" s="48" t="str">
        <f t="shared" si="238"/>
        <v/>
      </c>
      <c r="CN68" s="48" t="str">
        <f t="shared" si="238"/>
        <v/>
      </c>
      <c r="CO68" s="48" t="str">
        <f t="shared" si="238"/>
        <v/>
      </c>
      <c r="CP68" s="48" t="str">
        <f t="shared" si="238"/>
        <v/>
      </c>
      <c r="CQ68" s="48" t="str">
        <f t="shared" si="238"/>
        <v/>
      </c>
      <c r="CR68" s="48" t="str">
        <f t="shared" si="238"/>
        <v/>
      </c>
      <c r="CS68" s="48" t="str">
        <f t="shared" si="238"/>
        <v/>
      </c>
      <c r="CT68" s="48" t="str">
        <f t="shared" si="238"/>
        <v/>
      </c>
      <c r="CU68" s="48" t="str">
        <f t="shared" si="238"/>
        <v/>
      </c>
      <c r="CV68" s="48" t="str">
        <f t="shared" si="238"/>
        <v/>
      </c>
      <c r="CW68" s="48" t="str">
        <f t="shared" si="238"/>
        <v/>
      </c>
      <c r="CX68" s="48" t="str">
        <f t="shared" si="238"/>
        <v/>
      </c>
      <c r="CY68" s="48" t="str">
        <f t="shared" si="238"/>
        <v/>
      </c>
      <c r="CZ68" s="48" t="str">
        <f t="shared" si="238"/>
        <v/>
      </c>
      <c r="DA68" s="48" t="str">
        <f t="shared" si="238"/>
        <v/>
      </c>
      <c r="DB68" s="48" t="str">
        <f t="shared" si="238"/>
        <v/>
      </c>
      <c r="DC68" s="48" t="str">
        <f t="shared" si="238"/>
        <v/>
      </c>
      <c r="DD68" s="48" t="str">
        <f t="shared" si="238"/>
        <v/>
      </c>
      <c r="DE68" s="48" t="str">
        <f t="shared" si="238"/>
        <v/>
      </c>
      <c r="DF68" s="48" t="str">
        <f t="shared" si="238"/>
        <v/>
      </c>
      <c r="DG68" s="48" t="str">
        <f t="shared" si="238"/>
        <v/>
      </c>
      <c r="DH68" s="48" t="str">
        <f t="shared" si="238"/>
        <v/>
      </c>
      <c r="DI68" s="48" t="str">
        <f t="shared" si="238"/>
        <v/>
      </c>
      <c r="DJ68" s="48" t="str">
        <f t="shared" si="238"/>
        <v/>
      </c>
      <c r="DK68" s="48" t="str">
        <f t="shared" si="238"/>
        <v/>
      </c>
      <c r="DL68" s="48" t="str">
        <f t="shared" si="238"/>
        <v/>
      </c>
      <c r="DM68" s="48" t="str">
        <f t="shared" si="238"/>
        <v/>
      </c>
      <c r="DN68" s="48" t="str">
        <f t="shared" si="238"/>
        <v/>
      </c>
      <c r="DO68" s="48" t="str">
        <f t="shared" si="238"/>
        <v/>
      </c>
      <c r="DP68" s="48" t="str">
        <f t="shared" si="238"/>
        <v/>
      </c>
      <c r="DQ68" s="48" t="str">
        <f t="shared" si="238"/>
        <v/>
      </c>
      <c r="DR68" s="48" t="str">
        <f t="shared" si="238"/>
        <v/>
      </c>
      <c r="DS68" s="48" t="str">
        <f t="shared" si="238"/>
        <v/>
      </c>
      <c r="DT68" s="48" t="str">
        <f t="shared" si="238"/>
        <v/>
      </c>
      <c r="DU68" s="163" t="e">
        <f t="shared" si="12"/>
        <v>#N/A</v>
      </c>
      <c r="DV68" s="163" t="e">
        <f t="shared" si="13"/>
        <v>#N/A</v>
      </c>
      <c r="DW68" s="163" t="e">
        <f t="shared" si="14"/>
        <v>#N/A</v>
      </c>
      <c r="DX68" s="163" t="e">
        <f t="shared" si="15"/>
        <v>#N/A</v>
      </c>
      <c r="DY68" s="163" t="e">
        <f t="shared" si="16"/>
        <v>#N/A</v>
      </c>
      <c r="DZ68" s="163" t="e">
        <f t="shared" si="17"/>
        <v>#N/A</v>
      </c>
      <c r="EA68" s="163" t="e">
        <f t="shared" si="18"/>
        <v>#N/A</v>
      </c>
      <c r="EB68" s="163" t="e">
        <f t="shared" si="19"/>
        <v>#N/A</v>
      </c>
      <c r="EC68" s="163" t="e">
        <f t="shared" si="20"/>
        <v>#N/A</v>
      </c>
      <c r="ED68" s="163" t="e">
        <f t="shared" si="21"/>
        <v>#N/A</v>
      </c>
      <c r="EE68" s="163" t="e">
        <f t="shared" si="22"/>
        <v>#N/A</v>
      </c>
      <c r="EF68" s="163" t="e">
        <f t="shared" si="23"/>
        <v>#N/A</v>
      </c>
      <c r="EG68" s="163" t="e">
        <f t="shared" si="24"/>
        <v>#N/A</v>
      </c>
      <c r="EH68" s="163" t="e">
        <f t="shared" si="25"/>
        <v>#N/A</v>
      </c>
      <c r="EI68" s="163" t="e">
        <f t="shared" si="26"/>
        <v>#N/A</v>
      </c>
      <c r="EJ68" s="163" t="e">
        <f t="shared" si="27"/>
        <v>#N/A</v>
      </c>
      <c r="EK68" s="163" t="e">
        <f t="shared" si="28"/>
        <v>#N/A</v>
      </c>
      <c r="EL68" s="163" t="e">
        <f t="shared" si="29"/>
        <v>#N/A</v>
      </c>
      <c r="EM68" s="163" t="e">
        <f t="shared" si="30"/>
        <v>#N/A</v>
      </c>
      <c r="EN68" s="163" t="e">
        <f t="shared" si="31"/>
        <v>#N/A</v>
      </c>
      <c r="EO68" s="163" t="e">
        <f t="shared" si="32"/>
        <v>#N/A</v>
      </c>
      <c r="EP68" s="163" t="e">
        <f t="shared" si="33"/>
        <v>#N/A</v>
      </c>
      <c r="EQ68" s="163" t="e">
        <f t="shared" si="34"/>
        <v>#N/A</v>
      </c>
      <c r="ER68" s="163" t="e">
        <f t="shared" si="35"/>
        <v>#N/A</v>
      </c>
      <c r="ES68" s="163" t="e">
        <f t="shared" si="36"/>
        <v>#N/A</v>
      </c>
      <c r="ET68" s="163" t="e">
        <f t="shared" si="37"/>
        <v>#N/A</v>
      </c>
      <c r="EU68" s="163" t="e">
        <f t="shared" si="38"/>
        <v>#N/A</v>
      </c>
      <c r="EV68" s="163" t="e">
        <f t="shared" si="39"/>
        <v>#N/A</v>
      </c>
      <c r="EW68" s="163" t="e">
        <f t="shared" si="40"/>
        <v>#N/A</v>
      </c>
      <c r="EX68" s="163" t="e">
        <f t="shared" si="41"/>
        <v>#N/A</v>
      </c>
      <c r="EY68" s="163" t="e">
        <f t="shared" si="42"/>
        <v>#N/A</v>
      </c>
      <c r="EZ68" s="163" t="e">
        <f t="shared" si="43"/>
        <v>#N/A</v>
      </c>
      <c r="FA68" s="163" t="e">
        <f t="shared" si="44"/>
        <v>#N/A</v>
      </c>
      <c r="FB68" s="163" t="e">
        <f t="shared" si="45"/>
        <v>#N/A</v>
      </c>
      <c r="FC68" s="163" t="e">
        <f t="shared" si="46"/>
        <v>#N/A</v>
      </c>
      <c r="FD68" s="163" t="e">
        <f t="shared" si="47"/>
        <v>#N/A</v>
      </c>
      <c r="FE68" s="163" t="e">
        <f t="shared" si="48"/>
        <v>#N/A</v>
      </c>
      <c r="FF68" s="163" t="e">
        <f t="shared" si="49"/>
        <v>#N/A</v>
      </c>
      <c r="FG68" s="163" t="e">
        <f t="shared" si="50"/>
        <v>#N/A</v>
      </c>
      <c r="FH68" s="163" t="e">
        <f t="shared" si="51"/>
        <v>#N/A</v>
      </c>
      <c r="FI68" s="163" t="e">
        <f t="shared" si="52"/>
        <v>#N/A</v>
      </c>
      <c r="FJ68" s="163" t="e">
        <f t="shared" si="53"/>
        <v>#N/A</v>
      </c>
      <c r="FK68" s="163" t="e">
        <f t="shared" si="54"/>
        <v>#N/A</v>
      </c>
      <c r="FL68" s="163" t="e">
        <f t="shared" si="55"/>
        <v>#N/A</v>
      </c>
      <c r="FM68" s="163" t="e">
        <f t="shared" si="56"/>
        <v>#N/A</v>
      </c>
      <c r="FN68" s="163" t="e">
        <f t="shared" si="57"/>
        <v>#N/A</v>
      </c>
      <c r="FO68" s="163" t="e">
        <f t="shared" si="58"/>
        <v>#N/A</v>
      </c>
      <c r="FP68" s="163" t="e">
        <f t="shared" si="59"/>
        <v>#N/A</v>
      </c>
      <c r="FQ68" s="163" t="e">
        <f t="shared" si="60"/>
        <v>#N/A</v>
      </c>
      <c r="FR68" s="163" t="e">
        <f t="shared" si="61"/>
        <v>#N/A</v>
      </c>
      <c r="FS68" s="163" t="e">
        <f t="shared" si="62"/>
        <v>#N/A</v>
      </c>
      <c r="FT68" s="163" t="e">
        <f t="shared" si="63"/>
        <v>#N/A</v>
      </c>
      <c r="FU68" s="163" t="e">
        <f t="shared" si="64"/>
        <v>#N/A</v>
      </c>
      <c r="FV68" s="163" t="e">
        <f t="shared" si="65"/>
        <v>#N/A</v>
      </c>
      <c r="FW68" s="163" t="e">
        <f t="shared" si="66"/>
        <v>#N/A</v>
      </c>
      <c r="FX68" s="163" t="e">
        <f t="shared" si="67"/>
        <v>#N/A</v>
      </c>
      <c r="FY68" s="163" t="e">
        <f t="shared" si="68"/>
        <v>#N/A</v>
      </c>
      <c r="FZ68" s="163" t="e">
        <f t="shared" si="69"/>
        <v>#N/A</v>
      </c>
      <c r="GA68" s="163" t="e">
        <f t="shared" si="70"/>
        <v>#N/A</v>
      </c>
      <c r="GB68" s="163" t="e">
        <f t="shared" si="71"/>
        <v>#N/A</v>
      </c>
      <c r="GC68" s="163" t="e">
        <f t="shared" si="72"/>
        <v>#N/A</v>
      </c>
      <c r="GD68" s="163" t="e">
        <f t="shared" si="73"/>
        <v>#N/A</v>
      </c>
      <c r="GE68" s="163" t="e">
        <f t="shared" si="74"/>
        <v>#N/A</v>
      </c>
      <c r="GF68" s="163" t="e">
        <f t="shared" si="75"/>
        <v>#N/A</v>
      </c>
      <c r="GG68" s="163" t="e">
        <f t="shared" si="76"/>
        <v>#N/A</v>
      </c>
      <c r="GH68" s="163" t="e">
        <f t="shared" si="77"/>
        <v>#N/A</v>
      </c>
      <c r="GI68" s="163" t="e">
        <f t="shared" si="78"/>
        <v>#N/A</v>
      </c>
      <c r="GJ68" s="163" t="e">
        <f t="shared" si="79"/>
        <v>#N/A</v>
      </c>
      <c r="GK68" s="163" t="e">
        <f t="shared" si="80"/>
        <v>#N/A</v>
      </c>
      <c r="GL68" s="163" t="e">
        <f t="shared" si="81"/>
        <v>#N/A</v>
      </c>
      <c r="GM68" s="163" t="e">
        <f t="shared" si="82"/>
        <v>#N/A</v>
      </c>
      <c r="GN68" s="163" t="e">
        <f t="shared" si="83"/>
        <v>#N/A</v>
      </c>
      <c r="GO68" s="163" t="e">
        <f t="shared" si="84"/>
        <v>#N/A</v>
      </c>
      <c r="GP68" s="163" t="e">
        <f t="shared" si="85"/>
        <v>#N/A</v>
      </c>
      <c r="GQ68" s="163" t="e">
        <f t="shared" si="86"/>
        <v>#N/A</v>
      </c>
      <c r="GR68" s="163" t="e">
        <f t="shared" si="87"/>
        <v>#N/A</v>
      </c>
      <c r="GS68" s="163" t="e">
        <f t="shared" si="88"/>
        <v>#N/A</v>
      </c>
      <c r="GT68" s="163" t="e">
        <f t="shared" si="89"/>
        <v>#N/A</v>
      </c>
      <c r="GU68" s="163" t="e">
        <f t="shared" si="90"/>
        <v>#N/A</v>
      </c>
      <c r="GV68" s="163" t="e">
        <f t="shared" si="91"/>
        <v>#N/A</v>
      </c>
      <c r="GW68" s="163" t="e">
        <f t="shared" si="92"/>
        <v>#N/A</v>
      </c>
      <c r="GX68" s="163" t="e">
        <f t="shared" si="93"/>
        <v>#N/A</v>
      </c>
      <c r="GY68" s="163" t="e">
        <f t="shared" si="94"/>
        <v>#N/A</v>
      </c>
      <c r="GZ68" s="163" t="e">
        <f t="shared" si="95"/>
        <v>#N/A</v>
      </c>
      <c r="HA68" s="163" t="e">
        <f t="shared" si="96"/>
        <v>#N/A</v>
      </c>
      <c r="HB68" s="163" t="e">
        <f t="shared" si="97"/>
        <v>#N/A</v>
      </c>
      <c r="HC68" s="163" t="e">
        <f t="shared" si="98"/>
        <v>#N/A</v>
      </c>
      <c r="HD68" s="163" t="e">
        <f t="shared" si="99"/>
        <v>#N/A</v>
      </c>
      <c r="HE68" s="163" t="e">
        <f t="shared" si="100"/>
        <v>#N/A</v>
      </c>
      <c r="HF68" s="163" t="e">
        <f t="shared" si="101"/>
        <v>#N/A</v>
      </c>
      <c r="HG68" s="163" t="e">
        <f t="shared" si="102"/>
        <v>#N/A</v>
      </c>
      <c r="HH68" s="163" t="e">
        <f t="shared" si="103"/>
        <v>#N/A</v>
      </c>
      <c r="HI68" s="163" t="e">
        <f t="shared" si="104"/>
        <v>#N/A</v>
      </c>
      <c r="HJ68" s="163" t="e">
        <f t="shared" si="105"/>
        <v>#N/A</v>
      </c>
      <c r="HK68" s="163" t="e">
        <f t="shared" si="106"/>
        <v>#N/A</v>
      </c>
      <c r="HL68" s="163" t="e">
        <f t="shared" si="107"/>
        <v>#N/A</v>
      </c>
      <c r="HM68" s="163" t="e">
        <f t="shared" si="108"/>
        <v>#N/A</v>
      </c>
      <c r="HN68" s="163" t="e">
        <f t="shared" si="109"/>
        <v>#N/A</v>
      </c>
      <c r="HO68" s="163" t="e">
        <f t="shared" si="110"/>
        <v>#N/A</v>
      </c>
      <c r="HP68" s="163" t="e">
        <f t="shared" si="111"/>
        <v>#N/A</v>
      </c>
      <c r="HQ68" s="163" t="e">
        <f t="shared" si="112"/>
        <v>#N/A</v>
      </c>
    </row>
    <row r="69" spans="1:225" hidden="1" x14ac:dyDescent="0.25">
      <c r="A69" s="4">
        <v>66</v>
      </c>
      <c r="B69" s="368" t="str">
        <f>IFERROR(_xlfn.LOGNORM.INV(0.001,LN($G69),LN(VLOOKUP($H69,VLookups!$A$4:$C$13,3,FALSE))),"")</f>
        <v/>
      </c>
      <c r="C69" s="89"/>
      <c r="D69" s="368" t="str">
        <f>IFERROR(_xlfn.LOGNORM.INV(0.999,LN($G69),LN(VLOOKUP($H69,VLookups!$A$4:$C$13,3,FALSE))),"")</f>
        <v/>
      </c>
      <c r="E69" s="34" t="str">
        <f t="shared" ref="E69:E103" si="239">IF(OR(ISBLANK(C69),ISBLANK(D69),ISBLANK(B69)),"",IF(AND(B69&gt;0,C69&gt;0,D69&gt;0),IF(C69&gt;B69,IF(D69&gt;C69,1,-1),-1)))</f>
        <v/>
      </c>
      <c r="F69" s="34" t="str">
        <f t="shared" ref="F69:F103" si="240">IF(OR(ISBLANK(B69),ISBLANK(C69),ISBLANK(D69)),"",IFERROR(MIN(C69-B69,D69-C69)/MAX(C69-B69,D69-C69),""))</f>
        <v/>
      </c>
      <c r="G69" s="70" t="str">
        <f>IF(AND(C69&gt;0,NOT(ISBLANK(H69))),IF(VLOOKUP($C$3,VLookups!$A$17:$B$18,2,FALSE),C69*VLOOKUP(H69,VLookups!$A$4:$B$13,2,FALSE),C69),"")</f>
        <v/>
      </c>
      <c r="H69" s="21"/>
      <c r="I69" s="56"/>
      <c r="J69" s="266"/>
      <c r="K69" s="369" t="str">
        <f>IF(AND(B69&gt;0,C69&gt;0,D69&gt;0),IF(ISBLANK(J69),IF(ISBLANK(H69),"",VLOOKUP(H69,VLookups!$A$4:$C$13,3,FALSE)),J69),"")</f>
        <v/>
      </c>
      <c r="L69" s="369" t="str">
        <f t="shared" ref="L69:L103" si="241">IFERROR((D69-B69)/6,"")</f>
        <v/>
      </c>
      <c r="M69" s="72" t="str">
        <f t="shared" ref="M69:M103" si="242">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3">IF(AND(B69&gt;0,C69&gt;0,D69&gt;0),ABS(B69-D69)/100,"")</f>
        <v/>
      </c>
      <c r="X69" s="162" t="str">
        <f t="shared" ref="X69:X103" si="244">IF(ISNONTEXT($W69),$B69,"")</f>
        <v/>
      </c>
      <c r="Y69" s="48" t="str">
        <f t="shared" ref="Y69:CJ69" si="245">IF(ISNONTEXT($W69),X69+$W69,"")</f>
        <v/>
      </c>
      <c r="Z69" s="48" t="str">
        <f t="shared" si="245"/>
        <v/>
      </c>
      <c r="AA69" s="48" t="str">
        <f t="shared" si="245"/>
        <v/>
      </c>
      <c r="AB69" s="48" t="str">
        <f t="shared" si="245"/>
        <v/>
      </c>
      <c r="AC69" s="48" t="str">
        <f t="shared" si="245"/>
        <v/>
      </c>
      <c r="AD69" s="48" t="str">
        <f t="shared" si="245"/>
        <v/>
      </c>
      <c r="AE69" s="48" t="str">
        <f t="shared" si="245"/>
        <v/>
      </c>
      <c r="AF69" s="48" t="str">
        <f t="shared" si="245"/>
        <v/>
      </c>
      <c r="AG69" s="48" t="str">
        <f t="shared" si="245"/>
        <v/>
      </c>
      <c r="AH69" s="48" t="str">
        <f t="shared" si="245"/>
        <v/>
      </c>
      <c r="AI69" s="48" t="str">
        <f t="shared" si="245"/>
        <v/>
      </c>
      <c r="AJ69" s="48" t="str">
        <f t="shared" si="245"/>
        <v/>
      </c>
      <c r="AK69" s="48" t="str">
        <f t="shared" si="245"/>
        <v/>
      </c>
      <c r="AL69" s="48" t="str">
        <f t="shared" si="245"/>
        <v/>
      </c>
      <c r="AM69" s="48" t="str">
        <f t="shared" si="245"/>
        <v/>
      </c>
      <c r="AN69" s="48" t="str">
        <f t="shared" si="245"/>
        <v/>
      </c>
      <c r="AO69" s="48" t="str">
        <f t="shared" si="245"/>
        <v/>
      </c>
      <c r="AP69" s="48" t="str">
        <f t="shared" si="245"/>
        <v/>
      </c>
      <c r="AQ69" s="48" t="str">
        <f t="shared" si="245"/>
        <v/>
      </c>
      <c r="AR69" s="48" t="str">
        <f t="shared" si="245"/>
        <v/>
      </c>
      <c r="AS69" s="48" t="str">
        <f t="shared" si="245"/>
        <v/>
      </c>
      <c r="AT69" s="48" t="str">
        <f t="shared" si="245"/>
        <v/>
      </c>
      <c r="AU69" s="48" t="str">
        <f t="shared" si="245"/>
        <v/>
      </c>
      <c r="AV69" s="48" t="str">
        <f t="shared" si="245"/>
        <v/>
      </c>
      <c r="AW69" s="48" t="str">
        <f t="shared" si="245"/>
        <v/>
      </c>
      <c r="AX69" s="48" t="str">
        <f t="shared" si="245"/>
        <v/>
      </c>
      <c r="AY69" s="48" t="str">
        <f t="shared" si="245"/>
        <v/>
      </c>
      <c r="AZ69" s="48" t="str">
        <f t="shared" si="245"/>
        <v/>
      </c>
      <c r="BA69" s="48" t="str">
        <f t="shared" si="245"/>
        <v/>
      </c>
      <c r="BB69" s="48" t="str">
        <f t="shared" si="245"/>
        <v/>
      </c>
      <c r="BC69" s="48" t="str">
        <f t="shared" si="245"/>
        <v/>
      </c>
      <c r="BD69" s="48" t="str">
        <f t="shared" si="245"/>
        <v/>
      </c>
      <c r="BE69" s="48" t="str">
        <f t="shared" si="245"/>
        <v/>
      </c>
      <c r="BF69" s="48" t="str">
        <f t="shared" si="245"/>
        <v/>
      </c>
      <c r="BG69" s="48" t="str">
        <f t="shared" si="245"/>
        <v/>
      </c>
      <c r="BH69" s="48" t="str">
        <f t="shared" si="245"/>
        <v/>
      </c>
      <c r="BI69" s="48" t="str">
        <f t="shared" si="245"/>
        <v/>
      </c>
      <c r="BJ69" s="48" t="str">
        <f t="shared" si="245"/>
        <v/>
      </c>
      <c r="BK69" s="48" t="str">
        <f t="shared" si="245"/>
        <v/>
      </c>
      <c r="BL69" s="48" t="str">
        <f t="shared" si="245"/>
        <v/>
      </c>
      <c r="BM69" s="48" t="str">
        <f t="shared" si="245"/>
        <v/>
      </c>
      <c r="BN69" s="48" t="str">
        <f t="shared" si="245"/>
        <v/>
      </c>
      <c r="BO69" s="48" t="str">
        <f t="shared" si="245"/>
        <v/>
      </c>
      <c r="BP69" s="48" t="str">
        <f t="shared" si="245"/>
        <v/>
      </c>
      <c r="BQ69" s="48" t="str">
        <f t="shared" si="245"/>
        <v/>
      </c>
      <c r="BR69" s="48" t="str">
        <f t="shared" si="245"/>
        <v/>
      </c>
      <c r="BS69" s="48" t="str">
        <f t="shared" si="245"/>
        <v/>
      </c>
      <c r="BT69" s="48" t="str">
        <f t="shared" si="245"/>
        <v/>
      </c>
      <c r="BU69" s="48" t="str">
        <f t="shared" si="245"/>
        <v/>
      </c>
      <c r="BV69" s="48" t="str">
        <f t="shared" si="245"/>
        <v/>
      </c>
      <c r="BW69" s="48" t="str">
        <f t="shared" si="245"/>
        <v/>
      </c>
      <c r="BX69" s="48" t="str">
        <f t="shared" si="245"/>
        <v/>
      </c>
      <c r="BY69" s="48" t="str">
        <f t="shared" si="245"/>
        <v/>
      </c>
      <c r="BZ69" s="48" t="str">
        <f t="shared" si="245"/>
        <v/>
      </c>
      <c r="CA69" s="48" t="str">
        <f t="shared" si="245"/>
        <v/>
      </c>
      <c r="CB69" s="48" t="str">
        <f t="shared" si="245"/>
        <v/>
      </c>
      <c r="CC69" s="48" t="str">
        <f t="shared" si="245"/>
        <v/>
      </c>
      <c r="CD69" s="48" t="str">
        <f t="shared" si="245"/>
        <v/>
      </c>
      <c r="CE69" s="48" t="str">
        <f t="shared" si="245"/>
        <v/>
      </c>
      <c r="CF69" s="48" t="str">
        <f t="shared" si="245"/>
        <v/>
      </c>
      <c r="CG69" s="48" t="str">
        <f t="shared" si="245"/>
        <v/>
      </c>
      <c r="CH69" s="48" t="str">
        <f t="shared" si="245"/>
        <v/>
      </c>
      <c r="CI69" s="48" t="str">
        <f t="shared" si="245"/>
        <v/>
      </c>
      <c r="CJ69" s="48" t="str">
        <f t="shared" si="245"/>
        <v/>
      </c>
      <c r="CK69" s="48" t="str">
        <f t="shared" ref="CK69:DT69" si="246">IF(ISNONTEXT($W69),CJ69+$W69,"")</f>
        <v/>
      </c>
      <c r="CL69" s="48" t="str">
        <f t="shared" si="246"/>
        <v/>
      </c>
      <c r="CM69" s="48" t="str">
        <f t="shared" si="246"/>
        <v/>
      </c>
      <c r="CN69" s="48" t="str">
        <f t="shared" si="246"/>
        <v/>
      </c>
      <c r="CO69" s="48" t="str">
        <f t="shared" si="246"/>
        <v/>
      </c>
      <c r="CP69" s="48" t="str">
        <f t="shared" si="246"/>
        <v/>
      </c>
      <c r="CQ69" s="48" t="str">
        <f t="shared" si="246"/>
        <v/>
      </c>
      <c r="CR69" s="48" t="str">
        <f t="shared" si="246"/>
        <v/>
      </c>
      <c r="CS69" s="48" t="str">
        <f t="shared" si="246"/>
        <v/>
      </c>
      <c r="CT69" s="48" t="str">
        <f t="shared" si="246"/>
        <v/>
      </c>
      <c r="CU69" s="48" t="str">
        <f t="shared" si="246"/>
        <v/>
      </c>
      <c r="CV69" s="48" t="str">
        <f t="shared" si="246"/>
        <v/>
      </c>
      <c r="CW69" s="48" t="str">
        <f t="shared" si="246"/>
        <v/>
      </c>
      <c r="CX69" s="48" t="str">
        <f t="shared" si="246"/>
        <v/>
      </c>
      <c r="CY69" s="48" t="str">
        <f t="shared" si="246"/>
        <v/>
      </c>
      <c r="CZ69" s="48" t="str">
        <f t="shared" si="246"/>
        <v/>
      </c>
      <c r="DA69" s="48" t="str">
        <f t="shared" si="246"/>
        <v/>
      </c>
      <c r="DB69" s="48" t="str">
        <f t="shared" si="246"/>
        <v/>
      </c>
      <c r="DC69" s="48" t="str">
        <f t="shared" si="246"/>
        <v/>
      </c>
      <c r="DD69" s="48" t="str">
        <f t="shared" si="246"/>
        <v/>
      </c>
      <c r="DE69" s="48" t="str">
        <f t="shared" si="246"/>
        <v/>
      </c>
      <c r="DF69" s="48" t="str">
        <f t="shared" si="246"/>
        <v/>
      </c>
      <c r="DG69" s="48" t="str">
        <f t="shared" si="246"/>
        <v/>
      </c>
      <c r="DH69" s="48" t="str">
        <f t="shared" si="246"/>
        <v/>
      </c>
      <c r="DI69" s="48" t="str">
        <f t="shared" si="246"/>
        <v/>
      </c>
      <c r="DJ69" s="48" t="str">
        <f t="shared" si="246"/>
        <v/>
      </c>
      <c r="DK69" s="48" t="str">
        <f t="shared" si="246"/>
        <v/>
      </c>
      <c r="DL69" s="48" t="str">
        <f t="shared" si="246"/>
        <v/>
      </c>
      <c r="DM69" s="48" t="str">
        <f t="shared" si="246"/>
        <v/>
      </c>
      <c r="DN69" s="48" t="str">
        <f t="shared" si="246"/>
        <v/>
      </c>
      <c r="DO69" s="48" t="str">
        <f t="shared" si="246"/>
        <v/>
      </c>
      <c r="DP69" s="48" t="str">
        <f t="shared" si="246"/>
        <v/>
      </c>
      <c r="DQ69" s="48" t="str">
        <f t="shared" si="246"/>
        <v/>
      </c>
      <c r="DR69" s="48" t="str">
        <f t="shared" si="246"/>
        <v/>
      </c>
      <c r="DS69" s="48" t="str">
        <f t="shared" si="246"/>
        <v/>
      </c>
      <c r="DT69" s="48" t="str">
        <f t="shared" si="246"/>
        <v/>
      </c>
      <c r="DU69" s="163" t="e">
        <f t="shared" ref="DU69:DU103" si="247">IF(ISNONTEXT($K69),_xlfn.LOGNORM.DIST(X69,LN($G69),LN($K69),FALSE),NA())</f>
        <v>#N/A</v>
      </c>
      <c r="DV69" s="163" t="e">
        <f t="shared" ref="DV69:DV103" si="248">IF(ISNONTEXT($K69),_xlfn.LOGNORM.DIST(Y69,LN($G69),LN($K69),FALSE),NA())</f>
        <v>#N/A</v>
      </c>
      <c r="DW69" s="163" t="e">
        <f t="shared" ref="DW69:DW103" si="249">IF(ISNONTEXT($K69),_xlfn.LOGNORM.DIST(Z69,LN($G69),LN($K69),FALSE),NA())</f>
        <v>#N/A</v>
      </c>
      <c r="DX69" s="163" t="e">
        <f t="shared" ref="DX69:DX103" si="250">IF(ISNONTEXT($K69),_xlfn.LOGNORM.DIST(AA69,LN($G69),LN($K69),FALSE),NA())</f>
        <v>#N/A</v>
      </c>
      <c r="DY69" s="163" t="e">
        <f t="shared" ref="DY69:DY103" si="251">IF(ISNONTEXT($K69),_xlfn.LOGNORM.DIST(AB69,LN($G69),LN($K69),FALSE),NA())</f>
        <v>#N/A</v>
      </c>
      <c r="DZ69" s="163" t="e">
        <f t="shared" ref="DZ69:DZ103" si="252">IF(ISNONTEXT($K69),_xlfn.LOGNORM.DIST(AC69,LN($G69),LN($K69),FALSE),NA())</f>
        <v>#N/A</v>
      </c>
      <c r="EA69" s="163" t="e">
        <f t="shared" ref="EA69:EA103" si="253">IF(ISNONTEXT($K69),_xlfn.LOGNORM.DIST(AD69,LN($G69),LN($K69),FALSE),NA())</f>
        <v>#N/A</v>
      </c>
      <c r="EB69" s="163" t="e">
        <f t="shared" ref="EB69:EB103" si="254">IF(ISNONTEXT($K69),_xlfn.LOGNORM.DIST(AE69,LN($G69),LN($K69),FALSE),NA())</f>
        <v>#N/A</v>
      </c>
      <c r="EC69" s="163" t="e">
        <f t="shared" ref="EC69:EC103" si="255">IF(ISNONTEXT($K69),_xlfn.LOGNORM.DIST(AF69,LN($G69),LN($K69),FALSE),NA())</f>
        <v>#N/A</v>
      </c>
      <c r="ED69" s="163" t="e">
        <f t="shared" ref="ED69:ED103" si="256">IF(ISNONTEXT($K69),_xlfn.LOGNORM.DIST(AG69,LN($G69),LN($K69),FALSE),NA())</f>
        <v>#N/A</v>
      </c>
      <c r="EE69" s="163" t="e">
        <f t="shared" ref="EE69:EE103" si="257">IF(ISNONTEXT($K69),_xlfn.LOGNORM.DIST(AH69,LN($G69),LN($K69),FALSE),NA())</f>
        <v>#N/A</v>
      </c>
      <c r="EF69" s="163" t="e">
        <f t="shared" ref="EF69:EF103" si="258">IF(ISNONTEXT($K69),_xlfn.LOGNORM.DIST(AI69,LN($G69),LN($K69),FALSE),NA())</f>
        <v>#N/A</v>
      </c>
      <c r="EG69" s="163" t="e">
        <f t="shared" ref="EG69:EG103" si="259">IF(ISNONTEXT($K69),_xlfn.LOGNORM.DIST(AJ69,LN($G69),LN($K69),FALSE),NA())</f>
        <v>#N/A</v>
      </c>
      <c r="EH69" s="163" t="e">
        <f t="shared" ref="EH69:EH103" si="260">IF(ISNONTEXT($K69),_xlfn.LOGNORM.DIST(AK69,LN($G69),LN($K69),FALSE),NA())</f>
        <v>#N/A</v>
      </c>
      <c r="EI69" s="163" t="e">
        <f t="shared" ref="EI69:EI103" si="261">IF(ISNONTEXT($K69),_xlfn.LOGNORM.DIST(AL69,LN($G69),LN($K69),FALSE),NA())</f>
        <v>#N/A</v>
      </c>
      <c r="EJ69" s="163" t="e">
        <f t="shared" ref="EJ69:EJ103" si="262">IF(ISNONTEXT($K69),_xlfn.LOGNORM.DIST(AM69,LN($G69),LN($K69),FALSE),NA())</f>
        <v>#N/A</v>
      </c>
      <c r="EK69" s="163" t="e">
        <f t="shared" ref="EK69:EK103" si="263">IF(ISNONTEXT($K69),_xlfn.LOGNORM.DIST(AN69,LN($G69),LN($K69),FALSE),NA())</f>
        <v>#N/A</v>
      </c>
      <c r="EL69" s="163" t="e">
        <f t="shared" ref="EL69:EL103" si="264">IF(ISNONTEXT($K69),_xlfn.LOGNORM.DIST(AO69,LN($G69),LN($K69),FALSE),NA())</f>
        <v>#N/A</v>
      </c>
      <c r="EM69" s="163" t="e">
        <f t="shared" ref="EM69:EM103" si="265">IF(ISNONTEXT($K69),_xlfn.LOGNORM.DIST(AP69,LN($G69),LN($K69),FALSE),NA())</f>
        <v>#N/A</v>
      </c>
      <c r="EN69" s="163" t="e">
        <f t="shared" ref="EN69:EN103" si="266">IF(ISNONTEXT($K69),_xlfn.LOGNORM.DIST(AQ69,LN($G69),LN($K69),FALSE),NA())</f>
        <v>#N/A</v>
      </c>
      <c r="EO69" s="163" t="e">
        <f t="shared" ref="EO69:EO103" si="267">IF(ISNONTEXT($K69),_xlfn.LOGNORM.DIST(AR69,LN($G69),LN($K69),FALSE),NA())</f>
        <v>#N/A</v>
      </c>
      <c r="EP69" s="163" t="e">
        <f t="shared" ref="EP69:EP103" si="268">IF(ISNONTEXT($K69),_xlfn.LOGNORM.DIST(AS69,LN($G69),LN($K69),FALSE),NA())</f>
        <v>#N/A</v>
      </c>
      <c r="EQ69" s="163" t="e">
        <f t="shared" ref="EQ69:EQ103" si="269">IF(ISNONTEXT($K69),_xlfn.LOGNORM.DIST(AT69,LN($G69),LN($K69),FALSE),NA())</f>
        <v>#N/A</v>
      </c>
      <c r="ER69" s="163" t="e">
        <f t="shared" ref="ER69:ER103" si="270">IF(ISNONTEXT($K69),_xlfn.LOGNORM.DIST(AU69,LN($G69),LN($K69),FALSE),NA())</f>
        <v>#N/A</v>
      </c>
      <c r="ES69" s="163" t="e">
        <f t="shared" ref="ES69:ES103" si="271">IF(ISNONTEXT($K69),_xlfn.LOGNORM.DIST(AV69,LN($G69),LN($K69),FALSE),NA())</f>
        <v>#N/A</v>
      </c>
      <c r="ET69" s="163" t="e">
        <f t="shared" ref="ET69:ET103" si="272">IF(ISNONTEXT($K69),_xlfn.LOGNORM.DIST(AW69,LN($G69),LN($K69),FALSE),NA())</f>
        <v>#N/A</v>
      </c>
      <c r="EU69" s="163" t="e">
        <f t="shared" ref="EU69:EU103" si="273">IF(ISNONTEXT($K69),_xlfn.LOGNORM.DIST(AX69,LN($G69),LN($K69),FALSE),NA())</f>
        <v>#N/A</v>
      </c>
      <c r="EV69" s="163" t="e">
        <f t="shared" ref="EV69:EV103" si="274">IF(ISNONTEXT($K69),_xlfn.LOGNORM.DIST(AY69,LN($G69),LN($K69),FALSE),NA())</f>
        <v>#N/A</v>
      </c>
      <c r="EW69" s="163" t="e">
        <f t="shared" ref="EW69:EW103" si="275">IF(ISNONTEXT($K69),_xlfn.LOGNORM.DIST(AZ69,LN($G69),LN($K69),FALSE),NA())</f>
        <v>#N/A</v>
      </c>
      <c r="EX69" s="163" t="e">
        <f t="shared" ref="EX69:EX103" si="276">IF(ISNONTEXT($K69),_xlfn.LOGNORM.DIST(BA69,LN($G69),LN($K69),FALSE),NA())</f>
        <v>#N/A</v>
      </c>
      <c r="EY69" s="163" t="e">
        <f t="shared" ref="EY69:EY103" si="277">IF(ISNONTEXT($K69),_xlfn.LOGNORM.DIST(BB69,LN($G69),LN($K69),FALSE),NA())</f>
        <v>#N/A</v>
      </c>
      <c r="EZ69" s="163" t="e">
        <f t="shared" ref="EZ69:EZ103" si="278">IF(ISNONTEXT($K69),_xlfn.LOGNORM.DIST(BC69,LN($G69),LN($K69),FALSE),NA())</f>
        <v>#N/A</v>
      </c>
      <c r="FA69" s="163" t="e">
        <f t="shared" ref="FA69:FA103" si="279">IF(ISNONTEXT($K69),_xlfn.LOGNORM.DIST(BD69,LN($G69),LN($K69),FALSE),NA())</f>
        <v>#N/A</v>
      </c>
      <c r="FB69" s="163" t="e">
        <f t="shared" ref="FB69:FB103" si="280">IF(ISNONTEXT($K69),_xlfn.LOGNORM.DIST(BE69,LN($G69),LN($K69),FALSE),NA())</f>
        <v>#N/A</v>
      </c>
      <c r="FC69" s="163" t="e">
        <f t="shared" ref="FC69:FC103" si="281">IF(ISNONTEXT($K69),_xlfn.LOGNORM.DIST(BF69,LN($G69),LN($K69),FALSE),NA())</f>
        <v>#N/A</v>
      </c>
      <c r="FD69" s="163" t="e">
        <f t="shared" ref="FD69:FD103" si="282">IF(ISNONTEXT($K69),_xlfn.LOGNORM.DIST(BG69,LN($G69),LN($K69),FALSE),NA())</f>
        <v>#N/A</v>
      </c>
      <c r="FE69" s="163" t="e">
        <f t="shared" ref="FE69:FE103" si="283">IF(ISNONTEXT($K69),_xlfn.LOGNORM.DIST(BH69,LN($G69),LN($K69),FALSE),NA())</f>
        <v>#N/A</v>
      </c>
      <c r="FF69" s="163" t="e">
        <f t="shared" ref="FF69:FF103" si="284">IF(ISNONTEXT($K69),_xlfn.LOGNORM.DIST(BI69,LN($G69),LN($K69),FALSE),NA())</f>
        <v>#N/A</v>
      </c>
      <c r="FG69" s="163" t="e">
        <f t="shared" ref="FG69:FG103" si="285">IF(ISNONTEXT($K69),_xlfn.LOGNORM.DIST(BJ69,LN($G69),LN($K69),FALSE),NA())</f>
        <v>#N/A</v>
      </c>
      <c r="FH69" s="163" t="e">
        <f t="shared" ref="FH69:FH103" si="286">IF(ISNONTEXT($K69),_xlfn.LOGNORM.DIST(BK69,LN($G69),LN($K69),FALSE),NA())</f>
        <v>#N/A</v>
      </c>
      <c r="FI69" s="163" t="e">
        <f t="shared" ref="FI69:FI103" si="287">IF(ISNONTEXT($K69),_xlfn.LOGNORM.DIST(BL69,LN($G69),LN($K69),FALSE),NA())</f>
        <v>#N/A</v>
      </c>
      <c r="FJ69" s="163" t="e">
        <f t="shared" ref="FJ69:FJ103" si="288">IF(ISNONTEXT($K69),_xlfn.LOGNORM.DIST(BM69,LN($G69),LN($K69),FALSE),NA())</f>
        <v>#N/A</v>
      </c>
      <c r="FK69" s="163" t="e">
        <f t="shared" ref="FK69:FK103" si="289">IF(ISNONTEXT($K69),_xlfn.LOGNORM.DIST(BN69,LN($G69),LN($K69),FALSE),NA())</f>
        <v>#N/A</v>
      </c>
      <c r="FL69" s="163" t="e">
        <f t="shared" ref="FL69:FL103" si="290">IF(ISNONTEXT($K69),_xlfn.LOGNORM.DIST(BO69,LN($G69),LN($K69),FALSE),NA())</f>
        <v>#N/A</v>
      </c>
      <c r="FM69" s="163" t="e">
        <f t="shared" ref="FM69:FM103" si="291">IF(ISNONTEXT($K69),_xlfn.LOGNORM.DIST(BP69,LN($G69),LN($K69),FALSE),NA())</f>
        <v>#N/A</v>
      </c>
      <c r="FN69" s="163" t="e">
        <f t="shared" ref="FN69:FN103" si="292">IF(ISNONTEXT($K69),_xlfn.LOGNORM.DIST(BQ69,LN($G69),LN($K69),FALSE),NA())</f>
        <v>#N/A</v>
      </c>
      <c r="FO69" s="163" t="e">
        <f t="shared" ref="FO69:FO103" si="293">IF(ISNONTEXT($K69),_xlfn.LOGNORM.DIST(BR69,LN($G69),LN($K69),FALSE),NA())</f>
        <v>#N/A</v>
      </c>
      <c r="FP69" s="163" t="e">
        <f t="shared" ref="FP69:FP103" si="294">IF(ISNONTEXT($K69),_xlfn.LOGNORM.DIST(BS69,LN($G69),LN($K69),FALSE),NA())</f>
        <v>#N/A</v>
      </c>
      <c r="FQ69" s="163" t="e">
        <f t="shared" ref="FQ69:FQ103" si="295">IF(ISNONTEXT($K69),_xlfn.LOGNORM.DIST(BT69,LN($G69),LN($K69),FALSE),NA())</f>
        <v>#N/A</v>
      </c>
      <c r="FR69" s="163" t="e">
        <f t="shared" ref="FR69:FR103" si="296">IF(ISNONTEXT($K69),_xlfn.LOGNORM.DIST(BU69,LN($G69),LN($K69),FALSE),NA())</f>
        <v>#N/A</v>
      </c>
      <c r="FS69" s="163" t="e">
        <f t="shared" ref="FS69:FS103" si="297">IF(ISNONTEXT($K69),_xlfn.LOGNORM.DIST(BV69,LN($G69),LN($K69),FALSE),NA())</f>
        <v>#N/A</v>
      </c>
      <c r="FT69" s="163" t="e">
        <f t="shared" ref="FT69:FT103" si="298">IF(ISNONTEXT($K69),_xlfn.LOGNORM.DIST(BW69,LN($G69),LN($K69),FALSE),NA())</f>
        <v>#N/A</v>
      </c>
      <c r="FU69" s="163" t="e">
        <f t="shared" ref="FU69:FU103" si="299">IF(ISNONTEXT($K69),_xlfn.LOGNORM.DIST(BX69,LN($G69),LN($K69),FALSE),NA())</f>
        <v>#N/A</v>
      </c>
      <c r="FV69" s="163" t="e">
        <f t="shared" ref="FV69:FV103" si="300">IF(ISNONTEXT($K69),_xlfn.LOGNORM.DIST(BY69,LN($G69),LN($K69),FALSE),NA())</f>
        <v>#N/A</v>
      </c>
      <c r="FW69" s="163" t="e">
        <f t="shared" ref="FW69:FW103" si="301">IF(ISNONTEXT($K69),_xlfn.LOGNORM.DIST(BZ69,LN($G69),LN($K69),FALSE),NA())</f>
        <v>#N/A</v>
      </c>
      <c r="FX69" s="163" t="e">
        <f t="shared" ref="FX69:FX103" si="302">IF(ISNONTEXT($K69),_xlfn.LOGNORM.DIST(CA69,LN($G69),LN($K69),FALSE),NA())</f>
        <v>#N/A</v>
      </c>
      <c r="FY69" s="163" t="e">
        <f t="shared" ref="FY69:FY103" si="303">IF(ISNONTEXT($K69),_xlfn.LOGNORM.DIST(CB69,LN($G69),LN($K69),FALSE),NA())</f>
        <v>#N/A</v>
      </c>
      <c r="FZ69" s="163" t="e">
        <f t="shared" ref="FZ69:FZ103" si="304">IF(ISNONTEXT($K69),_xlfn.LOGNORM.DIST(CC69,LN($G69),LN($K69),FALSE),NA())</f>
        <v>#N/A</v>
      </c>
      <c r="GA69" s="163" t="e">
        <f t="shared" ref="GA69:GA103" si="305">IF(ISNONTEXT($K69),_xlfn.LOGNORM.DIST(CD69,LN($G69),LN($K69),FALSE),NA())</f>
        <v>#N/A</v>
      </c>
      <c r="GB69" s="163" t="e">
        <f t="shared" ref="GB69:GB103" si="306">IF(ISNONTEXT($K69),_xlfn.LOGNORM.DIST(CE69,LN($G69),LN($K69),FALSE),NA())</f>
        <v>#N/A</v>
      </c>
      <c r="GC69" s="163" t="e">
        <f t="shared" ref="GC69:GC103" si="307">IF(ISNONTEXT($K69),_xlfn.LOGNORM.DIST(CF69,LN($G69),LN($K69),FALSE),NA())</f>
        <v>#N/A</v>
      </c>
      <c r="GD69" s="163" t="e">
        <f t="shared" ref="GD69:GD103" si="308">IF(ISNONTEXT($K69),_xlfn.LOGNORM.DIST(CG69,LN($G69),LN($K69),FALSE),NA())</f>
        <v>#N/A</v>
      </c>
      <c r="GE69" s="163" t="e">
        <f t="shared" ref="GE69:GE103" si="309">IF(ISNONTEXT($K69),_xlfn.LOGNORM.DIST(CH69,LN($G69),LN($K69),FALSE),NA())</f>
        <v>#N/A</v>
      </c>
      <c r="GF69" s="163" t="e">
        <f t="shared" ref="GF69:GF103" si="310">IF(ISNONTEXT($K69),_xlfn.LOGNORM.DIST(CI69,LN($G69),LN($K69),FALSE),NA())</f>
        <v>#N/A</v>
      </c>
      <c r="GG69" s="163" t="e">
        <f t="shared" ref="GG69:GG103" si="311">IF(ISNONTEXT($K69),_xlfn.LOGNORM.DIST(CJ69,LN($G69),LN($K69),FALSE),NA())</f>
        <v>#N/A</v>
      </c>
      <c r="GH69" s="163" t="e">
        <f t="shared" ref="GH69:GH103" si="312">IF(ISNONTEXT($K69),_xlfn.LOGNORM.DIST(CK69,LN($G69),LN($K69),FALSE),NA())</f>
        <v>#N/A</v>
      </c>
      <c r="GI69" s="163" t="e">
        <f t="shared" ref="GI69:GI103" si="313">IF(ISNONTEXT($K69),_xlfn.LOGNORM.DIST(CL69,LN($G69),LN($K69),FALSE),NA())</f>
        <v>#N/A</v>
      </c>
      <c r="GJ69" s="163" t="e">
        <f t="shared" ref="GJ69:GJ103" si="314">IF(ISNONTEXT($K69),_xlfn.LOGNORM.DIST(CM69,LN($G69),LN($K69),FALSE),NA())</f>
        <v>#N/A</v>
      </c>
      <c r="GK69" s="163" t="e">
        <f t="shared" ref="GK69:GK103" si="315">IF(ISNONTEXT($K69),_xlfn.LOGNORM.DIST(CN69,LN($G69),LN($K69),FALSE),NA())</f>
        <v>#N/A</v>
      </c>
      <c r="GL69" s="163" t="e">
        <f t="shared" ref="GL69:GL103" si="316">IF(ISNONTEXT($K69),_xlfn.LOGNORM.DIST(CO69,LN($G69),LN($K69),FALSE),NA())</f>
        <v>#N/A</v>
      </c>
      <c r="GM69" s="163" t="e">
        <f t="shared" ref="GM69:GM103" si="317">IF(ISNONTEXT($K69),_xlfn.LOGNORM.DIST(CP69,LN($G69),LN($K69),FALSE),NA())</f>
        <v>#N/A</v>
      </c>
      <c r="GN69" s="163" t="e">
        <f t="shared" ref="GN69:GN103" si="318">IF(ISNONTEXT($K69),_xlfn.LOGNORM.DIST(CQ69,LN($G69),LN($K69),FALSE),NA())</f>
        <v>#N/A</v>
      </c>
      <c r="GO69" s="163" t="e">
        <f t="shared" ref="GO69:GO103" si="319">IF(ISNONTEXT($K69),_xlfn.LOGNORM.DIST(CR69,LN($G69),LN($K69),FALSE),NA())</f>
        <v>#N/A</v>
      </c>
      <c r="GP69" s="163" t="e">
        <f t="shared" ref="GP69:GP103" si="320">IF(ISNONTEXT($K69),_xlfn.LOGNORM.DIST(CS69,LN($G69),LN($K69),FALSE),NA())</f>
        <v>#N/A</v>
      </c>
      <c r="GQ69" s="163" t="e">
        <f t="shared" ref="GQ69:GQ103" si="321">IF(ISNONTEXT($K69),_xlfn.LOGNORM.DIST(CT69,LN($G69),LN($K69),FALSE),NA())</f>
        <v>#N/A</v>
      </c>
      <c r="GR69" s="163" t="e">
        <f t="shared" ref="GR69:GR103" si="322">IF(ISNONTEXT($K69),_xlfn.LOGNORM.DIST(CU69,LN($G69),LN($K69),FALSE),NA())</f>
        <v>#N/A</v>
      </c>
      <c r="GS69" s="163" t="e">
        <f t="shared" ref="GS69:GS103" si="323">IF(ISNONTEXT($K69),_xlfn.LOGNORM.DIST(CV69,LN($G69),LN($K69),FALSE),NA())</f>
        <v>#N/A</v>
      </c>
      <c r="GT69" s="163" t="e">
        <f t="shared" ref="GT69:GT103" si="324">IF(ISNONTEXT($K69),_xlfn.LOGNORM.DIST(CW69,LN($G69),LN($K69),FALSE),NA())</f>
        <v>#N/A</v>
      </c>
      <c r="GU69" s="163" t="e">
        <f t="shared" ref="GU69:GU103" si="325">IF(ISNONTEXT($K69),_xlfn.LOGNORM.DIST(CX69,LN($G69),LN($K69),FALSE),NA())</f>
        <v>#N/A</v>
      </c>
      <c r="GV69" s="163" t="e">
        <f t="shared" ref="GV69:GV103" si="326">IF(ISNONTEXT($K69),_xlfn.LOGNORM.DIST(CY69,LN($G69),LN($K69),FALSE),NA())</f>
        <v>#N/A</v>
      </c>
      <c r="GW69" s="163" t="e">
        <f t="shared" ref="GW69:GW103" si="327">IF(ISNONTEXT($K69),_xlfn.LOGNORM.DIST(CZ69,LN($G69),LN($K69),FALSE),NA())</f>
        <v>#N/A</v>
      </c>
      <c r="GX69" s="163" t="e">
        <f t="shared" ref="GX69:GX103" si="328">IF(ISNONTEXT($K69),_xlfn.LOGNORM.DIST(DA69,LN($G69),LN($K69),FALSE),NA())</f>
        <v>#N/A</v>
      </c>
      <c r="GY69" s="163" t="e">
        <f t="shared" ref="GY69:GY103" si="329">IF(ISNONTEXT($K69),_xlfn.LOGNORM.DIST(DB69,LN($G69),LN($K69),FALSE),NA())</f>
        <v>#N/A</v>
      </c>
      <c r="GZ69" s="163" t="e">
        <f t="shared" ref="GZ69:GZ103" si="330">IF(ISNONTEXT($K69),_xlfn.LOGNORM.DIST(DC69,LN($G69),LN($K69),FALSE),NA())</f>
        <v>#N/A</v>
      </c>
      <c r="HA69" s="163" t="e">
        <f t="shared" ref="HA69:HA103" si="331">IF(ISNONTEXT($K69),_xlfn.LOGNORM.DIST(DD69,LN($G69),LN($K69),FALSE),NA())</f>
        <v>#N/A</v>
      </c>
      <c r="HB69" s="163" t="e">
        <f t="shared" ref="HB69:HB103" si="332">IF(ISNONTEXT($K69),_xlfn.LOGNORM.DIST(DE69,LN($G69),LN($K69),FALSE),NA())</f>
        <v>#N/A</v>
      </c>
      <c r="HC69" s="163" t="e">
        <f t="shared" ref="HC69:HC103" si="333">IF(ISNONTEXT($K69),_xlfn.LOGNORM.DIST(DF69,LN($G69),LN($K69),FALSE),NA())</f>
        <v>#N/A</v>
      </c>
      <c r="HD69" s="163" t="e">
        <f t="shared" ref="HD69:HD103" si="334">IF(ISNONTEXT($K69),_xlfn.LOGNORM.DIST(DG69,LN($G69),LN($K69),FALSE),NA())</f>
        <v>#N/A</v>
      </c>
      <c r="HE69" s="163" t="e">
        <f t="shared" ref="HE69:HE103" si="335">IF(ISNONTEXT($K69),_xlfn.LOGNORM.DIST(DH69,LN($G69),LN($K69),FALSE),NA())</f>
        <v>#N/A</v>
      </c>
      <c r="HF69" s="163" t="e">
        <f t="shared" ref="HF69:HF103" si="336">IF(ISNONTEXT($K69),_xlfn.LOGNORM.DIST(DI69,LN($G69),LN($K69),FALSE),NA())</f>
        <v>#N/A</v>
      </c>
      <c r="HG69" s="163" t="e">
        <f t="shared" ref="HG69:HG103" si="337">IF(ISNONTEXT($K69),_xlfn.LOGNORM.DIST(DJ69,LN($G69),LN($K69),FALSE),NA())</f>
        <v>#N/A</v>
      </c>
      <c r="HH69" s="163" t="e">
        <f t="shared" ref="HH69:HH103" si="338">IF(ISNONTEXT($K69),_xlfn.LOGNORM.DIST(DK69,LN($G69),LN($K69),FALSE),NA())</f>
        <v>#N/A</v>
      </c>
      <c r="HI69" s="163" t="e">
        <f t="shared" ref="HI69:HI103" si="339">IF(ISNONTEXT($K69),_xlfn.LOGNORM.DIST(DL69,LN($G69),LN($K69),FALSE),NA())</f>
        <v>#N/A</v>
      </c>
      <c r="HJ69" s="163" t="e">
        <f t="shared" ref="HJ69:HJ103" si="340">IF(ISNONTEXT($K69),_xlfn.LOGNORM.DIST(DM69,LN($G69),LN($K69),FALSE),NA())</f>
        <v>#N/A</v>
      </c>
      <c r="HK69" s="163" t="e">
        <f t="shared" ref="HK69:HK103" si="341">IF(ISNONTEXT($K69),_xlfn.LOGNORM.DIST(DN69,LN($G69),LN($K69),FALSE),NA())</f>
        <v>#N/A</v>
      </c>
      <c r="HL69" s="163" t="e">
        <f t="shared" ref="HL69:HL103" si="342">IF(ISNONTEXT($K69),_xlfn.LOGNORM.DIST(DO69,LN($G69),LN($K69),FALSE),NA())</f>
        <v>#N/A</v>
      </c>
      <c r="HM69" s="163" t="e">
        <f t="shared" ref="HM69:HM103" si="343">IF(ISNONTEXT($K69),_xlfn.LOGNORM.DIST(DP69,LN($G69),LN($K69),FALSE),NA())</f>
        <v>#N/A</v>
      </c>
      <c r="HN69" s="163" t="e">
        <f t="shared" ref="HN69:HN103" si="344">IF(ISNONTEXT($K69),_xlfn.LOGNORM.DIST(DQ69,LN($G69),LN($K69),FALSE),NA())</f>
        <v>#N/A</v>
      </c>
      <c r="HO69" s="163" t="e">
        <f t="shared" ref="HO69:HO103" si="345">IF(ISNONTEXT($K69),_xlfn.LOGNORM.DIST(DR69,LN($G69),LN($K69),FALSE),NA())</f>
        <v>#N/A</v>
      </c>
      <c r="HP69" s="163" t="e">
        <f t="shared" ref="HP69:HP103" si="346">IF(ISNONTEXT($K69),_xlfn.LOGNORM.DIST(DS69,LN($G69),LN($K69),FALSE),NA())</f>
        <v>#N/A</v>
      </c>
      <c r="HQ69" s="163" t="e">
        <f t="shared" ref="HQ69:HQ103" si="347">IF(ISNONTEXT($K69),_xlfn.LOGNORM.DIST(DT69,LN($G69),LN($K69),FALSE),NA())</f>
        <v>#N/A</v>
      </c>
    </row>
    <row r="70" spans="1:225" hidden="1" x14ac:dyDescent="0.25">
      <c r="A70" s="4">
        <v>67</v>
      </c>
      <c r="B70" s="368" t="str">
        <f>IFERROR(_xlfn.LOGNORM.INV(0.001,LN($G70),LN(VLOOKUP($H70,VLookups!$A$4:$C$13,3,FALSE))),"")</f>
        <v/>
      </c>
      <c r="C70" s="89"/>
      <c r="D70" s="368" t="str">
        <f>IFERROR(_xlfn.LOGNORM.INV(0.999,LN($G70),LN(VLOOKUP($H70,VLookups!$A$4:$C$13,3,FALSE))),"")</f>
        <v/>
      </c>
      <c r="E70" s="34" t="str">
        <f t="shared" si="239"/>
        <v/>
      </c>
      <c r="F70" s="34" t="str">
        <f t="shared" si="240"/>
        <v/>
      </c>
      <c r="G70" s="70" t="str">
        <f>IF(AND(C70&gt;0,NOT(ISBLANK(H70))),IF(VLOOKUP($C$3,VLookups!$A$17:$B$18,2,FALSE),C70*VLOOKUP(H70,VLookups!$A$4:$B$13,2,FALSE),C70),"")</f>
        <v/>
      </c>
      <c r="H70" s="21"/>
      <c r="I70" s="56"/>
      <c r="J70" s="266"/>
      <c r="K70" s="369" t="str">
        <f>IF(AND(B70&gt;0,C70&gt;0,D70&gt;0),IF(ISBLANK(J70),IF(ISBLANK(H70),"",VLOOKUP(H70,VLookups!$A$4:$C$13,3,FALSE)),J70),"")</f>
        <v/>
      </c>
      <c r="L70" s="369" t="str">
        <f t="shared" si="241"/>
        <v/>
      </c>
      <c r="M70" s="72" t="str">
        <f t="shared" si="242"/>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3"/>
        <v/>
      </c>
      <c r="X70" s="162" t="str">
        <f t="shared" si="244"/>
        <v/>
      </c>
      <c r="Y70" s="48" t="str">
        <f t="shared" ref="Y70:CJ70" si="348">IF(ISNONTEXT($W70),X70+$W70,"")</f>
        <v/>
      </c>
      <c r="Z70" s="48" t="str">
        <f t="shared" si="348"/>
        <v/>
      </c>
      <c r="AA70" s="48" t="str">
        <f t="shared" si="348"/>
        <v/>
      </c>
      <c r="AB70" s="48" t="str">
        <f t="shared" si="348"/>
        <v/>
      </c>
      <c r="AC70" s="48" t="str">
        <f t="shared" si="348"/>
        <v/>
      </c>
      <c r="AD70" s="48" t="str">
        <f t="shared" si="348"/>
        <v/>
      </c>
      <c r="AE70" s="48" t="str">
        <f t="shared" si="348"/>
        <v/>
      </c>
      <c r="AF70" s="48" t="str">
        <f t="shared" si="348"/>
        <v/>
      </c>
      <c r="AG70" s="48" t="str">
        <f t="shared" si="348"/>
        <v/>
      </c>
      <c r="AH70" s="48" t="str">
        <f t="shared" si="348"/>
        <v/>
      </c>
      <c r="AI70" s="48" t="str">
        <f t="shared" si="348"/>
        <v/>
      </c>
      <c r="AJ70" s="48" t="str">
        <f t="shared" si="348"/>
        <v/>
      </c>
      <c r="AK70" s="48" t="str">
        <f t="shared" si="348"/>
        <v/>
      </c>
      <c r="AL70" s="48" t="str">
        <f t="shared" si="348"/>
        <v/>
      </c>
      <c r="AM70" s="48" t="str">
        <f t="shared" si="348"/>
        <v/>
      </c>
      <c r="AN70" s="48" t="str">
        <f t="shared" si="348"/>
        <v/>
      </c>
      <c r="AO70" s="48" t="str">
        <f t="shared" si="348"/>
        <v/>
      </c>
      <c r="AP70" s="48" t="str">
        <f t="shared" si="348"/>
        <v/>
      </c>
      <c r="AQ70" s="48" t="str">
        <f t="shared" si="348"/>
        <v/>
      </c>
      <c r="AR70" s="48" t="str">
        <f t="shared" si="348"/>
        <v/>
      </c>
      <c r="AS70" s="48" t="str">
        <f t="shared" si="348"/>
        <v/>
      </c>
      <c r="AT70" s="48" t="str">
        <f t="shared" si="348"/>
        <v/>
      </c>
      <c r="AU70" s="48" t="str">
        <f t="shared" si="348"/>
        <v/>
      </c>
      <c r="AV70" s="48" t="str">
        <f t="shared" si="348"/>
        <v/>
      </c>
      <c r="AW70" s="48" t="str">
        <f t="shared" si="348"/>
        <v/>
      </c>
      <c r="AX70" s="48" t="str">
        <f t="shared" si="348"/>
        <v/>
      </c>
      <c r="AY70" s="48" t="str">
        <f t="shared" si="348"/>
        <v/>
      </c>
      <c r="AZ70" s="48" t="str">
        <f t="shared" si="348"/>
        <v/>
      </c>
      <c r="BA70" s="48" t="str">
        <f t="shared" si="348"/>
        <v/>
      </c>
      <c r="BB70" s="48" t="str">
        <f t="shared" si="348"/>
        <v/>
      </c>
      <c r="BC70" s="48" t="str">
        <f t="shared" si="348"/>
        <v/>
      </c>
      <c r="BD70" s="48" t="str">
        <f t="shared" si="348"/>
        <v/>
      </c>
      <c r="BE70" s="48" t="str">
        <f t="shared" si="348"/>
        <v/>
      </c>
      <c r="BF70" s="48" t="str">
        <f t="shared" si="348"/>
        <v/>
      </c>
      <c r="BG70" s="48" t="str">
        <f t="shared" si="348"/>
        <v/>
      </c>
      <c r="BH70" s="48" t="str">
        <f t="shared" si="348"/>
        <v/>
      </c>
      <c r="BI70" s="48" t="str">
        <f t="shared" si="348"/>
        <v/>
      </c>
      <c r="BJ70" s="48" t="str">
        <f t="shared" si="348"/>
        <v/>
      </c>
      <c r="BK70" s="48" t="str">
        <f t="shared" si="348"/>
        <v/>
      </c>
      <c r="BL70" s="48" t="str">
        <f t="shared" si="348"/>
        <v/>
      </c>
      <c r="BM70" s="48" t="str">
        <f t="shared" si="348"/>
        <v/>
      </c>
      <c r="BN70" s="48" t="str">
        <f t="shared" si="348"/>
        <v/>
      </c>
      <c r="BO70" s="48" t="str">
        <f t="shared" si="348"/>
        <v/>
      </c>
      <c r="BP70" s="48" t="str">
        <f t="shared" si="348"/>
        <v/>
      </c>
      <c r="BQ70" s="48" t="str">
        <f t="shared" si="348"/>
        <v/>
      </c>
      <c r="BR70" s="48" t="str">
        <f t="shared" si="348"/>
        <v/>
      </c>
      <c r="BS70" s="48" t="str">
        <f t="shared" si="348"/>
        <v/>
      </c>
      <c r="BT70" s="48" t="str">
        <f t="shared" si="348"/>
        <v/>
      </c>
      <c r="BU70" s="48" t="str">
        <f t="shared" si="348"/>
        <v/>
      </c>
      <c r="BV70" s="48" t="str">
        <f t="shared" si="348"/>
        <v/>
      </c>
      <c r="BW70" s="48" t="str">
        <f t="shared" si="348"/>
        <v/>
      </c>
      <c r="BX70" s="48" t="str">
        <f t="shared" si="348"/>
        <v/>
      </c>
      <c r="BY70" s="48" t="str">
        <f t="shared" si="348"/>
        <v/>
      </c>
      <c r="BZ70" s="48" t="str">
        <f t="shared" si="348"/>
        <v/>
      </c>
      <c r="CA70" s="48" t="str">
        <f t="shared" si="348"/>
        <v/>
      </c>
      <c r="CB70" s="48" t="str">
        <f t="shared" si="348"/>
        <v/>
      </c>
      <c r="CC70" s="48" t="str">
        <f t="shared" si="348"/>
        <v/>
      </c>
      <c r="CD70" s="48" t="str">
        <f t="shared" si="348"/>
        <v/>
      </c>
      <c r="CE70" s="48" t="str">
        <f t="shared" si="348"/>
        <v/>
      </c>
      <c r="CF70" s="48" t="str">
        <f t="shared" si="348"/>
        <v/>
      </c>
      <c r="CG70" s="48" t="str">
        <f t="shared" si="348"/>
        <v/>
      </c>
      <c r="CH70" s="48" t="str">
        <f t="shared" si="348"/>
        <v/>
      </c>
      <c r="CI70" s="48" t="str">
        <f t="shared" si="348"/>
        <v/>
      </c>
      <c r="CJ70" s="48" t="str">
        <f t="shared" si="348"/>
        <v/>
      </c>
      <c r="CK70" s="48" t="str">
        <f t="shared" ref="CK70:DT70" si="349">IF(ISNONTEXT($W70),CJ70+$W70,"")</f>
        <v/>
      </c>
      <c r="CL70" s="48" t="str">
        <f t="shared" si="349"/>
        <v/>
      </c>
      <c r="CM70" s="48" t="str">
        <f t="shared" si="349"/>
        <v/>
      </c>
      <c r="CN70" s="48" t="str">
        <f t="shared" si="349"/>
        <v/>
      </c>
      <c r="CO70" s="48" t="str">
        <f t="shared" si="349"/>
        <v/>
      </c>
      <c r="CP70" s="48" t="str">
        <f t="shared" si="349"/>
        <v/>
      </c>
      <c r="CQ70" s="48" t="str">
        <f t="shared" si="349"/>
        <v/>
      </c>
      <c r="CR70" s="48" t="str">
        <f t="shared" si="349"/>
        <v/>
      </c>
      <c r="CS70" s="48" t="str">
        <f t="shared" si="349"/>
        <v/>
      </c>
      <c r="CT70" s="48" t="str">
        <f t="shared" si="349"/>
        <v/>
      </c>
      <c r="CU70" s="48" t="str">
        <f t="shared" si="349"/>
        <v/>
      </c>
      <c r="CV70" s="48" t="str">
        <f t="shared" si="349"/>
        <v/>
      </c>
      <c r="CW70" s="48" t="str">
        <f t="shared" si="349"/>
        <v/>
      </c>
      <c r="CX70" s="48" t="str">
        <f t="shared" si="349"/>
        <v/>
      </c>
      <c r="CY70" s="48" t="str">
        <f t="shared" si="349"/>
        <v/>
      </c>
      <c r="CZ70" s="48" t="str">
        <f t="shared" si="349"/>
        <v/>
      </c>
      <c r="DA70" s="48" t="str">
        <f t="shared" si="349"/>
        <v/>
      </c>
      <c r="DB70" s="48" t="str">
        <f t="shared" si="349"/>
        <v/>
      </c>
      <c r="DC70" s="48" t="str">
        <f t="shared" si="349"/>
        <v/>
      </c>
      <c r="DD70" s="48" t="str">
        <f t="shared" si="349"/>
        <v/>
      </c>
      <c r="DE70" s="48" t="str">
        <f t="shared" si="349"/>
        <v/>
      </c>
      <c r="DF70" s="48" t="str">
        <f t="shared" si="349"/>
        <v/>
      </c>
      <c r="DG70" s="48" t="str">
        <f t="shared" si="349"/>
        <v/>
      </c>
      <c r="DH70" s="48" t="str">
        <f t="shared" si="349"/>
        <v/>
      </c>
      <c r="DI70" s="48" t="str">
        <f t="shared" si="349"/>
        <v/>
      </c>
      <c r="DJ70" s="48" t="str">
        <f t="shared" si="349"/>
        <v/>
      </c>
      <c r="DK70" s="48" t="str">
        <f t="shared" si="349"/>
        <v/>
      </c>
      <c r="DL70" s="48" t="str">
        <f t="shared" si="349"/>
        <v/>
      </c>
      <c r="DM70" s="48" t="str">
        <f t="shared" si="349"/>
        <v/>
      </c>
      <c r="DN70" s="48" t="str">
        <f t="shared" si="349"/>
        <v/>
      </c>
      <c r="DO70" s="48" t="str">
        <f t="shared" si="349"/>
        <v/>
      </c>
      <c r="DP70" s="48" t="str">
        <f t="shared" si="349"/>
        <v/>
      </c>
      <c r="DQ70" s="48" t="str">
        <f t="shared" si="349"/>
        <v/>
      </c>
      <c r="DR70" s="48" t="str">
        <f t="shared" si="349"/>
        <v/>
      </c>
      <c r="DS70" s="48" t="str">
        <f t="shared" si="349"/>
        <v/>
      </c>
      <c r="DT70" s="48" t="str">
        <f t="shared" si="349"/>
        <v/>
      </c>
      <c r="DU70" s="163" t="e">
        <f t="shared" si="247"/>
        <v>#N/A</v>
      </c>
      <c r="DV70" s="163" t="e">
        <f t="shared" si="248"/>
        <v>#N/A</v>
      </c>
      <c r="DW70" s="163" t="e">
        <f t="shared" si="249"/>
        <v>#N/A</v>
      </c>
      <c r="DX70" s="163" t="e">
        <f t="shared" si="250"/>
        <v>#N/A</v>
      </c>
      <c r="DY70" s="163" t="e">
        <f t="shared" si="251"/>
        <v>#N/A</v>
      </c>
      <c r="DZ70" s="163" t="e">
        <f t="shared" si="252"/>
        <v>#N/A</v>
      </c>
      <c r="EA70" s="163" t="e">
        <f t="shared" si="253"/>
        <v>#N/A</v>
      </c>
      <c r="EB70" s="163" t="e">
        <f t="shared" si="254"/>
        <v>#N/A</v>
      </c>
      <c r="EC70" s="163" t="e">
        <f t="shared" si="255"/>
        <v>#N/A</v>
      </c>
      <c r="ED70" s="163" t="e">
        <f t="shared" si="256"/>
        <v>#N/A</v>
      </c>
      <c r="EE70" s="163" t="e">
        <f t="shared" si="257"/>
        <v>#N/A</v>
      </c>
      <c r="EF70" s="163" t="e">
        <f t="shared" si="258"/>
        <v>#N/A</v>
      </c>
      <c r="EG70" s="163" t="e">
        <f t="shared" si="259"/>
        <v>#N/A</v>
      </c>
      <c r="EH70" s="163" t="e">
        <f t="shared" si="260"/>
        <v>#N/A</v>
      </c>
      <c r="EI70" s="163" t="e">
        <f t="shared" si="261"/>
        <v>#N/A</v>
      </c>
      <c r="EJ70" s="163" t="e">
        <f t="shared" si="262"/>
        <v>#N/A</v>
      </c>
      <c r="EK70" s="163" t="e">
        <f t="shared" si="263"/>
        <v>#N/A</v>
      </c>
      <c r="EL70" s="163" t="e">
        <f t="shared" si="264"/>
        <v>#N/A</v>
      </c>
      <c r="EM70" s="163" t="e">
        <f t="shared" si="265"/>
        <v>#N/A</v>
      </c>
      <c r="EN70" s="163" t="e">
        <f t="shared" si="266"/>
        <v>#N/A</v>
      </c>
      <c r="EO70" s="163" t="e">
        <f t="shared" si="267"/>
        <v>#N/A</v>
      </c>
      <c r="EP70" s="163" t="e">
        <f t="shared" si="268"/>
        <v>#N/A</v>
      </c>
      <c r="EQ70" s="163" t="e">
        <f t="shared" si="269"/>
        <v>#N/A</v>
      </c>
      <c r="ER70" s="163" t="e">
        <f t="shared" si="270"/>
        <v>#N/A</v>
      </c>
      <c r="ES70" s="163" t="e">
        <f t="shared" si="271"/>
        <v>#N/A</v>
      </c>
      <c r="ET70" s="163" t="e">
        <f t="shared" si="272"/>
        <v>#N/A</v>
      </c>
      <c r="EU70" s="163" t="e">
        <f t="shared" si="273"/>
        <v>#N/A</v>
      </c>
      <c r="EV70" s="163" t="e">
        <f t="shared" si="274"/>
        <v>#N/A</v>
      </c>
      <c r="EW70" s="163" t="e">
        <f t="shared" si="275"/>
        <v>#N/A</v>
      </c>
      <c r="EX70" s="163" t="e">
        <f t="shared" si="276"/>
        <v>#N/A</v>
      </c>
      <c r="EY70" s="163" t="e">
        <f t="shared" si="277"/>
        <v>#N/A</v>
      </c>
      <c r="EZ70" s="163" t="e">
        <f t="shared" si="278"/>
        <v>#N/A</v>
      </c>
      <c r="FA70" s="163" t="e">
        <f t="shared" si="279"/>
        <v>#N/A</v>
      </c>
      <c r="FB70" s="163" t="e">
        <f t="shared" si="280"/>
        <v>#N/A</v>
      </c>
      <c r="FC70" s="163" t="e">
        <f t="shared" si="281"/>
        <v>#N/A</v>
      </c>
      <c r="FD70" s="163" t="e">
        <f t="shared" si="282"/>
        <v>#N/A</v>
      </c>
      <c r="FE70" s="163" t="e">
        <f t="shared" si="283"/>
        <v>#N/A</v>
      </c>
      <c r="FF70" s="163" t="e">
        <f t="shared" si="284"/>
        <v>#N/A</v>
      </c>
      <c r="FG70" s="163" t="e">
        <f t="shared" si="285"/>
        <v>#N/A</v>
      </c>
      <c r="FH70" s="163" t="e">
        <f t="shared" si="286"/>
        <v>#N/A</v>
      </c>
      <c r="FI70" s="163" t="e">
        <f t="shared" si="287"/>
        <v>#N/A</v>
      </c>
      <c r="FJ70" s="163" t="e">
        <f t="shared" si="288"/>
        <v>#N/A</v>
      </c>
      <c r="FK70" s="163" t="e">
        <f t="shared" si="289"/>
        <v>#N/A</v>
      </c>
      <c r="FL70" s="163" t="e">
        <f t="shared" si="290"/>
        <v>#N/A</v>
      </c>
      <c r="FM70" s="163" t="e">
        <f t="shared" si="291"/>
        <v>#N/A</v>
      </c>
      <c r="FN70" s="163" t="e">
        <f t="shared" si="292"/>
        <v>#N/A</v>
      </c>
      <c r="FO70" s="163" t="e">
        <f t="shared" si="293"/>
        <v>#N/A</v>
      </c>
      <c r="FP70" s="163" t="e">
        <f t="shared" si="294"/>
        <v>#N/A</v>
      </c>
      <c r="FQ70" s="163" t="e">
        <f t="shared" si="295"/>
        <v>#N/A</v>
      </c>
      <c r="FR70" s="163" t="e">
        <f t="shared" si="296"/>
        <v>#N/A</v>
      </c>
      <c r="FS70" s="163" t="e">
        <f t="shared" si="297"/>
        <v>#N/A</v>
      </c>
      <c r="FT70" s="163" t="e">
        <f t="shared" si="298"/>
        <v>#N/A</v>
      </c>
      <c r="FU70" s="163" t="e">
        <f t="shared" si="299"/>
        <v>#N/A</v>
      </c>
      <c r="FV70" s="163" t="e">
        <f t="shared" si="300"/>
        <v>#N/A</v>
      </c>
      <c r="FW70" s="163" t="e">
        <f t="shared" si="301"/>
        <v>#N/A</v>
      </c>
      <c r="FX70" s="163" t="e">
        <f t="shared" si="302"/>
        <v>#N/A</v>
      </c>
      <c r="FY70" s="163" t="e">
        <f t="shared" si="303"/>
        <v>#N/A</v>
      </c>
      <c r="FZ70" s="163" t="e">
        <f t="shared" si="304"/>
        <v>#N/A</v>
      </c>
      <c r="GA70" s="163" t="e">
        <f t="shared" si="305"/>
        <v>#N/A</v>
      </c>
      <c r="GB70" s="163" t="e">
        <f t="shared" si="306"/>
        <v>#N/A</v>
      </c>
      <c r="GC70" s="163" t="e">
        <f t="shared" si="307"/>
        <v>#N/A</v>
      </c>
      <c r="GD70" s="163" t="e">
        <f t="shared" si="308"/>
        <v>#N/A</v>
      </c>
      <c r="GE70" s="163" t="e">
        <f t="shared" si="309"/>
        <v>#N/A</v>
      </c>
      <c r="GF70" s="163" t="e">
        <f t="shared" si="310"/>
        <v>#N/A</v>
      </c>
      <c r="GG70" s="163" t="e">
        <f t="shared" si="311"/>
        <v>#N/A</v>
      </c>
      <c r="GH70" s="163" t="e">
        <f t="shared" si="312"/>
        <v>#N/A</v>
      </c>
      <c r="GI70" s="163" t="e">
        <f t="shared" si="313"/>
        <v>#N/A</v>
      </c>
      <c r="GJ70" s="163" t="e">
        <f t="shared" si="314"/>
        <v>#N/A</v>
      </c>
      <c r="GK70" s="163" t="e">
        <f t="shared" si="315"/>
        <v>#N/A</v>
      </c>
      <c r="GL70" s="163" t="e">
        <f t="shared" si="316"/>
        <v>#N/A</v>
      </c>
      <c r="GM70" s="163" t="e">
        <f t="shared" si="317"/>
        <v>#N/A</v>
      </c>
      <c r="GN70" s="163" t="e">
        <f t="shared" si="318"/>
        <v>#N/A</v>
      </c>
      <c r="GO70" s="163" t="e">
        <f t="shared" si="319"/>
        <v>#N/A</v>
      </c>
      <c r="GP70" s="163" t="e">
        <f t="shared" si="320"/>
        <v>#N/A</v>
      </c>
      <c r="GQ70" s="163" t="e">
        <f t="shared" si="321"/>
        <v>#N/A</v>
      </c>
      <c r="GR70" s="163" t="e">
        <f t="shared" si="322"/>
        <v>#N/A</v>
      </c>
      <c r="GS70" s="163" t="e">
        <f t="shared" si="323"/>
        <v>#N/A</v>
      </c>
      <c r="GT70" s="163" t="e">
        <f t="shared" si="324"/>
        <v>#N/A</v>
      </c>
      <c r="GU70" s="163" t="e">
        <f t="shared" si="325"/>
        <v>#N/A</v>
      </c>
      <c r="GV70" s="163" t="e">
        <f t="shared" si="326"/>
        <v>#N/A</v>
      </c>
      <c r="GW70" s="163" t="e">
        <f t="shared" si="327"/>
        <v>#N/A</v>
      </c>
      <c r="GX70" s="163" t="e">
        <f t="shared" si="328"/>
        <v>#N/A</v>
      </c>
      <c r="GY70" s="163" t="e">
        <f t="shared" si="329"/>
        <v>#N/A</v>
      </c>
      <c r="GZ70" s="163" t="e">
        <f t="shared" si="330"/>
        <v>#N/A</v>
      </c>
      <c r="HA70" s="163" t="e">
        <f t="shared" si="331"/>
        <v>#N/A</v>
      </c>
      <c r="HB70" s="163" t="e">
        <f t="shared" si="332"/>
        <v>#N/A</v>
      </c>
      <c r="HC70" s="163" t="e">
        <f t="shared" si="333"/>
        <v>#N/A</v>
      </c>
      <c r="HD70" s="163" t="e">
        <f t="shared" si="334"/>
        <v>#N/A</v>
      </c>
      <c r="HE70" s="163" t="e">
        <f t="shared" si="335"/>
        <v>#N/A</v>
      </c>
      <c r="HF70" s="163" t="e">
        <f t="shared" si="336"/>
        <v>#N/A</v>
      </c>
      <c r="HG70" s="163" t="e">
        <f t="shared" si="337"/>
        <v>#N/A</v>
      </c>
      <c r="HH70" s="163" t="e">
        <f t="shared" si="338"/>
        <v>#N/A</v>
      </c>
      <c r="HI70" s="163" t="e">
        <f t="shared" si="339"/>
        <v>#N/A</v>
      </c>
      <c r="HJ70" s="163" t="e">
        <f t="shared" si="340"/>
        <v>#N/A</v>
      </c>
      <c r="HK70" s="163" t="e">
        <f t="shared" si="341"/>
        <v>#N/A</v>
      </c>
      <c r="HL70" s="163" t="e">
        <f t="shared" si="342"/>
        <v>#N/A</v>
      </c>
      <c r="HM70" s="163" t="e">
        <f t="shared" si="343"/>
        <v>#N/A</v>
      </c>
      <c r="HN70" s="163" t="e">
        <f t="shared" si="344"/>
        <v>#N/A</v>
      </c>
      <c r="HO70" s="163" t="e">
        <f t="shared" si="345"/>
        <v>#N/A</v>
      </c>
      <c r="HP70" s="163" t="e">
        <f t="shared" si="346"/>
        <v>#N/A</v>
      </c>
      <c r="HQ70" s="163" t="e">
        <f t="shared" si="347"/>
        <v>#N/A</v>
      </c>
    </row>
    <row r="71" spans="1:225" hidden="1" x14ac:dyDescent="0.25">
      <c r="A71" s="4">
        <v>68</v>
      </c>
      <c r="B71" s="368" t="str">
        <f>IFERROR(_xlfn.LOGNORM.INV(0.001,LN($G71),LN(VLOOKUP($H71,VLookups!$A$4:$C$13,3,FALSE))),"")</f>
        <v/>
      </c>
      <c r="C71" s="89"/>
      <c r="D71" s="368" t="str">
        <f>IFERROR(_xlfn.LOGNORM.INV(0.999,LN($G71),LN(VLOOKUP($H71,VLookups!$A$4:$C$13,3,FALSE))),"")</f>
        <v/>
      </c>
      <c r="E71" s="34" t="str">
        <f t="shared" si="239"/>
        <v/>
      </c>
      <c r="F71" s="34" t="str">
        <f t="shared" si="240"/>
        <v/>
      </c>
      <c r="G71" s="70" t="str">
        <f>IF(AND(C71&gt;0,NOT(ISBLANK(H71))),IF(VLOOKUP($C$3,VLookups!$A$17:$B$18,2,FALSE),C71*VLOOKUP(H71,VLookups!$A$4:$B$13,2,FALSE),C71),"")</f>
        <v/>
      </c>
      <c r="H71" s="21"/>
      <c r="I71" s="56"/>
      <c r="J71" s="266"/>
      <c r="K71" s="369" t="str">
        <f>IF(AND(B71&gt;0,C71&gt;0,D71&gt;0),IF(ISBLANK(J71),IF(ISBLANK(H71),"",VLOOKUP(H71,VLookups!$A$4:$C$13,3,FALSE)),J71),"")</f>
        <v/>
      </c>
      <c r="L71" s="369" t="str">
        <f t="shared" si="241"/>
        <v/>
      </c>
      <c r="M71" s="72" t="str">
        <f t="shared" si="242"/>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3"/>
        <v/>
      </c>
      <c r="X71" s="162" t="str">
        <f t="shared" si="244"/>
        <v/>
      </c>
      <c r="Y71" s="48" t="str">
        <f t="shared" ref="Y71:CJ71" si="350">IF(ISNONTEXT($W71),X71+$W71,"")</f>
        <v/>
      </c>
      <c r="Z71" s="48" t="str">
        <f t="shared" si="350"/>
        <v/>
      </c>
      <c r="AA71" s="48" t="str">
        <f t="shared" si="350"/>
        <v/>
      </c>
      <c r="AB71" s="48" t="str">
        <f t="shared" si="350"/>
        <v/>
      </c>
      <c r="AC71" s="48" t="str">
        <f t="shared" si="350"/>
        <v/>
      </c>
      <c r="AD71" s="48" t="str">
        <f t="shared" si="350"/>
        <v/>
      </c>
      <c r="AE71" s="48" t="str">
        <f t="shared" si="350"/>
        <v/>
      </c>
      <c r="AF71" s="48" t="str">
        <f t="shared" si="350"/>
        <v/>
      </c>
      <c r="AG71" s="48" t="str">
        <f t="shared" si="350"/>
        <v/>
      </c>
      <c r="AH71" s="48" t="str">
        <f t="shared" si="350"/>
        <v/>
      </c>
      <c r="AI71" s="48" t="str">
        <f t="shared" si="350"/>
        <v/>
      </c>
      <c r="AJ71" s="48" t="str">
        <f t="shared" si="350"/>
        <v/>
      </c>
      <c r="AK71" s="48" t="str">
        <f t="shared" si="350"/>
        <v/>
      </c>
      <c r="AL71" s="48" t="str">
        <f t="shared" si="350"/>
        <v/>
      </c>
      <c r="AM71" s="48" t="str">
        <f t="shared" si="350"/>
        <v/>
      </c>
      <c r="AN71" s="48" t="str">
        <f t="shared" si="350"/>
        <v/>
      </c>
      <c r="AO71" s="48" t="str">
        <f t="shared" si="350"/>
        <v/>
      </c>
      <c r="AP71" s="48" t="str">
        <f t="shared" si="350"/>
        <v/>
      </c>
      <c r="AQ71" s="48" t="str">
        <f t="shared" si="350"/>
        <v/>
      </c>
      <c r="AR71" s="48" t="str">
        <f t="shared" si="350"/>
        <v/>
      </c>
      <c r="AS71" s="48" t="str">
        <f t="shared" si="350"/>
        <v/>
      </c>
      <c r="AT71" s="48" t="str">
        <f t="shared" si="350"/>
        <v/>
      </c>
      <c r="AU71" s="48" t="str">
        <f t="shared" si="350"/>
        <v/>
      </c>
      <c r="AV71" s="48" t="str">
        <f t="shared" si="350"/>
        <v/>
      </c>
      <c r="AW71" s="48" t="str">
        <f t="shared" si="350"/>
        <v/>
      </c>
      <c r="AX71" s="48" t="str">
        <f t="shared" si="350"/>
        <v/>
      </c>
      <c r="AY71" s="48" t="str">
        <f t="shared" si="350"/>
        <v/>
      </c>
      <c r="AZ71" s="48" t="str">
        <f t="shared" si="350"/>
        <v/>
      </c>
      <c r="BA71" s="48" t="str">
        <f t="shared" si="350"/>
        <v/>
      </c>
      <c r="BB71" s="48" t="str">
        <f t="shared" si="350"/>
        <v/>
      </c>
      <c r="BC71" s="48" t="str">
        <f t="shared" si="350"/>
        <v/>
      </c>
      <c r="BD71" s="48" t="str">
        <f t="shared" si="350"/>
        <v/>
      </c>
      <c r="BE71" s="48" t="str">
        <f t="shared" si="350"/>
        <v/>
      </c>
      <c r="BF71" s="48" t="str">
        <f t="shared" si="350"/>
        <v/>
      </c>
      <c r="BG71" s="48" t="str">
        <f t="shared" si="350"/>
        <v/>
      </c>
      <c r="BH71" s="48" t="str">
        <f t="shared" si="350"/>
        <v/>
      </c>
      <c r="BI71" s="48" t="str">
        <f t="shared" si="350"/>
        <v/>
      </c>
      <c r="BJ71" s="48" t="str">
        <f t="shared" si="350"/>
        <v/>
      </c>
      <c r="BK71" s="48" t="str">
        <f t="shared" si="350"/>
        <v/>
      </c>
      <c r="BL71" s="48" t="str">
        <f t="shared" si="350"/>
        <v/>
      </c>
      <c r="BM71" s="48" t="str">
        <f t="shared" si="350"/>
        <v/>
      </c>
      <c r="BN71" s="48" t="str">
        <f t="shared" si="350"/>
        <v/>
      </c>
      <c r="BO71" s="48" t="str">
        <f t="shared" si="350"/>
        <v/>
      </c>
      <c r="BP71" s="48" t="str">
        <f t="shared" si="350"/>
        <v/>
      </c>
      <c r="BQ71" s="48" t="str">
        <f t="shared" si="350"/>
        <v/>
      </c>
      <c r="BR71" s="48" t="str">
        <f t="shared" si="350"/>
        <v/>
      </c>
      <c r="BS71" s="48" t="str">
        <f t="shared" si="350"/>
        <v/>
      </c>
      <c r="BT71" s="48" t="str">
        <f t="shared" si="350"/>
        <v/>
      </c>
      <c r="BU71" s="48" t="str">
        <f t="shared" si="350"/>
        <v/>
      </c>
      <c r="BV71" s="48" t="str">
        <f t="shared" si="350"/>
        <v/>
      </c>
      <c r="BW71" s="48" t="str">
        <f t="shared" si="350"/>
        <v/>
      </c>
      <c r="BX71" s="48" t="str">
        <f t="shared" si="350"/>
        <v/>
      </c>
      <c r="BY71" s="48" t="str">
        <f t="shared" si="350"/>
        <v/>
      </c>
      <c r="BZ71" s="48" t="str">
        <f t="shared" si="350"/>
        <v/>
      </c>
      <c r="CA71" s="48" t="str">
        <f t="shared" si="350"/>
        <v/>
      </c>
      <c r="CB71" s="48" t="str">
        <f t="shared" si="350"/>
        <v/>
      </c>
      <c r="CC71" s="48" t="str">
        <f t="shared" si="350"/>
        <v/>
      </c>
      <c r="CD71" s="48" t="str">
        <f t="shared" si="350"/>
        <v/>
      </c>
      <c r="CE71" s="48" t="str">
        <f t="shared" si="350"/>
        <v/>
      </c>
      <c r="CF71" s="48" t="str">
        <f t="shared" si="350"/>
        <v/>
      </c>
      <c r="CG71" s="48" t="str">
        <f t="shared" si="350"/>
        <v/>
      </c>
      <c r="CH71" s="48" t="str">
        <f t="shared" si="350"/>
        <v/>
      </c>
      <c r="CI71" s="48" t="str">
        <f t="shared" si="350"/>
        <v/>
      </c>
      <c r="CJ71" s="48" t="str">
        <f t="shared" si="350"/>
        <v/>
      </c>
      <c r="CK71" s="48" t="str">
        <f t="shared" ref="CK71:DT71" si="351">IF(ISNONTEXT($W71),CJ71+$W71,"")</f>
        <v/>
      </c>
      <c r="CL71" s="48" t="str">
        <f t="shared" si="351"/>
        <v/>
      </c>
      <c r="CM71" s="48" t="str">
        <f t="shared" si="351"/>
        <v/>
      </c>
      <c r="CN71" s="48" t="str">
        <f t="shared" si="351"/>
        <v/>
      </c>
      <c r="CO71" s="48" t="str">
        <f t="shared" si="351"/>
        <v/>
      </c>
      <c r="CP71" s="48" t="str">
        <f t="shared" si="351"/>
        <v/>
      </c>
      <c r="CQ71" s="48" t="str">
        <f t="shared" si="351"/>
        <v/>
      </c>
      <c r="CR71" s="48" t="str">
        <f t="shared" si="351"/>
        <v/>
      </c>
      <c r="CS71" s="48" t="str">
        <f t="shared" si="351"/>
        <v/>
      </c>
      <c r="CT71" s="48" t="str">
        <f t="shared" si="351"/>
        <v/>
      </c>
      <c r="CU71" s="48" t="str">
        <f t="shared" si="351"/>
        <v/>
      </c>
      <c r="CV71" s="48" t="str">
        <f t="shared" si="351"/>
        <v/>
      </c>
      <c r="CW71" s="48" t="str">
        <f t="shared" si="351"/>
        <v/>
      </c>
      <c r="CX71" s="48" t="str">
        <f t="shared" si="351"/>
        <v/>
      </c>
      <c r="CY71" s="48" t="str">
        <f t="shared" si="351"/>
        <v/>
      </c>
      <c r="CZ71" s="48" t="str">
        <f t="shared" si="351"/>
        <v/>
      </c>
      <c r="DA71" s="48" t="str">
        <f t="shared" si="351"/>
        <v/>
      </c>
      <c r="DB71" s="48" t="str">
        <f t="shared" si="351"/>
        <v/>
      </c>
      <c r="DC71" s="48" t="str">
        <f t="shared" si="351"/>
        <v/>
      </c>
      <c r="DD71" s="48" t="str">
        <f t="shared" si="351"/>
        <v/>
      </c>
      <c r="DE71" s="48" t="str">
        <f t="shared" si="351"/>
        <v/>
      </c>
      <c r="DF71" s="48" t="str">
        <f t="shared" si="351"/>
        <v/>
      </c>
      <c r="DG71" s="48" t="str">
        <f t="shared" si="351"/>
        <v/>
      </c>
      <c r="DH71" s="48" t="str">
        <f t="shared" si="351"/>
        <v/>
      </c>
      <c r="DI71" s="48" t="str">
        <f t="shared" si="351"/>
        <v/>
      </c>
      <c r="DJ71" s="48" t="str">
        <f t="shared" si="351"/>
        <v/>
      </c>
      <c r="DK71" s="48" t="str">
        <f t="shared" si="351"/>
        <v/>
      </c>
      <c r="DL71" s="48" t="str">
        <f t="shared" si="351"/>
        <v/>
      </c>
      <c r="DM71" s="48" t="str">
        <f t="shared" si="351"/>
        <v/>
      </c>
      <c r="DN71" s="48" t="str">
        <f t="shared" si="351"/>
        <v/>
      </c>
      <c r="DO71" s="48" t="str">
        <f t="shared" si="351"/>
        <v/>
      </c>
      <c r="DP71" s="48" t="str">
        <f t="shared" si="351"/>
        <v/>
      </c>
      <c r="DQ71" s="48" t="str">
        <f t="shared" si="351"/>
        <v/>
      </c>
      <c r="DR71" s="48" t="str">
        <f t="shared" si="351"/>
        <v/>
      </c>
      <c r="DS71" s="48" t="str">
        <f t="shared" si="351"/>
        <v/>
      </c>
      <c r="DT71" s="48" t="str">
        <f t="shared" si="351"/>
        <v/>
      </c>
      <c r="DU71" s="163" t="e">
        <f t="shared" si="247"/>
        <v>#N/A</v>
      </c>
      <c r="DV71" s="163" t="e">
        <f t="shared" si="248"/>
        <v>#N/A</v>
      </c>
      <c r="DW71" s="163" t="e">
        <f t="shared" si="249"/>
        <v>#N/A</v>
      </c>
      <c r="DX71" s="163" t="e">
        <f t="shared" si="250"/>
        <v>#N/A</v>
      </c>
      <c r="DY71" s="163" t="e">
        <f t="shared" si="251"/>
        <v>#N/A</v>
      </c>
      <c r="DZ71" s="163" t="e">
        <f t="shared" si="252"/>
        <v>#N/A</v>
      </c>
      <c r="EA71" s="163" t="e">
        <f t="shared" si="253"/>
        <v>#N/A</v>
      </c>
      <c r="EB71" s="163" t="e">
        <f t="shared" si="254"/>
        <v>#N/A</v>
      </c>
      <c r="EC71" s="163" t="e">
        <f t="shared" si="255"/>
        <v>#N/A</v>
      </c>
      <c r="ED71" s="163" t="e">
        <f t="shared" si="256"/>
        <v>#N/A</v>
      </c>
      <c r="EE71" s="163" t="e">
        <f t="shared" si="257"/>
        <v>#N/A</v>
      </c>
      <c r="EF71" s="163" t="e">
        <f t="shared" si="258"/>
        <v>#N/A</v>
      </c>
      <c r="EG71" s="163" t="e">
        <f t="shared" si="259"/>
        <v>#N/A</v>
      </c>
      <c r="EH71" s="163" t="e">
        <f t="shared" si="260"/>
        <v>#N/A</v>
      </c>
      <c r="EI71" s="163" t="e">
        <f t="shared" si="261"/>
        <v>#N/A</v>
      </c>
      <c r="EJ71" s="163" t="e">
        <f t="shared" si="262"/>
        <v>#N/A</v>
      </c>
      <c r="EK71" s="163" t="e">
        <f t="shared" si="263"/>
        <v>#N/A</v>
      </c>
      <c r="EL71" s="163" t="e">
        <f t="shared" si="264"/>
        <v>#N/A</v>
      </c>
      <c r="EM71" s="163" t="e">
        <f t="shared" si="265"/>
        <v>#N/A</v>
      </c>
      <c r="EN71" s="163" t="e">
        <f t="shared" si="266"/>
        <v>#N/A</v>
      </c>
      <c r="EO71" s="163" t="e">
        <f t="shared" si="267"/>
        <v>#N/A</v>
      </c>
      <c r="EP71" s="163" t="e">
        <f t="shared" si="268"/>
        <v>#N/A</v>
      </c>
      <c r="EQ71" s="163" t="e">
        <f t="shared" si="269"/>
        <v>#N/A</v>
      </c>
      <c r="ER71" s="163" t="e">
        <f t="shared" si="270"/>
        <v>#N/A</v>
      </c>
      <c r="ES71" s="163" t="e">
        <f t="shared" si="271"/>
        <v>#N/A</v>
      </c>
      <c r="ET71" s="163" t="e">
        <f t="shared" si="272"/>
        <v>#N/A</v>
      </c>
      <c r="EU71" s="163" t="e">
        <f t="shared" si="273"/>
        <v>#N/A</v>
      </c>
      <c r="EV71" s="163" t="e">
        <f t="shared" si="274"/>
        <v>#N/A</v>
      </c>
      <c r="EW71" s="163" t="e">
        <f t="shared" si="275"/>
        <v>#N/A</v>
      </c>
      <c r="EX71" s="163" t="e">
        <f t="shared" si="276"/>
        <v>#N/A</v>
      </c>
      <c r="EY71" s="163" t="e">
        <f t="shared" si="277"/>
        <v>#N/A</v>
      </c>
      <c r="EZ71" s="163" t="e">
        <f t="shared" si="278"/>
        <v>#N/A</v>
      </c>
      <c r="FA71" s="163" t="e">
        <f t="shared" si="279"/>
        <v>#N/A</v>
      </c>
      <c r="FB71" s="163" t="e">
        <f t="shared" si="280"/>
        <v>#N/A</v>
      </c>
      <c r="FC71" s="163" t="e">
        <f t="shared" si="281"/>
        <v>#N/A</v>
      </c>
      <c r="FD71" s="163" t="e">
        <f t="shared" si="282"/>
        <v>#N/A</v>
      </c>
      <c r="FE71" s="163" t="e">
        <f t="shared" si="283"/>
        <v>#N/A</v>
      </c>
      <c r="FF71" s="163" t="e">
        <f t="shared" si="284"/>
        <v>#N/A</v>
      </c>
      <c r="FG71" s="163" t="e">
        <f t="shared" si="285"/>
        <v>#N/A</v>
      </c>
      <c r="FH71" s="163" t="e">
        <f t="shared" si="286"/>
        <v>#N/A</v>
      </c>
      <c r="FI71" s="163" t="e">
        <f t="shared" si="287"/>
        <v>#N/A</v>
      </c>
      <c r="FJ71" s="163" t="e">
        <f t="shared" si="288"/>
        <v>#N/A</v>
      </c>
      <c r="FK71" s="163" t="e">
        <f t="shared" si="289"/>
        <v>#N/A</v>
      </c>
      <c r="FL71" s="163" t="e">
        <f t="shared" si="290"/>
        <v>#N/A</v>
      </c>
      <c r="FM71" s="163" t="e">
        <f t="shared" si="291"/>
        <v>#N/A</v>
      </c>
      <c r="FN71" s="163" t="e">
        <f t="shared" si="292"/>
        <v>#N/A</v>
      </c>
      <c r="FO71" s="163" t="e">
        <f t="shared" si="293"/>
        <v>#N/A</v>
      </c>
      <c r="FP71" s="163" t="e">
        <f t="shared" si="294"/>
        <v>#N/A</v>
      </c>
      <c r="FQ71" s="163" t="e">
        <f t="shared" si="295"/>
        <v>#N/A</v>
      </c>
      <c r="FR71" s="163" t="e">
        <f t="shared" si="296"/>
        <v>#N/A</v>
      </c>
      <c r="FS71" s="163" t="e">
        <f t="shared" si="297"/>
        <v>#N/A</v>
      </c>
      <c r="FT71" s="163" t="e">
        <f t="shared" si="298"/>
        <v>#N/A</v>
      </c>
      <c r="FU71" s="163" t="e">
        <f t="shared" si="299"/>
        <v>#N/A</v>
      </c>
      <c r="FV71" s="163" t="e">
        <f t="shared" si="300"/>
        <v>#N/A</v>
      </c>
      <c r="FW71" s="163" t="e">
        <f t="shared" si="301"/>
        <v>#N/A</v>
      </c>
      <c r="FX71" s="163" t="e">
        <f t="shared" si="302"/>
        <v>#N/A</v>
      </c>
      <c r="FY71" s="163" t="e">
        <f t="shared" si="303"/>
        <v>#N/A</v>
      </c>
      <c r="FZ71" s="163" t="e">
        <f t="shared" si="304"/>
        <v>#N/A</v>
      </c>
      <c r="GA71" s="163" t="e">
        <f t="shared" si="305"/>
        <v>#N/A</v>
      </c>
      <c r="GB71" s="163" t="e">
        <f t="shared" si="306"/>
        <v>#N/A</v>
      </c>
      <c r="GC71" s="163" t="e">
        <f t="shared" si="307"/>
        <v>#N/A</v>
      </c>
      <c r="GD71" s="163" t="e">
        <f t="shared" si="308"/>
        <v>#N/A</v>
      </c>
      <c r="GE71" s="163" t="e">
        <f t="shared" si="309"/>
        <v>#N/A</v>
      </c>
      <c r="GF71" s="163" t="e">
        <f t="shared" si="310"/>
        <v>#N/A</v>
      </c>
      <c r="GG71" s="163" t="e">
        <f t="shared" si="311"/>
        <v>#N/A</v>
      </c>
      <c r="GH71" s="163" t="e">
        <f t="shared" si="312"/>
        <v>#N/A</v>
      </c>
      <c r="GI71" s="163" t="e">
        <f t="shared" si="313"/>
        <v>#N/A</v>
      </c>
      <c r="GJ71" s="163" t="e">
        <f t="shared" si="314"/>
        <v>#N/A</v>
      </c>
      <c r="GK71" s="163" t="e">
        <f t="shared" si="315"/>
        <v>#N/A</v>
      </c>
      <c r="GL71" s="163" t="e">
        <f t="shared" si="316"/>
        <v>#N/A</v>
      </c>
      <c r="GM71" s="163" t="e">
        <f t="shared" si="317"/>
        <v>#N/A</v>
      </c>
      <c r="GN71" s="163" t="e">
        <f t="shared" si="318"/>
        <v>#N/A</v>
      </c>
      <c r="GO71" s="163" t="e">
        <f t="shared" si="319"/>
        <v>#N/A</v>
      </c>
      <c r="GP71" s="163" t="e">
        <f t="shared" si="320"/>
        <v>#N/A</v>
      </c>
      <c r="GQ71" s="163" t="e">
        <f t="shared" si="321"/>
        <v>#N/A</v>
      </c>
      <c r="GR71" s="163" t="e">
        <f t="shared" si="322"/>
        <v>#N/A</v>
      </c>
      <c r="GS71" s="163" t="e">
        <f t="shared" si="323"/>
        <v>#N/A</v>
      </c>
      <c r="GT71" s="163" t="e">
        <f t="shared" si="324"/>
        <v>#N/A</v>
      </c>
      <c r="GU71" s="163" t="e">
        <f t="shared" si="325"/>
        <v>#N/A</v>
      </c>
      <c r="GV71" s="163" t="e">
        <f t="shared" si="326"/>
        <v>#N/A</v>
      </c>
      <c r="GW71" s="163" t="e">
        <f t="shared" si="327"/>
        <v>#N/A</v>
      </c>
      <c r="GX71" s="163" t="e">
        <f t="shared" si="328"/>
        <v>#N/A</v>
      </c>
      <c r="GY71" s="163" t="e">
        <f t="shared" si="329"/>
        <v>#N/A</v>
      </c>
      <c r="GZ71" s="163" t="e">
        <f t="shared" si="330"/>
        <v>#N/A</v>
      </c>
      <c r="HA71" s="163" t="e">
        <f t="shared" si="331"/>
        <v>#N/A</v>
      </c>
      <c r="HB71" s="163" t="e">
        <f t="shared" si="332"/>
        <v>#N/A</v>
      </c>
      <c r="HC71" s="163" t="e">
        <f t="shared" si="333"/>
        <v>#N/A</v>
      </c>
      <c r="HD71" s="163" t="e">
        <f t="shared" si="334"/>
        <v>#N/A</v>
      </c>
      <c r="HE71" s="163" t="e">
        <f t="shared" si="335"/>
        <v>#N/A</v>
      </c>
      <c r="HF71" s="163" t="e">
        <f t="shared" si="336"/>
        <v>#N/A</v>
      </c>
      <c r="HG71" s="163" t="e">
        <f t="shared" si="337"/>
        <v>#N/A</v>
      </c>
      <c r="HH71" s="163" t="e">
        <f t="shared" si="338"/>
        <v>#N/A</v>
      </c>
      <c r="HI71" s="163" t="e">
        <f t="shared" si="339"/>
        <v>#N/A</v>
      </c>
      <c r="HJ71" s="163" t="e">
        <f t="shared" si="340"/>
        <v>#N/A</v>
      </c>
      <c r="HK71" s="163" t="e">
        <f t="shared" si="341"/>
        <v>#N/A</v>
      </c>
      <c r="HL71" s="163" t="e">
        <f t="shared" si="342"/>
        <v>#N/A</v>
      </c>
      <c r="HM71" s="163" t="e">
        <f t="shared" si="343"/>
        <v>#N/A</v>
      </c>
      <c r="HN71" s="163" t="e">
        <f t="shared" si="344"/>
        <v>#N/A</v>
      </c>
      <c r="HO71" s="163" t="e">
        <f t="shared" si="345"/>
        <v>#N/A</v>
      </c>
      <c r="HP71" s="163" t="e">
        <f t="shared" si="346"/>
        <v>#N/A</v>
      </c>
      <c r="HQ71" s="163" t="e">
        <f t="shared" si="347"/>
        <v>#N/A</v>
      </c>
    </row>
    <row r="72" spans="1:225" hidden="1" x14ac:dyDescent="0.25">
      <c r="A72" s="4">
        <v>69</v>
      </c>
      <c r="B72" s="368" t="str">
        <f>IFERROR(_xlfn.LOGNORM.INV(0.001,LN($G72),LN(VLOOKUP($H72,VLookups!$A$4:$C$13,3,FALSE))),"")</f>
        <v/>
      </c>
      <c r="C72" s="89"/>
      <c r="D72" s="368" t="str">
        <f>IFERROR(_xlfn.LOGNORM.INV(0.999,LN($G72),LN(VLOOKUP($H72,VLookups!$A$4:$C$13,3,FALSE))),"")</f>
        <v/>
      </c>
      <c r="E72" s="34" t="str">
        <f t="shared" si="239"/>
        <v/>
      </c>
      <c r="F72" s="34" t="str">
        <f t="shared" si="240"/>
        <v/>
      </c>
      <c r="G72" s="70" t="str">
        <f>IF(AND(C72&gt;0,NOT(ISBLANK(H72))),IF(VLOOKUP($C$3,VLookups!$A$17:$B$18,2,FALSE),C72*VLOOKUP(H72,VLookups!$A$4:$B$13,2,FALSE),C72),"")</f>
        <v/>
      </c>
      <c r="H72" s="21"/>
      <c r="I72" s="56"/>
      <c r="J72" s="266"/>
      <c r="K72" s="369" t="str">
        <f>IF(AND(B72&gt;0,C72&gt;0,D72&gt;0),IF(ISBLANK(J72),IF(ISBLANK(H72),"",VLOOKUP(H72,VLookups!$A$4:$C$13,3,FALSE)),J72),"")</f>
        <v/>
      </c>
      <c r="L72" s="369" t="str">
        <f t="shared" si="241"/>
        <v/>
      </c>
      <c r="M72" s="72" t="str">
        <f t="shared" si="242"/>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3"/>
        <v/>
      </c>
      <c r="X72" s="162" t="str">
        <f t="shared" si="244"/>
        <v/>
      </c>
      <c r="Y72" s="48" t="str">
        <f t="shared" ref="Y72:CJ72" si="352">IF(ISNONTEXT($W72),X72+$W72,"")</f>
        <v/>
      </c>
      <c r="Z72" s="48" t="str">
        <f t="shared" si="352"/>
        <v/>
      </c>
      <c r="AA72" s="48" t="str">
        <f t="shared" si="352"/>
        <v/>
      </c>
      <c r="AB72" s="48" t="str">
        <f t="shared" si="352"/>
        <v/>
      </c>
      <c r="AC72" s="48" t="str">
        <f t="shared" si="352"/>
        <v/>
      </c>
      <c r="AD72" s="48" t="str">
        <f t="shared" si="352"/>
        <v/>
      </c>
      <c r="AE72" s="48" t="str">
        <f t="shared" si="352"/>
        <v/>
      </c>
      <c r="AF72" s="48" t="str">
        <f t="shared" si="352"/>
        <v/>
      </c>
      <c r="AG72" s="48" t="str">
        <f t="shared" si="352"/>
        <v/>
      </c>
      <c r="AH72" s="48" t="str">
        <f t="shared" si="352"/>
        <v/>
      </c>
      <c r="AI72" s="48" t="str">
        <f t="shared" si="352"/>
        <v/>
      </c>
      <c r="AJ72" s="48" t="str">
        <f t="shared" si="352"/>
        <v/>
      </c>
      <c r="AK72" s="48" t="str">
        <f t="shared" si="352"/>
        <v/>
      </c>
      <c r="AL72" s="48" t="str">
        <f t="shared" si="352"/>
        <v/>
      </c>
      <c r="AM72" s="48" t="str">
        <f t="shared" si="352"/>
        <v/>
      </c>
      <c r="AN72" s="48" t="str">
        <f t="shared" si="352"/>
        <v/>
      </c>
      <c r="AO72" s="48" t="str">
        <f t="shared" si="352"/>
        <v/>
      </c>
      <c r="AP72" s="48" t="str">
        <f t="shared" si="352"/>
        <v/>
      </c>
      <c r="AQ72" s="48" t="str">
        <f t="shared" si="352"/>
        <v/>
      </c>
      <c r="AR72" s="48" t="str">
        <f t="shared" si="352"/>
        <v/>
      </c>
      <c r="AS72" s="48" t="str">
        <f t="shared" si="352"/>
        <v/>
      </c>
      <c r="AT72" s="48" t="str">
        <f t="shared" si="352"/>
        <v/>
      </c>
      <c r="AU72" s="48" t="str">
        <f t="shared" si="352"/>
        <v/>
      </c>
      <c r="AV72" s="48" t="str">
        <f t="shared" si="352"/>
        <v/>
      </c>
      <c r="AW72" s="48" t="str">
        <f t="shared" si="352"/>
        <v/>
      </c>
      <c r="AX72" s="48" t="str">
        <f t="shared" si="352"/>
        <v/>
      </c>
      <c r="AY72" s="48" t="str">
        <f t="shared" si="352"/>
        <v/>
      </c>
      <c r="AZ72" s="48" t="str">
        <f t="shared" si="352"/>
        <v/>
      </c>
      <c r="BA72" s="48" t="str">
        <f t="shared" si="352"/>
        <v/>
      </c>
      <c r="BB72" s="48" t="str">
        <f t="shared" si="352"/>
        <v/>
      </c>
      <c r="BC72" s="48" t="str">
        <f t="shared" si="352"/>
        <v/>
      </c>
      <c r="BD72" s="48" t="str">
        <f t="shared" si="352"/>
        <v/>
      </c>
      <c r="BE72" s="48" t="str">
        <f t="shared" si="352"/>
        <v/>
      </c>
      <c r="BF72" s="48" t="str">
        <f t="shared" si="352"/>
        <v/>
      </c>
      <c r="BG72" s="48" t="str">
        <f t="shared" si="352"/>
        <v/>
      </c>
      <c r="BH72" s="48" t="str">
        <f t="shared" si="352"/>
        <v/>
      </c>
      <c r="BI72" s="48" t="str">
        <f t="shared" si="352"/>
        <v/>
      </c>
      <c r="BJ72" s="48" t="str">
        <f t="shared" si="352"/>
        <v/>
      </c>
      <c r="BK72" s="48" t="str">
        <f t="shared" si="352"/>
        <v/>
      </c>
      <c r="BL72" s="48" t="str">
        <f t="shared" si="352"/>
        <v/>
      </c>
      <c r="BM72" s="48" t="str">
        <f t="shared" si="352"/>
        <v/>
      </c>
      <c r="BN72" s="48" t="str">
        <f t="shared" si="352"/>
        <v/>
      </c>
      <c r="BO72" s="48" t="str">
        <f t="shared" si="352"/>
        <v/>
      </c>
      <c r="BP72" s="48" t="str">
        <f t="shared" si="352"/>
        <v/>
      </c>
      <c r="BQ72" s="48" t="str">
        <f t="shared" si="352"/>
        <v/>
      </c>
      <c r="BR72" s="48" t="str">
        <f t="shared" si="352"/>
        <v/>
      </c>
      <c r="BS72" s="48" t="str">
        <f t="shared" si="352"/>
        <v/>
      </c>
      <c r="BT72" s="48" t="str">
        <f t="shared" si="352"/>
        <v/>
      </c>
      <c r="BU72" s="48" t="str">
        <f t="shared" si="352"/>
        <v/>
      </c>
      <c r="BV72" s="48" t="str">
        <f t="shared" si="352"/>
        <v/>
      </c>
      <c r="BW72" s="48" t="str">
        <f t="shared" si="352"/>
        <v/>
      </c>
      <c r="BX72" s="48" t="str">
        <f t="shared" si="352"/>
        <v/>
      </c>
      <c r="BY72" s="48" t="str">
        <f t="shared" si="352"/>
        <v/>
      </c>
      <c r="BZ72" s="48" t="str">
        <f t="shared" si="352"/>
        <v/>
      </c>
      <c r="CA72" s="48" t="str">
        <f t="shared" si="352"/>
        <v/>
      </c>
      <c r="CB72" s="48" t="str">
        <f t="shared" si="352"/>
        <v/>
      </c>
      <c r="CC72" s="48" t="str">
        <f t="shared" si="352"/>
        <v/>
      </c>
      <c r="CD72" s="48" t="str">
        <f t="shared" si="352"/>
        <v/>
      </c>
      <c r="CE72" s="48" t="str">
        <f t="shared" si="352"/>
        <v/>
      </c>
      <c r="CF72" s="48" t="str">
        <f t="shared" si="352"/>
        <v/>
      </c>
      <c r="CG72" s="48" t="str">
        <f t="shared" si="352"/>
        <v/>
      </c>
      <c r="CH72" s="48" t="str">
        <f t="shared" si="352"/>
        <v/>
      </c>
      <c r="CI72" s="48" t="str">
        <f t="shared" si="352"/>
        <v/>
      </c>
      <c r="CJ72" s="48" t="str">
        <f t="shared" si="352"/>
        <v/>
      </c>
      <c r="CK72" s="48" t="str">
        <f t="shared" ref="CK72:DT72" si="353">IF(ISNONTEXT($W72),CJ72+$W72,"")</f>
        <v/>
      </c>
      <c r="CL72" s="48" t="str">
        <f t="shared" si="353"/>
        <v/>
      </c>
      <c r="CM72" s="48" t="str">
        <f t="shared" si="353"/>
        <v/>
      </c>
      <c r="CN72" s="48" t="str">
        <f t="shared" si="353"/>
        <v/>
      </c>
      <c r="CO72" s="48" t="str">
        <f t="shared" si="353"/>
        <v/>
      </c>
      <c r="CP72" s="48" t="str">
        <f t="shared" si="353"/>
        <v/>
      </c>
      <c r="CQ72" s="48" t="str">
        <f t="shared" si="353"/>
        <v/>
      </c>
      <c r="CR72" s="48" t="str">
        <f t="shared" si="353"/>
        <v/>
      </c>
      <c r="CS72" s="48" t="str">
        <f t="shared" si="353"/>
        <v/>
      </c>
      <c r="CT72" s="48" t="str">
        <f t="shared" si="353"/>
        <v/>
      </c>
      <c r="CU72" s="48" t="str">
        <f t="shared" si="353"/>
        <v/>
      </c>
      <c r="CV72" s="48" t="str">
        <f t="shared" si="353"/>
        <v/>
      </c>
      <c r="CW72" s="48" t="str">
        <f t="shared" si="353"/>
        <v/>
      </c>
      <c r="CX72" s="48" t="str">
        <f t="shared" si="353"/>
        <v/>
      </c>
      <c r="CY72" s="48" t="str">
        <f t="shared" si="353"/>
        <v/>
      </c>
      <c r="CZ72" s="48" t="str">
        <f t="shared" si="353"/>
        <v/>
      </c>
      <c r="DA72" s="48" t="str">
        <f t="shared" si="353"/>
        <v/>
      </c>
      <c r="DB72" s="48" t="str">
        <f t="shared" si="353"/>
        <v/>
      </c>
      <c r="DC72" s="48" t="str">
        <f t="shared" si="353"/>
        <v/>
      </c>
      <c r="DD72" s="48" t="str">
        <f t="shared" si="353"/>
        <v/>
      </c>
      <c r="DE72" s="48" t="str">
        <f t="shared" si="353"/>
        <v/>
      </c>
      <c r="DF72" s="48" t="str">
        <f t="shared" si="353"/>
        <v/>
      </c>
      <c r="DG72" s="48" t="str">
        <f t="shared" si="353"/>
        <v/>
      </c>
      <c r="DH72" s="48" t="str">
        <f t="shared" si="353"/>
        <v/>
      </c>
      <c r="DI72" s="48" t="str">
        <f t="shared" si="353"/>
        <v/>
      </c>
      <c r="DJ72" s="48" t="str">
        <f t="shared" si="353"/>
        <v/>
      </c>
      <c r="DK72" s="48" t="str">
        <f t="shared" si="353"/>
        <v/>
      </c>
      <c r="DL72" s="48" t="str">
        <f t="shared" si="353"/>
        <v/>
      </c>
      <c r="DM72" s="48" t="str">
        <f t="shared" si="353"/>
        <v/>
      </c>
      <c r="DN72" s="48" t="str">
        <f t="shared" si="353"/>
        <v/>
      </c>
      <c r="DO72" s="48" t="str">
        <f t="shared" si="353"/>
        <v/>
      </c>
      <c r="DP72" s="48" t="str">
        <f t="shared" si="353"/>
        <v/>
      </c>
      <c r="DQ72" s="48" t="str">
        <f t="shared" si="353"/>
        <v/>
      </c>
      <c r="DR72" s="48" t="str">
        <f t="shared" si="353"/>
        <v/>
      </c>
      <c r="DS72" s="48" t="str">
        <f t="shared" si="353"/>
        <v/>
      </c>
      <c r="DT72" s="48" t="str">
        <f t="shared" si="353"/>
        <v/>
      </c>
      <c r="DU72" s="163" t="e">
        <f t="shared" si="247"/>
        <v>#N/A</v>
      </c>
      <c r="DV72" s="163" t="e">
        <f t="shared" si="248"/>
        <v>#N/A</v>
      </c>
      <c r="DW72" s="163" t="e">
        <f t="shared" si="249"/>
        <v>#N/A</v>
      </c>
      <c r="DX72" s="163" t="e">
        <f t="shared" si="250"/>
        <v>#N/A</v>
      </c>
      <c r="DY72" s="163" t="e">
        <f t="shared" si="251"/>
        <v>#N/A</v>
      </c>
      <c r="DZ72" s="163" t="e">
        <f t="shared" si="252"/>
        <v>#N/A</v>
      </c>
      <c r="EA72" s="163" t="e">
        <f t="shared" si="253"/>
        <v>#N/A</v>
      </c>
      <c r="EB72" s="163" t="e">
        <f t="shared" si="254"/>
        <v>#N/A</v>
      </c>
      <c r="EC72" s="163" t="e">
        <f t="shared" si="255"/>
        <v>#N/A</v>
      </c>
      <c r="ED72" s="163" t="e">
        <f t="shared" si="256"/>
        <v>#N/A</v>
      </c>
      <c r="EE72" s="163" t="e">
        <f t="shared" si="257"/>
        <v>#N/A</v>
      </c>
      <c r="EF72" s="163" t="e">
        <f t="shared" si="258"/>
        <v>#N/A</v>
      </c>
      <c r="EG72" s="163" t="e">
        <f t="shared" si="259"/>
        <v>#N/A</v>
      </c>
      <c r="EH72" s="163" t="e">
        <f t="shared" si="260"/>
        <v>#N/A</v>
      </c>
      <c r="EI72" s="163" t="e">
        <f t="shared" si="261"/>
        <v>#N/A</v>
      </c>
      <c r="EJ72" s="163" t="e">
        <f t="shared" si="262"/>
        <v>#N/A</v>
      </c>
      <c r="EK72" s="163" t="e">
        <f t="shared" si="263"/>
        <v>#N/A</v>
      </c>
      <c r="EL72" s="163" t="e">
        <f t="shared" si="264"/>
        <v>#N/A</v>
      </c>
      <c r="EM72" s="163" t="e">
        <f t="shared" si="265"/>
        <v>#N/A</v>
      </c>
      <c r="EN72" s="163" t="e">
        <f t="shared" si="266"/>
        <v>#N/A</v>
      </c>
      <c r="EO72" s="163" t="e">
        <f t="shared" si="267"/>
        <v>#N/A</v>
      </c>
      <c r="EP72" s="163" t="e">
        <f t="shared" si="268"/>
        <v>#N/A</v>
      </c>
      <c r="EQ72" s="163" t="e">
        <f t="shared" si="269"/>
        <v>#N/A</v>
      </c>
      <c r="ER72" s="163" t="e">
        <f t="shared" si="270"/>
        <v>#N/A</v>
      </c>
      <c r="ES72" s="163" t="e">
        <f t="shared" si="271"/>
        <v>#N/A</v>
      </c>
      <c r="ET72" s="163" t="e">
        <f t="shared" si="272"/>
        <v>#N/A</v>
      </c>
      <c r="EU72" s="163" t="e">
        <f t="shared" si="273"/>
        <v>#N/A</v>
      </c>
      <c r="EV72" s="163" t="e">
        <f t="shared" si="274"/>
        <v>#N/A</v>
      </c>
      <c r="EW72" s="163" t="e">
        <f t="shared" si="275"/>
        <v>#N/A</v>
      </c>
      <c r="EX72" s="163" t="e">
        <f t="shared" si="276"/>
        <v>#N/A</v>
      </c>
      <c r="EY72" s="163" t="e">
        <f t="shared" si="277"/>
        <v>#N/A</v>
      </c>
      <c r="EZ72" s="163" t="e">
        <f t="shared" si="278"/>
        <v>#N/A</v>
      </c>
      <c r="FA72" s="163" t="e">
        <f t="shared" si="279"/>
        <v>#N/A</v>
      </c>
      <c r="FB72" s="163" t="e">
        <f t="shared" si="280"/>
        <v>#N/A</v>
      </c>
      <c r="FC72" s="163" t="e">
        <f t="shared" si="281"/>
        <v>#N/A</v>
      </c>
      <c r="FD72" s="163" t="e">
        <f t="shared" si="282"/>
        <v>#N/A</v>
      </c>
      <c r="FE72" s="163" t="e">
        <f t="shared" si="283"/>
        <v>#N/A</v>
      </c>
      <c r="FF72" s="163" t="e">
        <f t="shared" si="284"/>
        <v>#N/A</v>
      </c>
      <c r="FG72" s="163" t="e">
        <f t="shared" si="285"/>
        <v>#N/A</v>
      </c>
      <c r="FH72" s="163" t="e">
        <f t="shared" si="286"/>
        <v>#N/A</v>
      </c>
      <c r="FI72" s="163" t="e">
        <f t="shared" si="287"/>
        <v>#N/A</v>
      </c>
      <c r="FJ72" s="163" t="e">
        <f t="shared" si="288"/>
        <v>#N/A</v>
      </c>
      <c r="FK72" s="163" t="e">
        <f t="shared" si="289"/>
        <v>#N/A</v>
      </c>
      <c r="FL72" s="163" t="e">
        <f t="shared" si="290"/>
        <v>#N/A</v>
      </c>
      <c r="FM72" s="163" t="e">
        <f t="shared" si="291"/>
        <v>#N/A</v>
      </c>
      <c r="FN72" s="163" t="e">
        <f t="shared" si="292"/>
        <v>#N/A</v>
      </c>
      <c r="FO72" s="163" t="e">
        <f t="shared" si="293"/>
        <v>#N/A</v>
      </c>
      <c r="FP72" s="163" t="e">
        <f t="shared" si="294"/>
        <v>#N/A</v>
      </c>
      <c r="FQ72" s="163" t="e">
        <f t="shared" si="295"/>
        <v>#N/A</v>
      </c>
      <c r="FR72" s="163" t="e">
        <f t="shared" si="296"/>
        <v>#N/A</v>
      </c>
      <c r="FS72" s="163" t="e">
        <f t="shared" si="297"/>
        <v>#N/A</v>
      </c>
      <c r="FT72" s="163" t="e">
        <f t="shared" si="298"/>
        <v>#N/A</v>
      </c>
      <c r="FU72" s="163" t="e">
        <f t="shared" si="299"/>
        <v>#N/A</v>
      </c>
      <c r="FV72" s="163" t="e">
        <f t="shared" si="300"/>
        <v>#N/A</v>
      </c>
      <c r="FW72" s="163" t="e">
        <f t="shared" si="301"/>
        <v>#N/A</v>
      </c>
      <c r="FX72" s="163" t="e">
        <f t="shared" si="302"/>
        <v>#N/A</v>
      </c>
      <c r="FY72" s="163" t="e">
        <f t="shared" si="303"/>
        <v>#N/A</v>
      </c>
      <c r="FZ72" s="163" t="e">
        <f t="shared" si="304"/>
        <v>#N/A</v>
      </c>
      <c r="GA72" s="163" t="e">
        <f t="shared" si="305"/>
        <v>#N/A</v>
      </c>
      <c r="GB72" s="163" t="e">
        <f t="shared" si="306"/>
        <v>#N/A</v>
      </c>
      <c r="GC72" s="163" t="e">
        <f t="shared" si="307"/>
        <v>#N/A</v>
      </c>
      <c r="GD72" s="163" t="e">
        <f t="shared" si="308"/>
        <v>#N/A</v>
      </c>
      <c r="GE72" s="163" t="e">
        <f t="shared" si="309"/>
        <v>#N/A</v>
      </c>
      <c r="GF72" s="163" t="e">
        <f t="shared" si="310"/>
        <v>#N/A</v>
      </c>
      <c r="GG72" s="163" t="e">
        <f t="shared" si="311"/>
        <v>#N/A</v>
      </c>
      <c r="GH72" s="163" t="e">
        <f t="shared" si="312"/>
        <v>#N/A</v>
      </c>
      <c r="GI72" s="163" t="e">
        <f t="shared" si="313"/>
        <v>#N/A</v>
      </c>
      <c r="GJ72" s="163" t="e">
        <f t="shared" si="314"/>
        <v>#N/A</v>
      </c>
      <c r="GK72" s="163" t="e">
        <f t="shared" si="315"/>
        <v>#N/A</v>
      </c>
      <c r="GL72" s="163" t="e">
        <f t="shared" si="316"/>
        <v>#N/A</v>
      </c>
      <c r="GM72" s="163" t="e">
        <f t="shared" si="317"/>
        <v>#N/A</v>
      </c>
      <c r="GN72" s="163" t="e">
        <f t="shared" si="318"/>
        <v>#N/A</v>
      </c>
      <c r="GO72" s="163" t="e">
        <f t="shared" si="319"/>
        <v>#N/A</v>
      </c>
      <c r="GP72" s="163" t="e">
        <f t="shared" si="320"/>
        <v>#N/A</v>
      </c>
      <c r="GQ72" s="163" t="e">
        <f t="shared" si="321"/>
        <v>#N/A</v>
      </c>
      <c r="GR72" s="163" t="e">
        <f t="shared" si="322"/>
        <v>#N/A</v>
      </c>
      <c r="GS72" s="163" t="e">
        <f t="shared" si="323"/>
        <v>#N/A</v>
      </c>
      <c r="GT72" s="163" t="e">
        <f t="shared" si="324"/>
        <v>#N/A</v>
      </c>
      <c r="GU72" s="163" t="e">
        <f t="shared" si="325"/>
        <v>#N/A</v>
      </c>
      <c r="GV72" s="163" t="e">
        <f t="shared" si="326"/>
        <v>#N/A</v>
      </c>
      <c r="GW72" s="163" t="e">
        <f t="shared" si="327"/>
        <v>#N/A</v>
      </c>
      <c r="GX72" s="163" t="e">
        <f t="shared" si="328"/>
        <v>#N/A</v>
      </c>
      <c r="GY72" s="163" t="e">
        <f t="shared" si="329"/>
        <v>#N/A</v>
      </c>
      <c r="GZ72" s="163" t="e">
        <f t="shared" si="330"/>
        <v>#N/A</v>
      </c>
      <c r="HA72" s="163" t="e">
        <f t="shared" si="331"/>
        <v>#N/A</v>
      </c>
      <c r="HB72" s="163" t="e">
        <f t="shared" si="332"/>
        <v>#N/A</v>
      </c>
      <c r="HC72" s="163" t="e">
        <f t="shared" si="333"/>
        <v>#N/A</v>
      </c>
      <c r="HD72" s="163" t="e">
        <f t="shared" si="334"/>
        <v>#N/A</v>
      </c>
      <c r="HE72" s="163" t="e">
        <f t="shared" si="335"/>
        <v>#N/A</v>
      </c>
      <c r="HF72" s="163" t="e">
        <f t="shared" si="336"/>
        <v>#N/A</v>
      </c>
      <c r="HG72" s="163" t="e">
        <f t="shared" si="337"/>
        <v>#N/A</v>
      </c>
      <c r="HH72" s="163" t="e">
        <f t="shared" si="338"/>
        <v>#N/A</v>
      </c>
      <c r="HI72" s="163" t="e">
        <f t="shared" si="339"/>
        <v>#N/A</v>
      </c>
      <c r="HJ72" s="163" t="e">
        <f t="shared" si="340"/>
        <v>#N/A</v>
      </c>
      <c r="HK72" s="163" t="e">
        <f t="shared" si="341"/>
        <v>#N/A</v>
      </c>
      <c r="HL72" s="163" t="e">
        <f t="shared" si="342"/>
        <v>#N/A</v>
      </c>
      <c r="HM72" s="163" t="e">
        <f t="shared" si="343"/>
        <v>#N/A</v>
      </c>
      <c r="HN72" s="163" t="e">
        <f t="shared" si="344"/>
        <v>#N/A</v>
      </c>
      <c r="HO72" s="163" t="e">
        <f t="shared" si="345"/>
        <v>#N/A</v>
      </c>
      <c r="HP72" s="163" t="e">
        <f t="shared" si="346"/>
        <v>#N/A</v>
      </c>
      <c r="HQ72" s="163" t="e">
        <f t="shared" si="347"/>
        <v>#N/A</v>
      </c>
    </row>
    <row r="73" spans="1:225" hidden="1" x14ac:dyDescent="0.25">
      <c r="A73" s="4">
        <v>70</v>
      </c>
      <c r="B73" s="368" t="str">
        <f>IFERROR(_xlfn.LOGNORM.INV(0.001,LN($G73),LN(VLOOKUP($H73,VLookups!$A$4:$C$13,3,FALSE))),"")</f>
        <v/>
      </c>
      <c r="C73" s="89"/>
      <c r="D73" s="368" t="str">
        <f>IFERROR(_xlfn.LOGNORM.INV(0.999,LN($G73),LN(VLOOKUP($H73,VLookups!$A$4:$C$13,3,FALSE))),"")</f>
        <v/>
      </c>
      <c r="E73" s="34" t="str">
        <f t="shared" si="239"/>
        <v/>
      </c>
      <c r="F73" s="34" t="str">
        <f t="shared" si="240"/>
        <v/>
      </c>
      <c r="G73" s="70" t="str">
        <f>IF(AND(C73&gt;0,NOT(ISBLANK(H73))),IF(VLOOKUP($C$3,VLookups!$A$17:$B$18,2,FALSE),C73*VLOOKUP(H73,VLookups!$A$4:$B$13,2,FALSE),C73),"")</f>
        <v/>
      </c>
      <c r="H73" s="21"/>
      <c r="I73" s="56"/>
      <c r="J73" s="266"/>
      <c r="K73" s="369" t="str">
        <f>IF(AND(B73&gt;0,C73&gt;0,D73&gt;0),IF(ISBLANK(J73),IF(ISBLANK(H73),"",VLOOKUP(H73,VLookups!$A$4:$C$13,3,FALSE)),J73),"")</f>
        <v/>
      </c>
      <c r="L73" s="369" t="str">
        <f t="shared" si="241"/>
        <v/>
      </c>
      <c r="M73" s="72" t="str">
        <f t="shared" si="242"/>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3"/>
        <v/>
      </c>
      <c r="X73" s="162" t="str">
        <f t="shared" si="244"/>
        <v/>
      </c>
      <c r="Y73" s="48" t="str">
        <f t="shared" ref="Y73:CJ73" si="354">IF(ISNONTEXT($W73),X73+$W73,"")</f>
        <v/>
      </c>
      <c r="Z73" s="48" t="str">
        <f t="shared" si="354"/>
        <v/>
      </c>
      <c r="AA73" s="48" t="str">
        <f t="shared" si="354"/>
        <v/>
      </c>
      <c r="AB73" s="48" t="str">
        <f t="shared" si="354"/>
        <v/>
      </c>
      <c r="AC73" s="48" t="str">
        <f t="shared" si="354"/>
        <v/>
      </c>
      <c r="AD73" s="48" t="str">
        <f t="shared" si="354"/>
        <v/>
      </c>
      <c r="AE73" s="48" t="str">
        <f t="shared" si="354"/>
        <v/>
      </c>
      <c r="AF73" s="48" t="str">
        <f t="shared" si="354"/>
        <v/>
      </c>
      <c r="AG73" s="48" t="str">
        <f t="shared" si="354"/>
        <v/>
      </c>
      <c r="AH73" s="48" t="str">
        <f t="shared" si="354"/>
        <v/>
      </c>
      <c r="AI73" s="48" t="str">
        <f t="shared" si="354"/>
        <v/>
      </c>
      <c r="AJ73" s="48" t="str">
        <f t="shared" si="354"/>
        <v/>
      </c>
      <c r="AK73" s="48" t="str">
        <f t="shared" si="354"/>
        <v/>
      </c>
      <c r="AL73" s="48" t="str">
        <f t="shared" si="354"/>
        <v/>
      </c>
      <c r="AM73" s="48" t="str">
        <f t="shared" si="354"/>
        <v/>
      </c>
      <c r="AN73" s="48" t="str">
        <f t="shared" si="354"/>
        <v/>
      </c>
      <c r="AO73" s="48" t="str">
        <f t="shared" si="354"/>
        <v/>
      </c>
      <c r="AP73" s="48" t="str">
        <f t="shared" si="354"/>
        <v/>
      </c>
      <c r="AQ73" s="48" t="str">
        <f t="shared" si="354"/>
        <v/>
      </c>
      <c r="AR73" s="48" t="str">
        <f t="shared" si="354"/>
        <v/>
      </c>
      <c r="AS73" s="48" t="str">
        <f t="shared" si="354"/>
        <v/>
      </c>
      <c r="AT73" s="48" t="str">
        <f t="shared" si="354"/>
        <v/>
      </c>
      <c r="AU73" s="48" t="str">
        <f t="shared" si="354"/>
        <v/>
      </c>
      <c r="AV73" s="48" t="str">
        <f t="shared" si="354"/>
        <v/>
      </c>
      <c r="AW73" s="48" t="str">
        <f t="shared" si="354"/>
        <v/>
      </c>
      <c r="AX73" s="48" t="str">
        <f t="shared" si="354"/>
        <v/>
      </c>
      <c r="AY73" s="48" t="str">
        <f t="shared" si="354"/>
        <v/>
      </c>
      <c r="AZ73" s="48" t="str">
        <f t="shared" si="354"/>
        <v/>
      </c>
      <c r="BA73" s="48" t="str">
        <f t="shared" si="354"/>
        <v/>
      </c>
      <c r="BB73" s="48" t="str">
        <f t="shared" si="354"/>
        <v/>
      </c>
      <c r="BC73" s="48" t="str">
        <f t="shared" si="354"/>
        <v/>
      </c>
      <c r="BD73" s="48" t="str">
        <f t="shared" si="354"/>
        <v/>
      </c>
      <c r="BE73" s="48" t="str">
        <f t="shared" si="354"/>
        <v/>
      </c>
      <c r="BF73" s="48" t="str">
        <f t="shared" si="354"/>
        <v/>
      </c>
      <c r="BG73" s="48" t="str">
        <f t="shared" si="354"/>
        <v/>
      </c>
      <c r="BH73" s="48" t="str">
        <f t="shared" si="354"/>
        <v/>
      </c>
      <c r="BI73" s="48" t="str">
        <f t="shared" si="354"/>
        <v/>
      </c>
      <c r="BJ73" s="48" t="str">
        <f t="shared" si="354"/>
        <v/>
      </c>
      <c r="BK73" s="48" t="str">
        <f t="shared" si="354"/>
        <v/>
      </c>
      <c r="BL73" s="48" t="str">
        <f t="shared" si="354"/>
        <v/>
      </c>
      <c r="BM73" s="48" t="str">
        <f t="shared" si="354"/>
        <v/>
      </c>
      <c r="BN73" s="48" t="str">
        <f t="shared" si="354"/>
        <v/>
      </c>
      <c r="BO73" s="48" t="str">
        <f t="shared" si="354"/>
        <v/>
      </c>
      <c r="BP73" s="48" t="str">
        <f t="shared" si="354"/>
        <v/>
      </c>
      <c r="BQ73" s="48" t="str">
        <f t="shared" si="354"/>
        <v/>
      </c>
      <c r="BR73" s="48" t="str">
        <f t="shared" si="354"/>
        <v/>
      </c>
      <c r="BS73" s="48" t="str">
        <f t="shared" si="354"/>
        <v/>
      </c>
      <c r="BT73" s="48" t="str">
        <f t="shared" si="354"/>
        <v/>
      </c>
      <c r="BU73" s="48" t="str">
        <f t="shared" si="354"/>
        <v/>
      </c>
      <c r="BV73" s="48" t="str">
        <f t="shared" si="354"/>
        <v/>
      </c>
      <c r="BW73" s="48" t="str">
        <f t="shared" si="354"/>
        <v/>
      </c>
      <c r="BX73" s="48" t="str">
        <f t="shared" si="354"/>
        <v/>
      </c>
      <c r="BY73" s="48" t="str">
        <f t="shared" si="354"/>
        <v/>
      </c>
      <c r="BZ73" s="48" t="str">
        <f t="shared" si="354"/>
        <v/>
      </c>
      <c r="CA73" s="48" t="str">
        <f t="shared" si="354"/>
        <v/>
      </c>
      <c r="CB73" s="48" t="str">
        <f t="shared" si="354"/>
        <v/>
      </c>
      <c r="CC73" s="48" t="str">
        <f t="shared" si="354"/>
        <v/>
      </c>
      <c r="CD73" s="48" t="str">
        <f t="shared" si="354"/>
        <v/>
      </c>
      <c r="CE73" s="48" t="str">
        <f t="shared" si="354"/>
        <v/>
      </c>
      <c r="CF73" s="48" t="str">
        <f t="shared" si="354"/>
        <v/>
      </c>
      <c r="CG73" s="48" t="str">
        <f t="shared" si="354"/>
        <v/>
      </c>
      <c r="CH73" s="48" t="str">
        <f t="shared" si="354"/>
        <v/>
      </c>
      <c r="CI73" s="48" t="str">
        <f t="shared" si="354"/>
        <v/>
      </c>
      <c r="CJ73" s="48" t="str">
        <f t="shared" si="354"/>
        <v/>
      </c>
      <c r="CK73" s="48" t="str">
        <f t="shared" ref="CK73:DT73" si="355">IF(ISNONTEXT($W73),CJ73+$W73,"")</f>
        <v/>
      </c>
      <c r="CL73" s="48" t="str">
        <f t="shared" si="355"/>
        <v/>
      </c>
      <c r="CM73" s="48" t="str">
        <f t="shared" si="355"/>
        <v/>
      </c>
      <c r="CN73" s="48" t="str">
        <f t="shared" si="355"/>
        <v/>
      </c>
      <c r="CO73" s="48" t="str">
        <f t="shared" si="355"/>
        <v/>
      </c>
      <c r="CP73" s="48" t="str">
        <f t="shared" si="355"/>
        <v/>
      </c>
      <c r="CQ73" s="48" t="str">
        <f t="shared" si="355"/>
        <v/>
      </c>
      <c r="CR73" s="48" t="str">
        <f t="shared" si="355"/>
        <v/>
      </c>
      <c r="CS73" s="48" t="str">
        <f t="shared" si="355"/>
        <v/>
      </c>
      <c r="CT73" s="48" t="str">
        <f t="shared" si="355"/>
        <v/>
      </c>
      <c r="CU73" s="48" t="str">
        <f t="shared" si="355"/>
        <v/>
      </c>
      <c r="CV73" s="48" t="str">
        <f t="shared" si="355"/>
        <v/>
      </c>
      <c r="CW73" s="48" t="str">
        <f t="shared" si="355"/>
        <v/>
      </c>
      <c r="CX73" s="48" t="str">
        <f t="shared" si="355"/>
        <v/>
      </c>
      <c r="CY73" s="48" t="str">
        <f t="shared" si="355"/>
        <v/>
      </c>
      <c r="CZ73" s="48" t="str">
        <f t="shared" si="355"/>
        <v/>
      </c>
      <c r="DA73" s="48" t="str">
        <f t="shared" si="355"/>
        <v/>
      </c>
      <c r="DB73" s="48" t="str">
        <f t="shared" si="355"/>
        <v/>
      </c>
      <c r="DC73" s="48" t="str">
        <f t="shared" si="355"/>
        <v/>
      </c>
      <c r="DD73" s="48" t="str">
        <f t="shared" si="355"/>
        <v/>
      </c>
      <c r="DE73" s="48" t="str">
        <f t="shared" si="355"/>
        <v/>
      </c>
      <c r="DF73" s="48" t="str">
        <f t="shared" si="355"/>
        <v/>
      </c>
      <c r="DG73" s="48" t="str">
        <f t="shared" si="355"/>
        <v/>
      </c>
      <c r="DH73" s="48" t="str">
        <f t="shared" si="355"/>
        <v/>
      </c>
      <c r="DI73" s="48" t="str">
        <f t="shared" si="355"/>
        <v/>
      </c>
      <c r="DJ73" s="48" t="str">
        <f t="shared" si="355"/>
        <v/>
      </c>
      <c r="DK73" s="48" t="str">
        <f t="shared" si="355"/>
        <v/>
      </c>
      <c r="DL73" s="48" t="str">
        <f t="shared" si="355"/>
        <v/>
      </c>
      <c r="DM73" s="48" t="str">
        <f t="shared" si="355"/>
        <v/>
      </c>
      <c r="DN73" s="48" t="str">
        <f t="shared" si="355"/>
        <v/>
      </c>
      <c r="DO73" s="48" t="str">
        <f t="shared" si="355"/>
        <v/>
      </c>
      <c r="DP73" s="48" t="str">
        <f t="shared" si="355"/>
        <v/>
      </c>
      <c r="DQ73" s="48" t="str">
        <f t="shared" si="355"/>
        <v/>
      </c>
      <c r="DR73" s="48" t="str">
        <f t="shared" si="355"/>
        <v/>
      </c>
      <c r="DS73" s="48" t="str">
        <f t="shared" si="355"/>
        <v/>
      </c>
      <c r="DT73" s="48" t="str">
        <f t="shared" si="355"/>
        <v/>
      </c>
      <c r="DU73" s="163" t="e">
        <f t="shared" si="247"/>
        <v>#N/A</v>
      </c>
      <c r="DV73" s="163" t="e">
        <f t="shared" si="248"/>
        <v>#N/A</v>
      </c>
      <c r="DW73" s="163" t="e">
        <f t="shared" si="249"/>
        <v>#N/A</v>
      </c>
      <c r="DX73" s="163" t="e">
        <f t="shared" si="250"/>
        <v>#N/A</v>
      </c>
      <c r="DY73" s="163" t="e">
        <f t="shared" si="251"/>
        <v>#N/A</v>
      </c>
      <c r="DZ73" s="163" t="e">
        <f t="shared" si="252"/>
        <v>#N/A</v>
      </c>
      <c r="EA73" s="163" t="e">
        <f t="shared" si="253"/>
        <v>#N/A</v>
      </c>
      <c r="EB73" s="163" t="e">
        <f t="shared" si="254"/>
        <v>#N/A</v>
      </c>
      <c r="EC73" s="163" t="e">
        <f t="shared" si="255"/>
        <v>#N/A</v>
      </c>
      <c r="ED73" s="163" t="e">
        <f t="shared" si="256"/>
        <v>#N/A</v>
      </c>
      <c r="EE73" s="163" t="e">
        <f t="shared" si="257"/>
        <v>#N/A</v>
      </c>
      <c r="EF73" s="163" t="e">
        <f t="shared" si="258"/>
        <v>#N/A</v>
      </c>
      <c r="EG73" s="163" t="e">
        <f t="shared" si="259"/>
        <v>#N/A</v>
      </c>
      <c r="EH73" s="163" t="e">
        <f t="shared" si="260"/>
        <v>#N/A</v>
      </c>
      <c r="EI73" s="163" t="e">
        <f t="shared" si="261"/>
        <v>#N/A</v>
      </c>
      <c r="EJ73" s="163" t="e">
        <f t="shared" si="262"/>
        <v>#N/A</v>
      </c>
      <c r="EK73" s="163" t="e">
        <f t="shared" si="263"/>
        <v>#N/A</v>
      </c>
      <c r="EL73" s="163" t="e">
        <f t="shared" si="264"/>
        <v>#N/A</v>
      </c>
      <c r="EM73" s="163" t="e">
        <f t="shared" si="265"/>
        <v>#N/A</v>
      </c>
      <c r="EN73" s="163" t="e">
        <f t="shared" si="266"/>
        <v>#N/A</v>
      </c>
      <c r="EO73" s="163" t="e">
        <f t="shared" si="267"/>
        <v>#N/A</v>
      </c>
      <c r="EP73" s="163" t="e">
        <f t="shared" si="268"/>
        <v>#N/A</v>
      </c>
      <c r="EQ73" s="163" t="e">
        <f t="shared" si="269"/>
        <v>#N/A</v>
      </c>
      <c r="ER73" s="163" t="e">
        <f t="shared" si="270"/>
        <v>#N/A</v>
      </c>
      <c r="ES73" s="163" t="e">
        <f t="shared" si="271"/>
        <v>#N/A</v>
      </c>
      <c r="ET73" s="163" t="e">
        <f t="shared" si="272"/>
        <v>#N/A</v>
      </c>
      <c r="EU73" s="163" t="e">
        <f t="shared" si="273"/>
        <v>#N/A</v>
      </c>
      <c r="EV73" s="163" t="e">
        <f t="shared" si="274"/>
        <v>#N/A</v>
      </c>
      <c r="EW73" s="163" t="e">
        <f t="shared" si="275"/>
        <v>#N/A</v>
      </c>
      <c r="EX73" s="163" t="e">
        <f t="shared" si="276"/>
        <v>#N/A</v>
      </c>
      <c r="EY73" s="163" t="e">
        <f t="shared" si="277"/>
        <v>#N/A</v>
      </c>
      <c r="EZ73" s="163" t="e">
        <f t="shared" si="278"/>
        <v>#N/A</v>
      </c>
      <c r="FA73" s="163" t="e">
        <f t="shared" si="279"/>
        <v>#N/A</v>
      </c>
      <c r="FB73" s="163" t="e">
        <f t="shared" si="280"/>
        <v>#N/A</v>
      </c>
      <c r="FC73" s="163" t="e">
        <f t="shared" si="281"/>
        <v>#N/A</v>
      </c>
      <c r="FD73" s="163" t="e">
        <f t="shared" si="282"/>
        <v>#N/A</v>
      </c>
      <c r="FE73" s="163" t="e">
        <f t="shared" si="283"/>
        <v>#N/A</v>
      </c>
      <c r="FF73" s="163" t="e">
        <f t="shared" si="284"/>
        <v>#N/A</v>
      </c>
      <c r="FG73" s="163" t="e">
        <f t="shared" si="285"/>
        <v>#N/A</v>
      </c>
      <c r="FH73" s="163" t="e">
        <f t="shared" si="286"/>
        <v>#N/A</v>
      </c>
      <c r="FI73" s="163" t="e">
        <f t="shared" si="287"/>
        <v>#N/A</v>
      </c>
      <c r="FJ73" s="163" t="e">
        <f t="shared" si="288"/>
        <v>#N/A</v>
      </c>
      <c r="FK73" s="163" t="e">
        <f t="shared" si="289"/>
        <v>#N/A</v>
      </c>
      <c r="FL73" s="163" t="e">
        <f t="shared" si="290"/>
        <v>#N/A</v>
      </c>
      <c r="FM73" s="163" t="e">
        <f t="shared" si="291"/>
        <v>#N/A</v>
      </c>
      <c r="FN73" s="163" t="e">
        <f t="shared" si="292"/>
        <v>#N/A</v>
      </c>
      <c r="FO73" s="163" t="e">
        <f t="shared" si="293"/>
        <v>#N/A</v>
      </c>
      <c r="FP73" s="163" t="e">
        <f t="shared" si="294"/>
        <v>#N/A</v>
      </c>
      <c r="FQ73" s="163" t="e">
        <f t="shared" si="295"/>
        <v>#N/A</v>
      </c>
      <c r="FR73" s="163" t="e">
        <f t="shared" si="296"/>
        <v>#N/A</v>
      </c>
      <c r="FS73" s="163" t="e">
        <f t="shared" si="297"/>
        <v>#N/A</v>
      </c>
      <c r="FT73" s="163" t="e">
        <f t="shared" si="298"/>
        <v>#N/A</v>
      </c>
      <c r="FU73" s="163" t="e">
        <f t="shared" si="299"/>
        <v>#N/A</v>
      </c>
      <c r="FV73" s="163" t="e">
        <f t="shared" si="300"/>
        <v>#N/A</v>
      </c>
      <c r="FW73" s="163" t="e">
        <f t="shared" si="301"/>
        <v>#N/A</v>
      </c>
      <c r="FX73" s="163" t="e">
        <f t="shared" si="302"/>
        <v>#N/A</v>
      </c>
      <c r="FY73" s="163" t="e">
        <f t="shared" si="303"/>
        <v>#N/A</v>
      </c>
      <c r="FZ73" s="163" t="e">
        <f t="shared" si="304"/>
        <v>#N/A</v>
      </c>
      <c r="GA73" s="163" t="e">
        <f t="shared" si="305"/>
        <v>#N/A</v>
      </c>
      <c r="GB73" s="163" t="e">
        <f t="shared" si="306"/>
        <v>#N/A</v>
      </c>
      <c r="GC73" s="163" t="e">
        <f t="shared" si="307"/>
        <v>#N/A</v>
      </c>
      <c r="GD73" s="163" t="e">
        <f t="shared" si="308"/>
        <v>#N/A</v>
      </c>
      <c r="GE73" s="163" t="e">
        <f t="shared" si="309"/>
        <v>#N/A</v>
      </c>
      <c r="GF73" s="163" t="e">
        <f t="shared" si="310"/>
        <v>#N/A</v>
      </c>
      <c r="GG73" s="163" t="e">
        <f t="shared" si="311"/>
        <v>#N/A</v>
      </c>
      <c r="GH73" s="163" t="e">
        <f t="shared" si="312"/>
        <v>#N/A</v>
      </c>
      <c r="GI73" s="163" t="e">
        <f t="shared" si="313"/>
        <v>#N/A</v>
      </c>
      <c r="GJ73" s="163" t="e">
        <f t="shared" si="314"/>
        <v>#N/A</v>
      </c>
      <c r="GK73" s="163" t="e">
        <f t="shared" si="315"/>
        <v>#N/A</v>
      </c>
      <c r="GL73" s="163" t="e">
        <f t="shared" si="316"/>
        <v>#N/A</v>
      </c>
      <c r="GM73" s="163" t="e">
        <f t="shared" si="317"/>
        <v>#N/A</v>
      </c>
      <c r="GN73" s="163" t="e">
        <f t="shared" si="318"/>
        <v>#N/A</v>
      </c>
      <c r="GO73" s="163" t="e">
        <f t="shared" si="319"/>
        <v>#N/A</v>
      </c>
      <c r="GP73" s="163" t="e">
        <f t="shared" si="320"/>
        <v>#N/A</v>
      </c>
      <c r="GQ73" s="163" t="e">
        <f t="shared" si="321"/>
        <v>#N/A</v>
      </c>
      <c r="GR73" s="163" t="e">
        <f t="shared" si="322"/>
        <v>#N/A</v>
      </c>
      <c r="GS73" s="163" t="e">
        <f t="shared" si="323"/>
        <v>#N/A</v>
      </c>
      <c r="GT73" s="163" t="e">
        <f t="shared" si="324"/>
        <v>#N/A</v>
      </c>
      <c r="GU73" s="163" t="e">
        <f t="shared" si="325"/>
        <v>#N/A</v>
      </c>
      <c r="GV73" s="163" t="e">
        <f t="shared" si="326"/>
        <v>#N/A</v>
      </c>
      <c r="GW73" s="163" t="e">
        <f t="shared" si="327"/>
        <v>#N/A</v>
      </c>
      <c r="GX73" s="163" t="e">
        <f t="shared" si="328"/>
        <v>#N/A</v>
      </c>
      <c r="GY73" s="163" t="e">
        <f t="shared" si="329"/>
        <v>#N/A</v>
      </c>
      <c r="GZ73" s="163" t="e">
        <f t="shared" si="330"/>
        <v>#N/A</v>
      </c>
      <c r="HA73" s="163" t="e">
        <f t="shared" si="331"/>
        <v>#N/A</v>
      </c>
      <c r="HB73" s="163" t="e">
        <f t="shared" si="332"/>
        <v>#N/A</v>
      </c>
      <c r="HC73" s="163" t="e">
        <f t="shared" si="333"/>
        <v>#N/A</v>
      </c>
      <c r="HD73" s="163" t="e">
        <f t="shared" si="334"/>
        <v>#N/A</v>
      </c>
      <c r="HE73" s="163" t="e">
        <f t="shared" si="335"/>
        <v>#N/A</v>
      </c>
      <c r="HF73" s="163" t="e">
        <f t="shared" si="336"/>
        <v>#N/A</v>
      </c>
      <c r="HG73" s="163" t="e">
        <f t="shared" si="337"/>
        <v>#N/A</v>
      </c>
      <c r="HH73" s="163" t="e">
        <f t="shared" si="338"/>
        <v>#N/A</v>
      </c>
      <c r="HI73" s="163" t="e">
        <f t="shared" si="339"/>
        <v>#N/A</v>
      </c>
      <c r="HJ73" s="163" t="e">
        <f t="shared" si="340"/>
        <v>#N/A</v>
      </c>
      <c r="HK73" s="163" t="e">
        <f t="shared" si="341"/>
        <v>#N/A</v>
      </c>
      <c r="HL73" s="163" t="e">
        <f t="shared" si="342"/>
        <v>#N/A</v>
      </c>
      <c r="HM73" s="163" t="e">
        <f t="shared" si="343"/>
        <v>#N/A</v>
      </c>
      <c r="HN73" s="163" t="e">
        <f t="shared" si="344"/>
        <v>#N/A</v>
      </c>
      <c r="HO73" s="163" t="e">
        <f t="shared" si="345"/>
        <v>#N/A</v>
      </c>
      <c r="HP73" s="163" t="e">
        <f t="shared" si="346"/>
        <v>#N/A</v>
      </c>
      <c r="HQ73" s="163" t="e">
        <f t="shared" si="347"/>
        <v>#N/A</v>
      </c>
    </row>
    <row r="74" spans="1:225" hidden="1" x14ac:dyDescent="0.25">
      <c r="A74" s="4">
        <v>71</v>
      </c>
      <c r="B74" s="368" t="str">
        <f>IFERROR(_xlfn.LOGNORM.INV(0.001,LN($G74),LN(VLOOKUP($H74,VLookups!$A$4:$C$13,3,FALSE))),"")</f>
        <v/>
      </c>
      <c r="C74" s="89"/>
      <c r="D74" s="368" t="str">
        <f>IFERROR(_xlfn.LOGNORM.INV(0.999,LN($G74),LN(VLOOKUP($H74,VLookups!$A$4:$C$13,3,FALSE))),"")</f>
        <v/>
      </c>
      <c r="E74" s="34" t="str">
        <f t="shared" si="239"/>
        <v/>
      </c>
      <c r="F74" s="34" t="str">
        <f t="shared" si="240"/>
        <v/>
      </c>
      <c r="G74" s="70" t="str">
        <f>IF(AND(C74&gt;0,NOT(ISBLANK(H74))),IF(VLOOKUP($C$3,VLookups!$A$17:$B$18,2,FALSE),C74*VLOOKUP(H74,VLookups!$A$4:$B$13,2,FALSE),C74),"")</f>
        <v/>
      </c>
      <c r="H74" s="21"/>
      <c r="I74" s="56"/>
      <c r="J74" s="266"/>
      <c r="K74" s="369" t="str">
        <f>IF(AND(B74&gt;0,C74&gt;0,D74&gt;0),IF(ISBLANK(J74),IF(ISBLANK(H74),"",VLOOKUP(H74,VLookups!$A$4:$C$13,3,FALSE)),J74),"")</f>
        <v/>
      </c>
      <c r="L74" s="369" t="str">
        <f t="shared" si="241"/>
        <v/>
      </c>
      <c r="M74" s="72" t="str">
        <f t="shared" si="242"/>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3"/>
        <v/>
      </c>
      <c r="X74" s="162" t="str">
        <f t="shared" si="244"/>
        <v/>
      </c>
      <c r="Y74" s="48" t="str">
        <f t="shared" ref="Y74:CJ74" si="356">IF(ISNONTEXT($W74),X74+$W74,"")</f>
        <v/>
      </c>
      <c r="Z74" s="48" t="str">
        <f t="shared" si="356"/>
        <v/>
      </c>
      <c r="AA74" s="48" t="str">
        <f t="shared" si="356"/>
        <v/>
      </c>
      <c r="AB74" s="48" t="str">
        <f t="shared" si="356"/>
        <v/>
      </c>
      <c r="AC74" s="48" t="str">
        <f t="shared" si="356"/>
        <v/>
      </c>
      <c r="AD74" s="48" t="str">
        <f t="shared" si="356"/>
        <v/>
      </c>
      <c r="AE74" s="48" t="str">
        <f t="shared" si="356"/>
        <v/>
      </c>
      <c r="AF74" s="48" t="str">
        <f t="shared" si="356"/>
        <v/>
      </c>
      <c r="AG74" s="48" t="str">
        <f t="shared" si="356"/>
        <v/>
      </c>
      <c r="AH74" s="48" t="str">
        <f t="shared" si="356"/>
        <v/>
      </c>
      <c r="AI74" s="48" t="str">
        <f t="shared" si="356"/>
        <v/>
      </c>
      <c r="AJ74" s="48" t="str">
        <f t="shared" si="356"/>
        <v/>
      </c>
      <c r="AK74" s="48" t="str">
        <f t="shared" si="356"/>
        <v/>
      </c>
      <c r="AL74" s="48" t="str">
        <f t="shared" si="356"/>
        <v/>
      </c>
      <c r="AM74" s="48" t="str">
        <f t="shared" si="356"/>
        <v/>
      </c>
      <c r="AN74" s="48" t="str">
        <f t="shared" si="356"/>
        <v/>
      </c>
      <c r="AO74" s="48" t="str">
        <f t="shared" si="356"/>
        <v/>
      </c>
      <c r="AP74" s="48" t="str">
        <f t="shared" si="356"/>
        <v/>
      </c>
      <c r="AQ74" s="48" t="str">
        <f t="shared" si="356"/>
        <v/>
      </c>
      <c r="AR74" s="48" t="str">
        <f t="shared" si="356"/>
        <v/>
      </c>
      <c r="AS74" s="48" t="str">
        <f t="shared" si="356"/>
        <v/>
      </c>
      <c r="AT74" s="48" t="str">
        <f t="shared" si="356"/>
        <v/>
      </c>
      <c r="AU74" s="48" t="str">
        <f t="shared" si="356"/>
        <v/>
      </c>
      <c r="AV74" s="48" t="str">
        <f t="shared" si="356"/>
        <v/>
      </c>
      <c r="AW74" s="48" t="str">
        <f t="shared" si="356"/>
        <v/>
      </c>
      <c r="AX74" s="48" t="str">
        <f t="shared" si="356"/>
        <v/>
      </c>
      <c r="AY74" s="48" t="str">
        <f t="shared" si="356"/>
        <v/>
      </c>
      <c r="AZ74" s="48" t="str">
        <f t="shared" si="356"/>
        <v/>
      </c>
      <c r="BA74" s="48" t="str">
        <f t="shared" si="356"/>
        <v/>
      </c>
      <c r="BB74" s="48" t="str">
        <f t="shared" si="356"/>
        <v/>
      </c>
      <c r="BC74" s="48" t="str">
        <f t="shared" si="356"/>
        <v/>
      </c>
      <c r="BD74" s="48" t="str">
        <f t="shared" si="356"/>
        <v/>
      </c>
      <c r="BE74" s="48" t="str">
        <f t="shared" si="356"/>
        <v/>
      </c>
      <c r="BF74" s="48" t="str">
        <f t="shared" si="356"/>
        <v/>
      </c>
      <c r="BG74" s="48" t="str">
        <f t="shared" si="356"/>
        <v/>
      </c>
      <c r="BH74" s="48" t="str">
        <f t="shared" si="356"/>
        <v/>
      </c>
      <c r="BI74" s="48" t="str">
        <f t="shared" si="356"/>
        <v/>
      </c>
      <c r="BJ74" s="48" t="str">
        <f t="shared" si="356"/>
        <v/>
      </c>
      <c r="BK74" s="48" t="str">
        <f t="shared" si="356"/>
        <v/>
      </c>
      <c r="BL74" s="48" t="str">
        <f t="shared" si="356"/>
        <v/>
      </c>
      <c r="BM74" s="48" t="str">
        <f t="shared" si="356"/>
        <v/>
      </c>
      <c r="BN74" s="48" t="str">
        <f t="shared" si="356"/>
        <v/>
      </c>
      <c r="BO74" s="48" t="str">
        <f t="shared" si="356"/>
        <v/>
      </c>
      <c r="BP74" s="48" t="str">
        <f t="shared" si="356"/>
        <v/>
      </c>
      <c r="BQ74" s="48" t="str">
        <f t="shared" si="356"/>
        <v/>
      </c>
      <c r="BR74" s="48" t="str">
        <f t="shared" si="356"/>
        <v/>
      </c>
      <c r="BS74" s="48" t="str">
        <f t="shared" si="356"/>
        <v/>
      </c>
      <c r="BT74" s="48" t="str">
        <f t="shared" si="356"/>
        <v/>
      </c>
      <c r="BU74" s="48" t="str">
        <f t="shared" si="356"/>
        <v/>
      </c>
      <c r="BV74" s="48" t="str">
        <f t="shared" si="356"/>
        <v/>
      </c>
      <c r="BW74" s="48" t="str">
        <f t="shared" si="356"/>
        <v/>
      </c>
      <c r="BX74" s="48" t="str">
        <f t="shared" si="356"/>
        <v/>
      </c>
      <c r="BY74" s="48" t="str">
        <f t="shared" si="356"/>
        <v/>
      </c>
      <c r="BZ74" s="48" t="str">
        <f t="shared" si="356"/>
        <v/>
      </c>
      <c r="CA74" s="48" t="str">
        <f t="shared" si="356"/>
        <v/>
      </c>
      <c r="CB74" s="48" t="str">
        <f t="shared" si="356"/>
        <v/>
      </c>
      <c r="CC74" s="48" t="str">
        <f t="shared" si="356"/>
        <v/>
      </c>
      <c r="CD74" s="48" t="str">
        <f t="shared" si="356"/>
        <v/>
      </c>
      <c r="CE74" s="48" t="str">
        <f t="shared" si="356"/>
        <v/>
      </c>
      <c r="CF74" s="48" t="str">
        <f t="shared" si="356"/>
        <v/>
      </c>
      <c r="CG74" s="48" t="str">
        <f t="shared" si="356"/>
        <v/>
      </c>
      <c r="CH74" s="48" t="str">
        <f t="shared" si="356"/>
        <v/>
      </c>
      <c r="CI74" s="48" t="str">
        <f t="shared" si="356"/>
        <v/>
      </c>
      <c r="CJ74" s="48" t="str">
        <f t="shared" si="356"/>
        <v/>
      </c>
      <c r="CK74" s="48" t="str">
        <f t="shared" ref="CK74:DT74" si="357">IF(ISNONTEXT($W74),CJ74+$W74,"")</f>
        <v/>
      </c>
      <c r="CL74" s="48" t="str">
        <f t="shared" si="357"/>
        <v/>
      </c>
      <c r="CM74" s="48" t="str">
        <f t="shared" si="357"/>
        <v/>
      </c>
      <c r="CN74" s="48" t="str">
        <f t="shared" si="357"/>
        <v/>
      </c>
      <c r="CO74" s="48" t="str">
        <f t="shared" si="357"/>
        <v/>
      </c>
      <c r="CP74" s="48" t="str">
        <f t="shared" si="357"/>
        <v/>
      </c>
      <c r="CQ74" s="48" t="str">
        <f t="shared" si="357"/>
        <v/>
      </c>
      <c r="CR74" s="48" t="str">
        <f t="shared" si="357"/>
        <v/>
      </c>
      <c r="CS74" s="48" t="str">
        <f t="shared" si="357"/>
        <v/>
      </c>
      <c r="CT74" s="48" t="str">
        <f t="shared" si="357"/>
        <v/>
      </c>
      <c r="CU74" s="48" t="str">
        <f t="shared" si="357"/>
        <v/>
      </c>
      <c r="CV74" s="48" t="str">
        <f t="shared" si="357"/>
        <v/>
      </c>
      <c r="CW74" s="48" t="str">
        <f t="shared" si="357"/>
        <v/>
      </c>
      <c r="CX74" s="48" t="str">
        <f t="shared" si="357"/>
        <v/>
      </c>
      <c r="CY74" s="48" t="str">
        <f t="shared" si="357"/>
        <v/>
      </c>
      <c r="CZ74" s="48" t="str">
        <f t="shared" si="357"/>
        <v/>
      </c>
      <c r="DA74" s="48" t="str">
        <f t="shared" si="357"/>
        <v/>
      </c>
      <c r="DB74" s="48" t="str">
        <f t="shared" si="357"/>
        <v/>
      </c>
      <c r="DC74" s="48" t="str">
        <f t="shared" si="357"/>
        <v/>
      </c>
      <c r="DD74" s="48" t="str">
        <f t="shared" si="357"/>
        <v/>
      </c>
      <c r="DE74" s="48" t="str">
        <f t="shared" si="357"/>
        <v/>
      </c>
      <c r="DF74" s="48" t="str">
        <f t="shared" si="357"/>
        <v/>
      </c>
      <c r="DG74" s="48" t="str">
        <f t="shared" si="357"/>
        <v/>
      </c>
      <c r="DH74" s="48" t="str">
        <f t="shared" si="357"/>
        <v/>
      </c>
      <c r="DI74" s="48" t="str">
        <f t="shared" si="357"/>
        <v/>
      </c>
      <c r="DJ74" s="48" t="str">
        <f t="shared" si="357"/>
        <v/>
      </c>
      <c r="DK74" s="48" t="str">
        <f t="shared" si="357"/>
        <v/>
      </c>
      <c r="DL74" s="48" t="str">
        <f t="shared" si="357"/>
        <v/>
      </c>
      <c r="DM74" s="48" t="str">
        <f t="shared" si="357"/>
        <v/>
      </c>
      <c r="DN74" s="48" t="str">
        <f t="shared" si="357"/>
        <v/>
      </c>
      <c r="DO74" s="48" t="str">
        <f t="shared" si="357"/>
        <v/>
      </c>
      <c r="DP74" s="48" t="str">
        <f t="shared" si="357"/>
        <v/>
      </c>
      <c r="DQ74" s="48" t="str">
        <f t="shared" si="357"/>
        <v/>
      </c>
      <c r="DR74" s="48" t="str">
        <f t="shared" si="357"/>
        <v/>
      </c>
      <c r="DS74" s="48" t="str">
        <f t="shared" si="357"/>
        <v/>
      </c>
      <c r="DT74" s="48" t="str">
        <f t="shared" si="357"/>
        <v/>
      </c>
      <c r="DU74" s="163" t="e">
        <f t="shared" si="247"/>
        <v>#N/A</v>
      </c>
      <c r="DV74" s="163" t="e">
        <f t="shared" si="248"/>
        <v>#N/A</v>
      </c>
      <c r="DW74" s="163" t="e">
        <f t="shared" si="249"/>
        <v>#N/A</v>
      </c>
      <c r="DX74" s="163" t="e">
        <f t="shared" si="250"/>
        <v>#N/A</v>
      </c>
      <c r="DY74" s="163" t="e">
        <f t="shared" si="251"/>
        <v>#N/A</v>
      </c>
      <c r="DZ74" s="163" t="e">
        <f t="shared" si="252"/>
        <v>#N/A</v>
      </c>
      <c r="EA74" s="163" t="e">
        <f t="shared" si="253"/>
        <v>#N/A</v>
      </c>
      <c r="EB74" s="163" t="e">
        <f t="shared" si="254"/>
        <v>#N/A</v>
      </c>
      <c r="EC74" s="163" t="e">
        <f t="shared" si="255"/>
        <v>#N/A</v>
      </c>
      <c r="ED74" s="163" t="e">
        <f t="shared" si="256"/>
        <v>#N/A</v>
      </c>
      <c r="EE74" s="163" t="e">
        <f t="shared" si="257"/>
        <v>#N/A</v>
      </c>
      <c r="EF74" s="163" t="e">
        <f t="shared" si="258"/>
        <v>#N/A</v>
      </c>
      <c r="EG74" s="163" t="e">
        <f t="shared" si="259"/>
        <v>#N/A</v>
      </c>
      <c r="EH74" s="163" t="e">
        <f t="shared" si="260"/>
        <v>#N/A</v>
      </c>
      <c r="EI74" s="163" t="e">
        <f t="shared" si="261"/>
        <v>#N/A</v>
      </c>
      <c r="EJ74" s="163" t="e">
        <f t="shared" si="262"/>
        <v>#N/A</v>
      </c>
      <c r="EK74" s="163" t="e">
        <f t="shared" si="263"/>
        <v>#N/A</v>
      </c>
      <c r="EL74" s="163" t="e">
        <f t="shared" si="264"/>
        <v>#N/A</v>
      </c>
      <c r="EM74" s="163" t="e">
        <f t="shared" si="265"/>
        <v>#N/A</v>
      </c>
      <c r="EN74" s="163" t="e">
        <f t="shared" si="266"/>
        <v>#N/A</v>
      </c>
      <c r="EO74" s="163" t="e">
        <f t="shared" si="267"/>
        <v>#N/A</v>
      </c>
      <c r="EP74" s="163" t="e">
        <f t="shared" si="268"/>
        <v>#N/A</v>
      </c>
      <c r="EQ74" s="163" t="e">
        <f t="shared" si="269"/>
        <v>#N/A</v>
      </c>
      <c r="ER74" s="163" t="e">
        <f t="shared" si="270"/>
        <v>#N/A</v>
      </c>
      <c r="ES74" s="163" t="e">
        <f t="shared" si="271"/>
        <v>#N/A</v>
      </c>
      <c r="ET74" s="163" t="e">
        <f t="shared" si="272"/>
        <v>#N/A</v>
      </c>
      <c r="EU74" s="163" t="e">
        <f t="shared" si="273"/>
        <v>#N/A</v>
      </c>
      <c r="EV74" s="163" t="e">
        <f t="shared" si="274"/>
        <v>#N/A</v>
      </c>
      <c r="EW74" s="163" t="e">
        <f t="shared" si="275"/>
        <v>#N/A</v>
      </c>
      <c r="EX74" s="163" t="e">
        <f t="shared" si="276"/>
        <v>#N/A</v>
      </c>
      <c r="EY74" s="163" t="e">
        <f t="shared" si="277"/>
        <v>#N/A</v>
      </c>
      <c r="EZ74" s="163" t="e">
        <f t="shared" si="278"/>
        <v>#N/A</v>
      </c>
      <c r="FA74" s="163" t="e">
        <f t="shared" si="279"/>
        <v>#N/A</v>
      </c>
      <c r="FB74" s="163" t="e">
        <f t="shared" si="280"/>
        <v>#N/A</v>
      </c>
      <c r="FC74" s="163" t="e">
        <f t="shared" si="281"/>
        <v>#N/A</v>
      </c>
      <c r="FD74" s="163" t="e">
        <f t="shared" si="282"/>
        <v>#N/A</v>
      </c>
      <c r="FE74" s="163" t="e">
        <f t="shared" si="283"/>
        <v>#N/A</v>
      </c>
      <c r="FF74" s="163" t="e">
        <f t="shared" si="284"/>
        <v>#N/A</v>
      </c>
      <c r="FG74" s="163" t="e">
        <f t="shared" si="285"/>
        <v>#N/A</v>
      </c>
      <c r="FH74" s="163" t="e">
        <f t="shared" si="286"/>
        <v>#N/A</v>
      </c>
      <c r="FI74" s="163" t="e">
        <f t="shared" si="287"/>
        <v>#N/A</v>
      </c>
      <c r="FJ74" s="163" t="e">
        <f t="shared" si="288"/>
        <v>#N/A</v>
      </c>
      <c r="FK74" s="163" t="e">
        <f t="shared" si="289"/>
        <v>#N/A</v>
      </c>
      <c r="FL74" s="163" t="e">
        <f t="shared" si="290"/>
        <v>#N/A</v>
      </c>
      <c r="FM74" s="163" t="e">
        <f t="shared" si="291"/>
        <v>#N/A</v>
      </c>
      <c r="FN74" s="163" t="e">
        <f t="shared" si="292"/>
        <v>#N/A</v>
      </c>
      <c r="FO74" s="163" t="e">
        <f t="shared" si="293"/>
        <v>#N/A</v>
      </c>
      <c r="FP74" s="163" t="e">
        <f t="shared" si="294"/>
        <v>#N/A</v>
      </c>
      <c r="FQ74" s="163" t="e">
        <f t="shared" si="295"/>
        <v>#N/A</v>
      </c>
      <c r="FR74" s="163" t="e">
        <f t="shared" si="296"/>
        <v>#N/A</v>
      </c>
      <c r="FS74" s="163" t="e">
        <f t="shared" si="297"/>
        <v>#N/A</v>
      </c>
      <c r="FT74" s="163" t="e">
        <f t="shared" si="298"/>
        <v>#N/A</v>
      </c>
      <c r="FU74" s="163" t="e">
        <f t="shared" si="299"/>
        <v>#N/A</v>
      </c>
      <c r="FV74" s="163" t="e">
        <f t="shared" si="300"/>
        <v>#N/A</v>
      </c>
      <c r="FW74" s="163" t="e">
        <f t="shared" si="301"/>
        <v>#N/A</v>
      </c>
      <c r="FX74" s="163" t="e">
        <f t="shared" si="302"/>
        <v>#N/A</v>
      </c>
      <c r="FY74" s="163" t="e">
        <f t="shared" si="303"/>
        <v>#N/A</v>
      </c>
      <c r="FZ74" s="163" t="e">
        <f t="shared" si="304"/>
        <v>#N/A</v>
      </c>
      <c r="GA74" s="163" t="e">
        <f t="shared" si="305"/>
        <v>#N/A</v>
      </c>
      <c r="GB74" s="163" t="e">
        <f t="shared" si="306"/>
        <v>#N/A</v>
      </c>
      <c r="GC74" s="163" t="e">
        <f t="shared" si="307"/>
        <v>#N/A</v>
      </c>
      <c r="GD74" s="163" t="e">
        <f t="shared" si="308"/>
        <v>#N/A</v>
      </c>
      <c r="GE74" s="163" t="e">
        <f t="shared" si="309"/>
        <v>#N/A</v>
      </c>
      <c r="GF74" s="163" t="e">
        <f t="shared" si="310"/>
        <v>#N/A</v>
      </c>
      <c r="GG74" s="163" t="e">
        <f t="shared" si="311"/>
        <v>#N/A</v>
      </c>
      <c r="GH74" s="163" t="e">
        <f t="shared" si="312"/>
        <v>#N/A</v>
      </c>
      <c r="GI74" s="163" t="e">
        <f t="shared" si="313"/>
        <v>#N/A</v>
      </c>
      <c r="GJ74" s="163" t="e">
        <f t="shared" si="314"/>
        <v>#N/A</v>
      </c>
      <c r="GK74" s="163" t="e">
        <f t="shared" si="315"/>
        <v>#N/A</v>
      </c>
      <c r="GL74" s="163" t="e">
        <f t="shared" si="316"/>
        <v>#N/A</v>
      </c>
      <c r="GM74" s="163" t="e">
        <f t="shared" si="317"/>
        <v>#N/A</v>
      </c>
      <c r="GN74" s="163" t="e">
        <f t="shared" si="318"/>
        <v>#N/A</v>
      </c>
      <c r="GO74" s="163" t="e">
        <f t="shared" si="319"/>
        <v>#N/A</v>
      </c>
      <c r="GP74" s="163" t="e">
        <f t="shared" si="320"/>
        <v>#N/A</v>
      </c>
      <c r="GQ74" s="163" t="e">
        <f t="shared" si="321"/>
        <v>#N/A</v>
      </c>
      <c r="GR74" s="163" t="e">
        <f t="shared" si="322"/>
        <v>#N/A</v>
      </c>
      <c r="GS74" s="163" t="e">
        <f t="shared" si="323"/>
        <v>#N/A</v>
      </c>
      <c r="GT74" s="163" t="e">
        <f t="shared" si="324"/>
        <v>#N/A</v>
      </c>
      <c r="GU74" s="163" t="e">
        <f t="shared" si="325"/>
        <v>#N/A</v>
      </c>
      <c r="GV74" s="163" t="e">
        <f t="shared" si="326"/>
        <v>#N/A</v>
      </c>
      <c r="GW74" s="163" t="e">
        <f t="shared" si="327"/>
        <v>#N/A</v>
      </c>
      <c r="GX74" s="163" t="e">
        <f t="shared" si="328"/>
        <v>#N/A</v>
      </c>
      <c r="GY74" s="163" t="e">
        <f t="shared" si="329"/>
        <v>#N/A</v>
      </c>
      <c r="GZ74" s="163" t="e">
        <f t="shared" si="330"/>
        <v>#N/A</v>
      </c>
      <c r="HA74" s="163" t="e">
        <f t="shared" si="331"/>
        <v>#N/A</v>
      </c>
      <c r="HB74" s="163" t="e">
        <f t="shared" si="332"/>
        <v>#N/A</v>
      </c>
      <c r="HC74" s="163" t="e">
        <f t="shared" si="333"/>
        <v>#N/A</v>
      </c>
      <c r="HD74" s="163" t="e">
        <f t="shared" si="334"/>
        <v>#N/A</v>
      </c>
      <c r="HE74" s="163" t="e">
        <f t="shared" si="335"/>
        <v>#N/A</v>
      </c>
      <c r="HF74" s="163" t="e">
        <f t="shared" si="336"/>
        <v>#N/A</v>
      </c>
      <c r="HG74" s="163" t="e">
        <f t="shared" si="337"/>
        <v>#N/A</v>
      </c>
      <c r="HH74" s="163" t="e">
        <f t="shared" si="338"/>
        <v>#N/A</v>
      </c>
      <c r="HI74" s="163" t="e">
        <f t="shared" si="339"/>
        <v>#N/A</v>
      </c>
      <c r="HJ74" s="163" t="e">
        <f t="shared" si="340"/>
        <v>#N/A</v>
      </c>
      <c r="HK74" s="163" t="e">
        <f t="shared" si="341"/>
        <v>#N/A</v>
      </c>
      <c r="HL74" s="163" t="e">
        <f t="shared" si="342"/>
        <v>#N/A</v>
      </c>
      <c r="HM74" s="163" t="e">
        <f t="shared" si="343"/>
        <v>#N/A</v>
      </c>
      <c r="HN74" s="163" t="e">
        <f t="shared" si="344"/>
        <v>#N/A</v>
      </c>
      <c r="HO74" s="163" t="e">
        <f t="shared" si="345"/>
        <v>#N/A</v>
      </c>
      <c r="HP74" s="163" t="e">
        <f t="shared" si="346"/>
        <v>#N/A</v>
      </c>
      <c r="HQ74" s="163" t="e">
        <f t="shared" si="347"/>
        <v>#N/A</v>
      </c>
    </row>
    <row r="75" spans="1:225" hidden="1" x14ac:dyDescent="0.25">
      <c r="A75" s="4">
        <v>72</v>
      </c>
      <c r="B75" s="368" t="str">
        <f>IFERROR(_xlfn.LOGNORM.INV(0.001,LN($G75),LN(VLOOKUP($H75,VLookups!$A$4:$C$13,3,FALSE))),"")</f>
        <v/>
      </c>
      <c r="C75" s="89"/>
      <c r="D75" s="368" t="str">
        <f>IFERROR(_xlfn.LOGNORM.INV(0.999,LN($G75),LN(VLOOKUP($H75,VLookups!$A$4:$C$13,3,FALSE))),"")</f>
        <v/>
      </c>
      <c r="E75" s="34" t="str">
        <f t="shared" si="239"/>
        <v/>
      </c>
      <c r="F75" s="34" t="str">
        <f t="shared" si="240"/>
        <v/>
      </c>
      <c r="G75" s="70" t="str">
        <f>IF(AND(C75&gt;0,NOT(ISBLANK(H75))),IF(VLOOKUP($C$3,VLookups!$A$17:$B$18,2,FALSE),C75*VLOOKUP(H75,VLookups!$A$4:$B$13,2,FALSE),C75),"")</f>
        <v/>
      </c>
      <c r="H75" s="21"/>
      <c r="I75" s="56"/>
      <c r="J75" s="266"/>
      <c r="K75" s="369" t="str">
        <f>IF(AND(B75&gt;0,C75&gt;0,D75&gt;0),IF(ISBLANK(J75),IF(ISBLANK(H75),"",VLOOKUP(H75,VLookups!$A$4:$C$13,3,FALSE)),J75),"")</f>
        <v/>
      </c>
      <c r="L75" s="369" t="str">
        <f t="shared" si="241"/>
        <v/>
      </c>
      <c r="M75" s="72" t="str">
        <f t="shared" si="242"/>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3"/>
        <v/>
      </c>
      <c r="X75" s="162" t="str">
        <f t="shared" si="244"/>
        <v/>
      </c>
      <c r="Y75" s="48" t="str">
        <f t="shared" ref="Y75:CJ75" si="358">IF(ISNONTEXT($W75),X75+$W75,"")</f>
        <v/>
      </c>
      <c r="Z75" s="48" t="str">
        <f t="shared" si="358"/>
        <v/>
      </c>
      <c r="AA75" s="48" t="str">
        <f t="shared" si="358"/>
        <v/>
      </c>
      <c r="AB75" s="48" t="str">
        <f t="shared" si="358"/>
        <v/>
      </c>
      <c r="AC75" s="48" t="str">
        <f t="shared" si="358"/>
        <v/>
      </c>
      <c r="AD75" s="48" t="str">
        <f t="shared" si="358"/>
        <v/>
      </c>
      <c r="AE75" s="48" t="str">
        <f t="shared" si="358"/>
        <v/>
      </c>
      <c r="AF75" s="48" t="str">
        <f t="shared" si="358"/>
        <v/>
      </c>
      <c r="AG75" s="48" t="str">
        <f t="shared" si="358"/>
        <v/>
      </c>
      <c r="AH75" s="48" t="str">
        <f t="shared" si="358"/>
        <v/>
      </c>
      <c r="AI75" s="48" t="str">
        <f t="shared" si="358"/>
        <v/>
      </c>
      <c r="AJ75" s="48" t="str">
        <f t="shared" si="358"/>
        <v/>
      </c>
      <c r="AK75" s="48" t="str">
        <f t="shared" si="358"/>
        <v/>
      </c>
      <c r="AL75" s="48" t="str">
        <f t="shared" si="358"/>
        <v/>
      </c>
      <c r="AM75" s="48" t="str">
        <f t="shared" si="358"/>
        <v/>
      </c>
      <c r="AN75" s="48" t="str">
        <f t="shared" si="358"/>
        <v/>
      </c>
      <c r="AO75" s="48" t="str">
        <f t="shared" si="358"/>
        <v/>
      </c>
      <c r="AP75" s="48" t="str">
        <f t="shared" si="358"/>
        <v/>
      </c>
      <c r="AQ75" s="48" t="str">
        <f t="shared" si="358"/>
        <v/>
      </c>
      <c r="AR75" s="48" t="str">
        <f t="shared" si="358"/>
        <v/>
      </c>
      <c r="AS75" s="48" t="str">
        <f t="shared" si="358"/>
        <v/>
      </c>
      <c r="AT75" s="48" t="str">
        <f t="shared" si="358"/>
        <v/>
      </c>
      <c r="AU75" s="48" t="str">
        <f t="shared" si="358"/>
        <v/>
      </c>
      <c r="AV75" s="48" t="str">
        <f t="shared" si="358"/>
        <v/>
      </c>
      <c r="AW75" s="48" t="str">
        <f t="shared" si="358"/>
        <v/>
      </c>
      <c r="AX75" s="48" t="str">
        <f t="shared" si="358"/>
        <v/>
      </c>
      <c r="AY75" s="48" t="str">
        <f t="shared" si="358"/>
        <v/>
      </c>
      <c r="AZ75" s="48" t="str">
        <f t="shared" si="358"/>
        <v/>
      </c>
      <c r="BA75" s="48" t="str">
        <f t="shared" si="358"/>
        <v/>
      </c>
      <c r="BB75" s="48" t="str">
        <f t="shared" si="358"/>
        <v/>
      </c>
      <c r="BC75" s="48" t="str">
        <f t="shared" si="358"/>
        <v/>
      </c>
      <c r="BD75" s="48" t="str">
        <f t="shared" si="358"/>
        <v/>
      </c>
      <c r="BE75" s="48" t="str">
        <f t="shared" si="358"/>
        <v/>
      </c>
      <c r="BF75" s="48" t="str">
        <f t="shared" si="358"/>
        <v/>
      </c>
      <c r="BG75" s="48" t="str">
        <f t="shared" si="358"/>
        <v/>
      </c>
      <c r="BH75" s="48" t="str">
        <f t="shared" si="358"/>
        <v/>
      </c>
      <c r="BI75" s="48" t="str">
        <f t="shared" si="358"/>
        <v/>
      </c>
      <c r="BJ75" s="48" t="str">
        <f t="shared" si="358"/>
        <v/>
      </c>
      <c r="BK75" s="48" t="str">
        <f t="shared" si="358"/>
        <v/>
      </c>
      <c r="BL75" s="48" t="str">
        <f t="shared" si="358"/>
        <v/>
      </c>
      <c r="BM75" s="48" t="str">
        <f t="shared" si="358"/>
        <v/>
      </c>
      <c r="BN75" s="48" t="str">
        <f t="shared" si="358"/>
        <v/>
      </c>
      <c r="BO75" s="48" t="str">
        <f t="shared" si="358"/>
        <v/>
      </c>
      <c r="BP75" s="48" t="str">
        <f t="shared" si="358"/>
        <v/>
      </c>
      <c r="BQ75" s="48" t="str">
        <f t="shared" si="358"/>
        <v/>
      </c>
      <c r="BR75" s="48" t="str">
        <f t="shared" si="358"/>
        <v/>
      </c>
      <c r="BS75" s="48" t="str">
        <f t="shared" si="358"/>
        <v/>
      </c>
      <c r="BT75" s="48" t="str">
        <f t="shared" si="358"/>
        <v/>
      </c>
      <c r="BU75" s="48" t="str">
        <f t="shared" si="358"/>
        <v/>
      </c>
      <c r="BV75" s="48" t="str">
        <f t="shared" si="358"/>
        <v/>
      </c>
      <c r="BW75" s="48" t="str">
        <f t="shared" si="358"/>
        <v/>
      </c>
      <c r="BX75" s="48" t="str">
        <f t="shared" si="358"/>
        <v/>
      </c>
      <c r="BY75" s="48" t="str">
        <f t="shared" si="358"/>
        <v/>
      </c>
      <c r="BZ75" s="48" t="str">
        <f t="shared" si="358"/>
        <v/>
      </c>
      <c r="CA75" s="48" t="str">
        <f t="shared" si="358"/>
        <v/>
      </c>
      <c r="CB75" s="48" t="str">
        <f t="shared" si="358"/>
        <v/>
      </c>
      <c r="CC75" s="48" t="str">
        <f t="shared" si="358"/>
        <v/>
      </c>
      <c r="CD75" s="48" t="str">
        <f t="shared" si="358"/>
        <v/>
      </c>
      <c r="CE75" s="48" t="str">
        <f t="shared" si="358"/>
        <v/>
      </c>
      <c r="CF75" s="48" t="str">
        <f t="shared" si="358"/>
        <v/>
      </c>
      <c r="CG75" s="48" t="str">
        <f t="shared" si="358"/>
        <v/>
      </c>
      <c r="CH75" s="48" t="str">
        <f t="shared" si="358"/>
        <v/>
      </c>
      <c r="CI75" s="48" t="str">
        <f t="shared" si="358"/>
        <v/>
      </c>
      <c r="CJ75" s="48" t="str">
        <f t="shared" si="358"/>
        <v/>
      </c>
      <c r="CK75" s="48" t="str">
        <f t="shared" ref="CK75:DT75" si="359">IF(ISNONTEXT($W75),CJ75+$W75,"")</f>
        <v/>
      </c>
      <c r="CL75" s="48" t="str">
        <f t="shared" si="359"/>
        <v/>
      </c>
      <c r="CM75" s="48" t="str">
        <f t="shared" si="359"/>
        <v/>
      </c>
      <c r="CN75" s="48" t="str">
        <f t="shared" si="359"/>
        <v/>
      </c>
      <c r="CO75" s="48" t="str">
        <f t="shared" si="359"/>
        <v/>
      </c>
      <c r="CP75" s="48" t="str">
        <f t="shared" si="359"/>
        <v/>
      </c>
      <c r="CQ75" s="48" t="str">
        <f t="shared" si="359"/>
        <v/>
      </c>
      <c r="CR75" s="48" t="str">
        <f t="shared" si="359"/>
        <v/>
      </c>
      <c r="CS75" s="48" t="str">
        <f t="shared" si="359"/>
        <v/>
      </c>
      <c r="CT75" s="48" t="str">
        <f t="shared" si="359"/>
        <v/>
      </c>
      <c r="CU75" s="48" t="str">
        <f t="shared" si="359"/>
        <v/>
      </c>
      <c r="CV75" s="48" t="str">
        <f t="shared" si="359"/>
        <v/>
      </c>
      <c r="CW75" s="48" t="str">
        <f t="shared" si="359"/>
        <v/>
      </c>
      <c r="CX75" s="48" t="str">
        <f t="shared" si="359"/>
        <v/>
      </c>
      <c r="CY75" s="48" t="str">
        <f t="shared" si="359"/>
        <v/>
      </c>
      <c r="CZ75" s="48" t="str">
        <f t="shared" si="359"/>
        <v/>
      </c>
      <c r="DA75" s="48" t="str">
        <f t="shared" si="359"/>
        <v/>
      </c>
      <c r="DB75" s="48" t="str">
        <f t="shared" si="359"/>
        <v/>
      </c>
      <c r="DC75" s="48" t="str">
        <f t="shared" si="359"/>
        <v/>
      </c>
      <c r="DD75" s="48" t="str">
        <f t="shared" si="359"/>
        <v/>
      </c>
      <c r="DE75" s="48" t="str">
        <f t="shared" si="359"/>
        <v/>
      </c>
      <c r="DF75" s="48" t="str">
        <f t="shared" si="359"/>
        <v/>
      </c>
      <c r="DG75" s="48" t="str">
        <f t="shared" si="359"/>
        <v/>
      </c>
      <c r="DH75" s="48" t="str">
        <f t="shared" si="359"/>
        <v/>
      </c>
      <c r="DI75" s="48" t="str">
        <f t="shared" si="359"/>
        <v/>
      </c>
      <c r="DJ75" s="48" t="str">
        <f t="shared" si="359"/>
        <v/>
      </c>
      <c r="DK75" s="48" t="str">
        <f t="shared" si="359"/>
        <v/>
      </c>
      <c r="DL75" s="48" t="str">
        <f t="shared" si="359"/>
        <v/>
      </c>
      <c r="DM75" s="48" t="str">
        <f t="shared" si="359"/>
        <v/>
      </c>
      <c r="DN75" s="48" t="str">
        <f t="shared" si="359"/>
        <v/>
      </c>
      <c r="DO75" s="48" t="str">
        <f t="shared" si="359"/>
        <v/>
      </c>
      <c r="DP75" s="48" t="str">
        <f t="shared" si="359"/>
        <v/>
      </c>
      <c r="DQ75" s="48" t="str">
        <f t="shared" si="359"/>
        <v/>
      </c>
      <c r="DR75" s="48" t="str">
        <f t="shared" si="359"/>
        <v/>
      </c>
      <c r="DS75" s="48" t="str">
        <f t="shared" si="359"/>
        <v/>
      </c>
      <c r="DT75" s="48" t="str">
        <f t="shared" si="359"/>
        <v/>
      </c>
      <c r="DU75" s="163" t="e">
        <f t="shared" si="247"/>
        <v>#N/A</v>
      </c>
      <c r="DV75" s="163" t="e">
        <f t="shared" si="248"/>
        <v>#N/A</v>
      </c>
      <c r="DW75" s="163" t="e">
        <f t="shared" si="249"/>
        <v>#N/A</v>
      </c>
      <c r="DX75" s="163" t="e">
        <f t="shared" si="250"/>
        <v>#N/A</v>
      </c>
      <c r="DY75" s="163" t="e">
        <f t="shared" si="251"/>
        <v>#N/A</v>
      </c>
      <c r="DZ75" s="163" t="e">
        <f t="shared" si="252"/>
        <v>#N/A</v>
      </c>
      <c r="EA75" s="163" t="e">
        <f t="shared" si="253"/>
        <v>#N/A</v>
      </c>
      <c r="EB75" s="163" t="e">
        <f t="shared" si="254"/>
        <v>#N/A</v>
      </c>
      <c r="EC75" s="163" t="e">
        <f t="shared" si="255"/>
        <v>#N/A</v>
      </c>
      <c r="ED75" s="163" t="e">
        <f t="shared" si="256"/>
        <v>#N/A</v>
      </c>
      <c r="EE75" s="163" t="e">
        <f t="shared" si="257"/>
        <v>#N/A</v>
      </c>
      <c r="EF75" s="163" t="e">
        <f t="shared" si="258"/>
        <v>#N/A</v>
      </c>
      <c r="EG75" s="163" t="e">
        <f t="shared" si="259"/>
        <v>#N/A</v>
      </c>
      <c r="EH75" s="163" t="e">
        <f t="shared" si="260"/>
        <v>#N/A</v>
      </c>
      <c r="EI75" s="163" t="e">
        <f t="shared" si="261"/>
        <v>#N/A</v>
      </c>
      <c r="EJ75" s="163" t="e">
        <f t="shared" si="262"/>
        <v>#N/A</v>
      </c>
      <c r="EK75" s="163" t="e">
        <f t="shared" si="263"/>
        <v>#N/A</v>
      </c>
      <c r="EL75" s="163" t="e">
        <f t="shared" si="264"/>
        <v>#N/A</v>
      </c>
      <c r="EM75" s="163" t="e">
        <f t="shared" si="265"/>
        <v>#N/A</v>
      </c>
      <c r="EN75" s="163" t="e">
        <f t="shared" si="266"/>
        <v>#N/A</v>
      </c>
      <c r="EO75" s="163" t="e">
        <f t="shared" si="267"/>
        <v>#N/A</v>
      </c>
      <c r="EP75" s="163" t="e">
        <f t="shared" si="268"/>
        <v>#N/A</v>
      </c>
      <c r="EQ75" s="163" t="e">
        <f t="shared" si="269"/>
        <v>#N/A</v>
      </c>
      <c r="ER75" s="163" t="e">
        <f t="shared" si="270"/>
        <v>#N/A</v>
      </c>
      <c r="ES75" s="163" t="e">
        <f t="shared" si="271"/>
        <v>#N/A</v>
      </c>
      <c r="ET75" s="163" t="e">
        <f t="shared" si="272"/>
        <v>#N/A</v>
      </c>
      <c r="EU75" s="163" t="e">
        <f t="shared" si="273"/>
        <v>#N/A</v>
      </c>
      <c r="EV75" s="163" t="e">
        <f t="shared" si="274"/>
        <v>#N/A</v>
      </c>
      <c r="EW75" s="163" t="e">
        <f t="shared" si="275"/>
        <v>#N/A</v>
      </c>
      <c r="EX75" s="163" t="e">
        <f t="shared" si="276"/>
        <v>#N/A</v>
      </c>
      <c r="EY75" s="163" t="e">
        <f t="shared" si="277"/>
        <v>#N/A</v>
      </c>
      <c r="EZ75" s="163" t="e">
        <f t="shared" si="278"/>
        <v>#N/A</v>
      </c>
      <c r="FA75" s="163" t="e">
        <f t="shared" si="279"/>
        <v>#N/A</v>
      </c>
      <c r="FB75" s="163" t="e">
        <f t="shared" si="280"/>
        <v>#N/A</v>
      </c>
      <c r="FC75" s="163" t="e">
        <f t="shared" si="281"/>
        <v>#N/A</v>
      </c>
      <c r="FD75" s="163" t="e">
        <f t="shared" si="282"/>
        <v>#N/A</v>
      </c>
      <c r="FE75" s="163" t="e">
        <f t="shared" si="283"/>
        <v>#N/A</v>
      </c>
      <c r="FF75" s="163" t="e">
        <f t="shared" si="284"/>
        <v>#N/A</v>
      </c>
      <c r="FG75" s="163" t="e">
        <f t="shared" si="285"/>
        <v>#N/A</v>
      </c>
      <c r="FH75" s="163" t="e">
        <f t="shared" si="286"/>
        <v>#N/A</v>
      </c>
      <c r="FI75" s="163" t="e">
        <f t="shared" si="287"/>
        <v>#N/A</v>
      </c>
      <c r="FJ75" s="163" t="e">
        <f t="shared" si="288"/>
        <v>#N/A</v>
      </c>
      <c r="FK75" s="163" t="e">
        <f t="shared" si="289"/>
        <v>#N/A</v>
      </c>
      <c r="FL75" s="163" t="e">
        <f t="shared" si="290"/>
        <v>#N/A</v>
      </c>
      <c r="FM75" s="163" t="e">
        <f t="shared" si="291"/>
        <v>#N/A</v>
      </c>
      <c r="FN75" s="163" t="e">
        <f t="shared" si="292"/>
        <v>#N/A</v>
      </c>
      <c r="FO75" s="163" t="e">
        <f t="shared" si="293"/>
        <v>#N/A</v>
      </c>
      <c r="FP75" s="163" t="e">
        <f t="shared" si="294"/>
        <v>#N/A</v>
      </c>
      <c r="FQ75" s="163" t="e">
        <f t="shared" si="295"/>
        <v>#N/A</v>
      </c>
      <c r="FR75" s="163" t="e">
        <f t="shared" si="296"/>
        <v>#N/A</v>
      </c>
      <c r="FS75" s="163" t="e">
        <f t="shared" si="297"/>
        <v>#N/A</v>
      </c>
      <c r="FT75" s="163" t="e">
        <f t="shared" si="298"/>
        <v>#N/A</v>
      </c>
      <c r="FU75" s="163" t="e">
        <f t="shared" si="299"/>
        <v>#N/A</v>
      </c>
      <c r="FV75" s="163" t="e">
        <f t="shared" si="300"/>
        <v>#N/A</v>
      </c>
      <c r="FW75" s="163" t="e">
        <f t="shared" si="301"/>
        <v>#N/A</v>
      </c>
      <c r="FX75" s="163" t="e">
        <f t="shared" si="302"/>
        <v>#N/A</v>
      </c>
      <c r="FY75" s="163" t="e">
        <f t="shared" si="303"/>
        <v>#N/A</v>
      </c>
      <c r="FZ75" s="163" t="e">
        <f t="shared" si="304"/>
        <v>#N/A</v>
      </c>
      <c r="GA75" s="163" t="e">
        <f t="shared" si="305"/>
        <v>#N/A</v>
      </c>
      <c r="GB75" s="163" t="e">
        <f t="shared" si="306"/>
        <v>#N/A</v>
      </c>
      <c r="GC75" s="163" t="e">
        <f t="shared" si="307"/>
        <v>#N/A</v>
      </c>
      <c r="GD75" s="163" t="e">
        <f t="shared" si="308"/>
        <v>#N/A</v>
      </c>
      <c r="GE75" s="163" t="e">
        <f t="shared" si="309"/>
        <v>#N/A</v>
      </c>
      <c r="GF75" s="163" t="e">
        <f t="shared" si="310"/>
        <v>#N/A</v>
      </c>
      <c r="GG75" s="163" t="e">
        <f t="shared" si="311"/>
        <v>#N/A</v>
      </c>
      <c r="GH75" s="163" t="e">
        <f t="shared" si="312"/>
        <v>#N/A</v>
      </c>
      <c r="GI75" s="163" t="e">
        <f t="shared" si="313"/>
        <v>#N/A</v>
      </c>
      <c r="GJ75" s="163" t="e">
        <f t="shared" si="314"/>
        <v>#N/A</v>
      </c>
      <c r="GK75" s="163" t="e">
        <f t="shared" si="315"/>
        <v>#N/A</v>
      </c>
      <c r="GL75" s="163" t="e">
        <f t="shared" si="316"/>
        <v>#N/A</v>
      </c>
      <c r="GM75" s="163" t="e">
        <f t="shared" si="317"/>
        <v>#N/A</v>
      </c>
      <c r="GN75" s="163" t="e">
        <f t="shared" si="318"/>
        <v>#N/A</v>
      </c>
      <c r="GO75" s="163" t="e">
        <f t="shared" si="319"/>
        <v>#N/A</v>
      </c>
      <c r="GP75" s="163" t="e">
        <f t="shared" si="320"/>
        <v>#N/A</v>
      </c>
      <c r="GQ75" s="163" t="e">
        <f t="shared" si="321"/>
        <v>#N/A</v>
      </c>
      <c r="GR75" s="163" t="e">
        <f t="shared" si="322"/>
        <v>#N/A</v>
      </c>
      <c r="GS75" s="163" t="e">
        <f t="shared" si="323"/>
        <v>#N/A</v>
      </c>
      <c r="GT75" s="163" t="e">
        <f t="shared" si="324"/>
        <v>#N/A</v>
      </c>
      <c r="GU75" s="163" t="e">
        <f t="shared" si="325"/>
        <v>#N/A</v>
      </c>
      <c r="GV75" s="163" t="e">
        <f t="shared" si="326"/>
        <v>#N/A</v>
      </c>
      <c r="GW75" s="163" t="e">
        <f t="shared" si="327"/>
        <v>#N/A</v>
      </c>
      <c r="GX75" s="163" t="e">
        <f t="shared" si="328"/>
        <v>#N/A</v>
      </c>
      <c r="GY75" s="163" t="e">
        <f t="shared" si="329"/>
        <v>#N/A</v>
      </c>
      <c r="GZ75" s="163" t="e">
        <f t="shared" si="330"/>
        <v>#N/A</v>
      </c>
      <c r="HA75" s="163" t="e">
        <f t="shared" si="331"/>
        <v>#N/A</v>
      </c>
      <c r="HB75" s="163" t="e">
        <f t="shared" si="332"/>
        <v>#N/A</v>
      </c>
      <c r="HC75" s="163" t="e">
        <f t="shared" si="333"/>
        <v>#N/A</v>
      </c>
      <c r="HD75" s="163" t="e">
        <f t="shared" si="334"/>
        <v>#N/A</v>
      </c>
      <c r="HE75" s="163" t="e">
        <f t="shared" si="335"/>
        <v>#N/A</v>
      </c>
      <c r="HF75" s="163" t="e">
        <f t="shared" si="336"/>
        <v>#N/A</v>
      </c>
      <c r="HG75" s="163" t="e">
        <f t="shared" si="337"/>
        <v>#N/A</v>
      </c>
      <c r="HH75" s="163" t="e">
        <f t="shared" si="338"/>
        <v>#N/A</v>
      </c>
      <c r="HI75" s="163" t="e">
        <f t="shared" si="339"/>
        <v>#N/A</v>
      </c>
      <c r="HJ75" s="163" t="e">
        <f t="shared" si="340"/>
        <v>#N/A</v>
      </c>
      <c r="HK75" s="163" t="e">
        <f t="shared" si="341"/>
        <v>#N/A</v>
      </c>
      <c r="HL75" s="163" t="e">
        <f t="shared" si="342"/>
        <v>#N/A</v>
      </c>
      <c r="HM75" s="163" t="e">
        <f t="shared" si="343"/>
        <v>#N/A</v>
      </c>
      <c r="HN75" s="163" t="e">
        <f t="shared" si="344"/>
        <v>#N/A</v>
      </c>
      <c r="HO75" s="163" t="e">
        <f t="shared" si="345"/>
        <v>#N/A</v>
      </c>
      <c r="HP75" s="163" t="e">
        <f t="shared" si="346"/>
        <v>#N/A</v>
      </c>
      <c r="HQ75" s="163" t="e">
        <f t="shared" si="347"/>
        <v>#N/A</v>
      </c>
    </row>
    <row r="76" spans="1:225" hidden="1" x14ac:dyDescent="0.25">
      <c r="A76" s="4">
        <v>73</v>
      </c>
      <c r="B76" s="368" t="str">
        <f>IFERROR(_xlfn.LOGNORM.INV(0.001,LN($G76),LN(VLOOKUP($H76,VLookups!$A$4:$C$13,3,FALSE))),"")</f>
        <v/>
      </c>
      <c r="C76" s="89"/>
      <c r="D76" s="368" t="str">
        <f>IFERROR(_xlfn.LOGNORM.INV(0.999,LN($G76),LN(VLOOKUP($H76,VLookups!$A$4:$C$13,3,FALSE))),"")</f>
        <v/>
      </c>
      <c r="E76" s="34" t="str">
        <f t="shared" si="239"/>
        <v/>
      </c>
      <c r="F76" s="34" t="str">
        <f t="shared" si="240"/>
        <v/>
      </c>
      <c r="G76" s="70" t="str">
        <f>IF(AND(C76&gt;0,NOT(ISBLANK(H76))),IF(VLOOKUP($C$3,VLookups!$A$17:$B$18,2,FALSE),C76*VLOOKUP(H76,VLookups!$A$4:$B$13,2,FALSE),C76),"")</f>
        <v/>
      </c>
      <c r="H76" s="21"/>
      <c r="I76" s="56"/>
      <c r="J76" s="266"/>
      <c r="K76" s="369" t="str">
        <f>IF(AND(B76&gt;0,C76&gt;0,D76&gt;0),IF(ISBLANK(J76),IF(ISBLANK(H76),"",VLOOKUP(H76,VLookups!$A$4:$C$13,3,FALSE)),J76),"")</f>
        <v/>
      </c>
      <c r="L76" s="369" t="str">
        <f t="shared" si="241"/>
        <v/>
      </c>
      <c r="M76" s="72" t="str">
        <f t="shared" si="242"/>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3"/>
        <v/>
      </c>
      <c r="X76" s="162" t="str">
        <f t="shared" si="244"/>
        <v/>
      </c>
      <c r="Y76" s="48" t="str">
        <f t="shared" ref="Y76:CJ76" si="360">IF(ISNONTEXT($W76),X76+$W76,"")</f>
        <v/>
      </c>
      <c r="Z76" s="48" t="str">
        <f t="shared" si="360"/>
        <v/>
      </c>
      <c r="AA76" s="48" t="str">
        <f t="shared" si="360"/>
        <v/>
      </c>
      <c r="AB76" s="48" t="str">
        <f t="shared" si="360"/>
        <v/>
      </c>
      <c r="AC76" s="48" t="str">
        <f t="shared" si="360"/>
        <v/>
      </c>
      <c r="AD76" s="48" t="str">
        <f t="shared" si="360"/>
        <v/>
      </c>
      <c r="AE76" s="48" t="str">
        <f t="shared" si="360"/>
        <v/>
      </c>
      <c r="AF76" s="48" t="str">
        <f t="shared" si="360"/>
        <v/>
      </c>
      <c r="AG76" s="48" t="str">
        <f t="shared" si="360"/>
        <v/>
      </c>
      <c r="AH76" s="48" t="str">
        <f t="shared" si="360"/>
        <v/>
      </c>
      <c r="AI76" s="48" t="str">
        <f t="shared" si="360"/>
        <v/>
      </c>
      <c r="AJ76" s="48" t="str">
        <f t="shared" si="360"/>
        <v/>
      </c>
      <c r="AK76" s="48" t="str">
        <f t="shared" si="360"/>
        <v/>
      </c>
      <c r="AL76" s="48" t="str">
        <f t="shared" si="360"/>
        <v/>
      </c>
      <c r="AM76" s="48" t="str">
        <f t="shared" si="360"/>
        <v/>
      </c>
      <c r="AN76" s="48" t="str">
        <f t="shared" si="360"/>
        <v/>
      </c>
      <c r="AO76" s="48" t="str">
        <f t="shared" si="360"/>
        <v/>
      </c>
      <c r="AP76" s="48" t="str">
        <f t="shared" si="360"/>
        <v/>
      </c>
      <c r="AQ76" s="48" t="str">
        <f t="shared" si="360"/>
        <v/>
      </c>
      <c r="AR76" s="48" t="str">
        <f t="shared" si="360"/>
        <v/>
      </c>
      <c r="AS76" s="48" t="str">
        <f t="shared" si="360"/>
        <v/>
      </c>
      <c r="AT76" s="48" t="str">
        <f t="shared" si="360"/>
        <v/>
      </c>
      <c r="AU76" s="48" t="str">
        <f t="shared" si="360"/>
        <v/>
      </c>
      <c r="AV76" s="48" t="str">
        <f t="shared" si="360"/>
        <v/>
      </c>
      <c r="AW76" s="48" t="str">
        <f t="shared" si="360"/>
        <v/>
      </c>
      <c r="AX76" s="48" t="str">
        <f t="shared" si="360"/>
        <v/>
      </c>
      <c r="AY76" s="48" t="str">
        <f t="shared" si="360"/>
        <v/>
      </c>
      <c r="AZ76" s="48" t="str">
        <f t="shared" si="360"/>
        <v/>
      </c>
      <c r="BA76" s="48" t="str">
        <f t="shared" si="360"/>
        <v/>
      </c>
      <c r="BB76" s="48" t="str">
        <f t="shared" si="360"/>
        <v/>
      </c>
      <c r="BC76" s="48" t="str">
        <f t="shared" si="360"/>
        <v/>
      </c>
      <c r="BD76" s="48" t="str">
        <f t="shared" si="360"/>
        <v/>
      </c>
      <c r="BE76" s="48" t="str">
        <f t="shared" si="360"/>
        <v/>
      </c>
      <c r="BF76" s="48" t="str">
        <f t="shared" si="360"/>
        <v/>
      </c>
      <c r="BG76" s="48" t="str">
        <f t="shared" si="360"/>
        <v/>
      </c>
      <c r="BH76" s="48" t="str">
        <f t="shared" si="360"/>
        <v/>
      </c>
      <c r="BI76" s="48" t="str">
        <f t="shared" si="360"/>
        <v/>
      </c>
      <c r="BJ76" s="48" t="str">
        <f t="shared" si="360"/>
        <v/>
      </c>
      <c r="BK76" s="48" t="str">
        <f t="shared" si="360"/>
        <v/>
      </c>
      <c r="BL76" s="48" t="str">
        <f t="shared" si="360"/>
        <v/>
      </c>
      <c r="BM76" s="48" t="str">
        <f t="shared" si="360"/>
        <v/>
      </c>
      <c r="BN76" s="48" t="str">
        <f t="shared" si="360"/>
        <v/>
      </c>
      <c r="BO76" s="48" t="str">
        <f t="shared" si="360"/>
        <v/>
      </c>
      <c r="BP76" s="48" t="str">
        <f t="shared" si="360"/>
        <v/>
      </c>
      <c r="BQ76" s="48" t="str">
        <f t="shared" si="360"/>
        <v/>
      </c>
      <c r="BR76" s="48" t="str">
        <f t="shared" si="360"/>
        <v/>
      </c>
      <c r="BS76" s="48" t="str">
        <f t="shared" si="360"/>
        <v/>
      </c>
      <c r="BT76" s="48" t="str">
        <f t="shared" si="360"/>
        <v/>
      </c>
      <c r="BU76" s="48" t="str">
        <f t="shared" si="360"/>
        <v/>
      </c>
      <c r="BV76" s="48" t="str">
        <f t="shared" si="360"/>
        <v/>
      </c>
      <c r="BW76" s="48" t="str">
        <f t="shared" si="360"/>
        <v/>
      </c>
      <c r="BX76" s="48" t="str">
        <f t="shared" si="360"/>
        <v/>
      </c>
      <c r="BY76" s="48" t="str">
        <f t="shared" si="360"/>
        <v/>
      </c>
      <c r="BZ76" s="48" t="str">
        <f t="shared" si="360"/>
        <v/>
      </c>
      <c r="CA76" s="48" t="str">
        <f t="shared" si="360"/>
        <v/>
      </c>
      <c r="CB76" s="48" t="str">
        <f t="shared" si="360"/>
        <v/>
      </c>
      <c r="CC76" s="48" t="str">
        <f t="shared" si="360"/>
        <v/>
      </c>
      <c r="CD76" s="48" t="str">
        <f t="shared" si="360"/>
        <v/>
      </c>
      <c r="CE76" s="48" t="str">
        <f t="shared" si="360"/>
        <v/>
      </c>
      <c r="CF76" s="48" t="str">
        <f t="shared" si="360"/>
        <v/>
      </c>
      <c r="CG76" s="48" t="str">
        <f t="shared" si="360"/>
        <v/>
      </c>
      <c r="CH76" s="48" t="str">
        <f t="shared" si="360"/>
        <v/>
      </c>
      <c r="CI76" s="48" t="str">
        <f t="shared" si="360"/>
        <v/>
      </c>
      <c r="CJ76" s="48" t="str">
        <f t="shared" si="360"/>
        <v/>
      </c>
      <c r="CK76" s="48" t="str">
        <f t="shared" ref="CK76:DT76" si="361">IF(ISNONTEXT($W76),CJ76+$W76,"")</f>
        <v/>
      </c>
      <c r="CL76" s="48" t="str">
        <f t="shared" si="361"/>
        <v/>
      </c>
      <c r="CM76" s="48" t="str">
        <f t="shared" si="361"/>
        <v/>
      </c>
      <c r="CN76" s="48" t="str">
        <f t="shared" si="361"/>
        <v/>
      </c>
      <c r="CO76" s="48" t="str">
        <f t="shared" si="361"/>
        <v/>
      </c>
      <c r="CP76" s="48" t="str">
        <f t="shared" si="361"/>
        <v/>
      </c>
      <c r="CQ76" s="48" t="str">
        <f t="shared" si="361"/>
        <v/>
      </c>
      <c r="CR76" s="48" t="str">
        <f t="shared" si="361"/>
        <v/>
      </c>
      <c r="CS76" s="48" t="str">
        <f t="shared" si="361"/>
        <v/>
      </c>
      <c r="CT76" s="48" t="str">
        <f t="shared" si="361"/>
        <v/>
      </c>
      <c r="CU76" s="48" t="str">
        <f t="shared" si="361"/>
        <v/>
      </c>
      <c r="CV76" s="48" t="str">
        <f t="shared" si="361"/>
        <v/>
      </c>
      <c r="CW76" s="48" t="str">
        <f t="shared" si="361"/>
        <v/>
      </c>
      <c r="CX76" s="48" t="str">
        <f t="shared" si="361"/>
        <v/>
      </c>
      <c r="CY76" s="48" t="str">
        <f t="shared" si="361"/>
        <v/>
      </c>
      <c r="CZ76" s="48" t="str">
        <f t="shared" si="361"/>
        <v/>
      </c>
      <c r="DA76" s="48" t="str">
        <f t="shared" si="361"/>
        <v/>
      </c>
      <c r="DB76" s="48" t="str">
        <f t="shared" si="361"/>
        <v/>
      </c>
      <c r="DC76" s="48" t="str">
        <f t="shared" si="361"/>
        <v/>
      </c>
      <c r="DD76" s="48" t="str">
        <f t="shared" si="361"/>
        <v/>
      </c>
      <c r="DE76" s="48" t="str">
        <f t="shared" si="361"/>
        <v/>
      </c>
      <c r="DF76" s="48" t="str">
        <f t="shared" si="361"/>
        <v/>
      </c>
      <c r="DG76" s="48" t="str">
        <f t="shared" si="361"/>
        <v/>
      </c>
      <c r="DH76" s="48" t="str">
        <f t="shared" si="361"/>
        <v/>
      </c>
      <c r="DI76" s="48" t="str">
        <f t="shared" si="361"/>
        <v/>
      </c>
      <c r="DJ76" s="48" t="str">
        <f t="shared" si="361"/>
        <v/>
      </c>
      <c r="DK76" s="48" t="str">
        <f t="shared" si="361"/>
        <v/>
      </c>
      <c r="DL76" s="48" t="str">
        <f t="shared" si="361"/>
        <v/>
      </c>
      <c r="DM76" s="48" t="str">
        <f t="shared" si="361"/>
        <v/>
      </c>
      <c r="DN76" s="48" t="str">
        <f t="shared" si="361"/>
        <v/>
      </c>
      <c r="DO76" s="48" t="str">
        <f t="shared" si="361"/>
        <v/>
      </c>
      <c r="DP76" s="48" t="str">
        <f t="shared" si="361"/>
        <v/>
      </c>
      <c r="DQ76" s="48" t="str">
        <f t="shared" si="361"/>
        <v/>
      </c>
      <c r="DR76" s="48" t="str">
        <f t="shared" si="361"/>
        <v/>
      </c>
      <c r="DS76" s="48" t="str">
        <f t="shared" si="361"/>
        <v/>
      </c>
      <c r="DT76" s="48" t="str">
        <f t="shared" si="361"/>
        <v/>
      </c>
      <c r="DU76" s="163" t="e">
        <f t="shared" si="247"/>
        <v>#N/A</v>
      </c>
      <c r="DV76" s="163" t="e">
        <f t="shared" si="248"/>
        <v>#N/A</v>
      </c>
      <c r="DW76" s="163" t="e">
        <f t="shared" si="249"/>
        <v>#N/A</v>
      </c>
      <c r="DX76" s="163" t="e">
        <f t="shared" si="250"/>
        <v>#N/A</v>
      </c>
      <c r="DY76" s="163" t="e">
        <f t="shared" si="251"/>
        <v>#N/A</v>
      </c>
      <c r="DZ76" s="163" t="e">
        <f t="shared" si="252"/>
        <v>#N/A</v>
      </c>
      <c r="EA76" s="163" t="e">
        <f t="shared" si="253"/>
        <v>#N/A</v>
      </c>
      <c r="EB76" s="163" t="e">
        <f t="shared" si="254"/>
        <v>#N/A</v>
      </c>
      <c r="EC76" s="163" t="e">
        <f t="shared" si="255"/>
        <v>#N/A</v>
      </c>
      <c r="ED76" s="163" t="e">
        <f t="shared" si="256"/>
        <v>#N/A</v>
      </c>
      <c r="EE76" s="163" t="e">
        <f t="shared" si="257"/>
        <v>#N/A</v>
      </c>
      <c r="EF76" s="163" t="e">
        <f t="shared" si="258"/>
        <v>#N/A</v>
      </c>
      <c r="EG76" s="163" t="e">
        <f t="shared" si="259"/>
        <v>#N/A</v>
      </c>
      <c r="EH76" s="163" t="e">
        <f t="shared" si="260"/>
        <v>#N/A</v>
      </c>
      <c r="EI76" s="163" t="e">
        <f t="shared" si="261"/>
        <v>#N/A</v>
      </c>
      <c r="EJ76" s="163" t="e">
        <f t="shared" si="262"/>
        <v>#N/A</v>
      </c>
      <c r="EK76" s="163" t="e">
        <f t="shared" si="263"/>
        <v>#N/A</v>
      </c>
      <c r="EL76" s="163" t="e">
        <f t="shared" si="264"/>
        <v>#N/A</v>
      </c>
      <c r="EM76" s="163" t="e">
        <f t="shared" si="265"/>
        <v>#N/A</v>
      </c>
      <c r="EN76" s="163" t="e">
        <f t="shared" si="266"/>
        <v>#N/A</v>
      </c>
      <c r="EO76" s="163" t="e">
        <f t="shared" si="267"/>
        <v>#N/A</v>
      </c>
      <c r="EP76" s="163" t="e">
        <f t="shared" si="268"/>
        <v>#N/A</v>
      </c>
      <c r="EQ76" s="163" t="e">
        <f t="shared" si="269"/>
        <v>#N/A</v>
      </c>
      <c r="ER76" s="163" t="e">
        <f t="shared" si="270"/>
        <v>#N/A</v>
      </c>
      <c r="ES76" s="163" t="e">
        <f t="shared" si="271"/>
        <v>#N/A</v>
      </c>
      <c r="ET76" s="163" t="e">
        <f t="shared" si="272"/>
        <v>#N/A</v>
      </c>
      <c r="EU76" s="163" t="e">
        <f t="shared" si="273"/>
        <v>#N/A</v>
      </c>
      <c r="EV76" s="163" t="e">
        <f t="shared" si="274"/>
        <v>#N/A</v>
      </c>
      <c r="EW76" s="163" t="e">
        <f t="shared" si="275"/>
        <v>#N/A</v>
      </c>
      <c r="EX76" s="163" t="e">
        <f t="shared" si="276"/>
        <v>#N/A</v>
      </c>
      <c r="EY76" s="163" t="e">
        <f t="shared" si="277"/>
        <v>#N/A</v>
      </c>
      <c r="EZ76" s="163" t="e">
        <f t="shared" si="278"/>
        <v>#N/A</v>
      </c>
      <c r="FA76" s="163" t="e">
        <f t="shared" si="279"/>
        <v>#N/A</v>
      </c>
      <c r="FB76" s="163" t="e">
        <f t="shared" si="280"/>
        <v>#N/A</v>
      </c>
      <c r="FC76" s="163" t="e">
        <f t="shared" si="281"/>
        <v>#N/A</v>
      </c>
      <c r="FD76" s="163" t="e">
        <f t="shared" si="282"/>
        <v>#N/A</v>
      </c>
      <c r="FE76" s="163" t="e">
        <f t="shared" si="283"/>
        <v>#N/A</v>
      </c>
      <c r="FF76" s="163" t="e">
        <f t="shared" si="284"/>
        <v>#N/A</v>
      </c>
      <c r="FG76" s="163" t="e">
        <f t="shared" si="285"/>
        <v>#N/A</v>
      </c>
      <c r="FH76" s="163" t="e">
        <f t="shared" si="286"/>
        <v>#N/A</v>
      </c>
      <c r="FI76" s="163" t="e">
        <f t="shared" si="287"/>
        <v>#N/A</v>
      </c>
      <c r="FJ76" s="163" t="e">
        <f t="shared" si="288"/>
        <v>#N/A</v>
      </c>
      <c r="FK76" s="163" t="e">
        <f t="shared" si="289"/>
        <v>#N/A</v>
      </c>
      <c r="FL76" s="163" t="e">
        <f t="shared" si="290"/>
        <v>#N/A</v>
      </c>
      <c r="FM76" s="163" t="e">
        <f t="shared" si="291"/>
        <v>#N/A</v>
      </c>
      <c r="FN76" s="163" t="e">
        <f t="shared" si="292"/>
        <v>#N/A</v>
      </c>
      <c r="FO76" s="163" t="e">
        <f t="shared" si="293"/>
        <v>#N/A</v>
      </c>
      <c r="FP76" s="163" t="e">
        <f t="shared" si="294"/>
        <v>#N/A</v>
      </c>
      <c r="FQ76" s="163" t="e">
        <f t="shared" si="295"/>
        <v>#N/A</v>
      </c>
      <c r="FR76" s="163" t="e">
        <f t="shared" si="296"/>
        <v>#N/A</v>
      </c>
      <c r="FS76" s="163" t="e">
        <f t="shared" si="297"/>
        <v>#N/A</v>
      </c>
      <c r="FT76" s="163" t="e">
        <f t="shared" si="298"/>
        <v>#N/A</v>
      </c>
      <c r="FU76" s="163" t="e">
        <f t="shared" si="299"/>
        <v>#N/A</v>
      </c>
      <c r="FV76" s="163" t="e">
        <f t="shared" si="300"/>
        <v>#N/A</v>
      </c>
      <c r="FW76" s="163" t="e">
        <f t="shared" si="301"/>
        <v>#N/A</v>
      </c>
      <c r="FX76" s="163" t="e">
        <f t="shared" si="302"/>
        <v>#N/A</v>
      </c>
      <c r="FY76" s="163" t="e">
        <f t="shared" si="303"/>
        <v>#N/A</v>
      </c>
      <c r="FZ76" s="163" t="e">
        <f t="shared" si="304"/>
        <v>#N/A</v>
      </c>
      <c r="GA76" s="163" t="e">
        <f t="shared" si="305"/>
        <v>#N/A</v>
      </c>
      <c r="GB76" s="163" t="e">
        <f t="shared" si="306"/>
        <v>#N/A</v>
      </c>
      <c r="GC76" s="163" t="e">
        <f t="shared" si="307"/>
        <v>#N/A</v>
      </c>
      <c r="GD76" s="163" t="e">
        <f t="shared" si="308"/>
        <v>#N/A</v>
      </c>
      <c r="GE76" s="163" t="e">
        <f t="shared" si="309"/>
        <v>#N/A</v>
      </c>
      <c r="GF76" s="163" t="e">
        <f t="shared" si="310"/>
        <v>#N/A</v>
      </c>
      <c r="GG76" s="163" t="e">
        <f t="shared" si="311"/>
        <v>#N/A</v>
      </c>
      <c r="GH76" s="163" t="e">
        <f t="shared" si="312"/>
        <v>#N/A</v>
      </c>
      <c r="GI76" s="163" t="e">
        <f t="shared" si="313"/>
        <v>#N/A</v>
      </c>
      <c r="GJ76" s="163" t="e">
        <f t="shared" si="314"/>
        <v>#N/A</v>
      </c>
      <c r="GK76" s="163" t="e">
        <f t="shared" si="315"/>
        <v>#N/A</v>
      </c>
      <c r="GL76" s="163" t="e">
        <f t="shared" si="316"/>
        <v>#N/A</v>
      </c>
      <c r="GM76" s="163" t="e">
        <f t="shared" si="317"/>
        <v>#N/A</v>
      </c>
      <c r="GN76" s="163" t="e">
        <f t="shared" si="318"/>
        <v>#N/A</v>
      </c>
      <c r="GO76" s="163" t="e">
        <f t="shared" si="319"/>
        <v>#N/A</v>
      </c>
      <c r="GP76" s="163" t="e">
        <f t="shared" si="320"/>
        <v>#N/A</v>
      </c>
      <c r="GQ76" s="163" t="e">
        <f t="shared" si="321"/>
        <v>#N/A</v>
      </c>
      <c r="GR76" s="163" t="e">
        <f t="shared" si="322"/>
        <v>#N/A</v>
      </c>
      <c r="GS76" s="163" t="e">
        <f t="shared" si="323"/>
        <v>#N/A</v>
      </c>
      <c r="GT76" s="163" t="e">
        <f t="shared" si="324"/>
        <v>#N/A</v>
      </c>
      <c r="GU76" s="163" t="e">
        <f t="shared" si="325"/>
        <v>#N/A</v>
      </c>
      <c r="GV76" s="163" t="e">
        <f t="shared" si="326"/>
        <v>#N/A</v>
      </c>
      <c r="GW76" s="163" t="e">
        <f t="shared" si="327"/>
        <v>#N/A</v>
      </c>
      <c r="GX76" s="163" t="e">
        <f t="shared" si="328"/>
        <v>#N/A</v>
      </c>
      <c r="GY76" s="163" t="e">
        <f t="shared" si="329"/>
        <v>#N/A</v>
      </c>
      <c r="GZ76" s="163" t="e">
        <f t="shared" si="330"/>
        <v>#N/A</v>
      </c>
      <c r="HA76" s="163" t="e">
        <f t="shared" si="331"/>
        <v>#N/A</v>
      </c>
      <c r="HB76" s="163" t="e">
        <f t="shared" si="332"/>
        <v>#N/A</v>
      </c>
      <c r="HC76" s="163" t="e">
        <f t="shared" si="333"/>
        <v>#N/A</v>
      </c>
      <c r="HD76" s="163" t="e">
        <f t="shared" si="334"/>
        <v>#N/A</v>
      </c>
      <c r="HE76" s="163" t="e">
        <f t="shared" si="335"/>
        <v>#N/A</v>
      </c>
      <c r="HF76" s="163" t="e">
        <f t="shared" si="336"/>
        <v>#N/A</v>
      </c>
      <c r="HG76" s="163" t="e">
        <f t="shared" si="337"/>
        <v>#N/A</v>
      </c>
      <c r="HH76" s="163" t="e">
        <f t="shared" si="338"/>
        <v>#N/A</v>
      </c>
      <c r="HI76" s="163" t="e">
        <f t="shared" si="339"/>
        <v>#N/A</v>
      </c>
      <c r="HJ76" s="163" t="e">
        <f t="shared" si="340"/>
        <v>#N/A</v>
      </c>
      <c r="HK76" s="163" t="e">
        <f t="shared" si="341"/>
        <v>#N/A</v>
      </c>
      <c r="HL76" s="163" t="e">
        <f t="shared" si="342"/>
        <v>#N/A</v>
      </c>
      <c r="HM76" s="163" t="e">
        <f t="shared" si="343"/>
        <v>#N/A</v>
      </c>
      <c r="HN76" s="163" t="e">
        <f t="shared" si="344"/>
        <v>#N/A</v>
      </c>
      <c r="HO76" s="163" t="e">
        <f t="shared" si="345"/>
        <v>#N/A</v>
      </c>
      <c r="HP76" s="163" t="e">
        <f t="shared" si="346"/>
        <v>#N/A</v>
      </c>
      <c r="HQ76" s="163" t="e">
        <f t="shared" si="347"/>
        <v>#N/A</v>
      </c>
    </row>
    <row r="77" spans="1:225" hidden="1" x14ac:dyDescent="0.25">
      <c r="A77" s="4">
        <v>74</v>
      </c>
      <c r="B77" s="368" t="str">
        <f>IFERROR(_xlfn.LOGNORM.INV(0.001,LN($G77),LN(VLOOKUP($H77,VLookups!$A$4:$C$13,3,FALSE))),"")</f>
        <v/>
      </c>
      <c r="C77" s="89"/>
      <c r="D77" s="368" t="str">
        <f>IFERROR(_xlfn.LOGNORM.INV(0.999,LN($G77),LN(VLOOKUP($H77,VLookups!$A$4:$C$13,3,FALSE))),"")</f>
        <v/>
      </c>
      <c r="E77" s="34" t="str">
        <f t="shared" si="239"/>
        <v/>
      </c>
      <c r="F77" s="34" t="str">
        <f t="shared" si="240"/>
        <v/>
      </c>
      <c r="G77" s="70" t="str">
        <f>IF(AND(C77&gt;0,NOT(ISBLANK(H77))),IF(VLOOKUP($C$3,VLookups!$A$17:$B$18,2,FALSE),C77*VLOOKUP(H77,VLookups!$A$4:$B$13,2,FALSE),C77),"")</f>
        <v/>
      </c>
      <c r="H77" s="21"/>
      <c r="I77" s="56"/>
      <c r="J77" s="266"/>
      <c r="K77" s="369" t="str">
        <f>IF(AND(B77&gt;0,C77&gt;0,D77&gt;0),IF(ISBLANK(J77),IF(ISBLANK(H77),"",VLOOKUP(H77,VLookups!$A$4:$C$13,3,FALSE)),J77),"")</f>
        <v/>
      </c>
      <c r="L77" s="369" t="str">
        <f t="shared" si="241"/>
        <v/>
      </c>
      <c r="M77" s="72" t="str">
        <f t="shared" si="242"/>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3"/>
        <v/>
      </c>
      <c r="X77" s="162" t="str">
        <f t="shared" si="244"/>
        <v/>
      </c>
      <c r="Y77" s="48" t="str">
        <f t="shared" ref="Y77:CJ77" si="362">IF(ISNONTEXT($W77),X77+$W77,"")</f>
        <v/>
      </c>
      <c r="Z77" s="48" t="str">
        <f t="shared" si="362"/>
        <v/>
      </c>
      <c r="AA77" s="48" t="str">
        <f t="shared" si="362"/>
        <v/>
      </c>
      <c r="AB77" s="48" t="str">
        <f t="shared" si="362"/>
        <v/>
      </c>
      <c r="AC77" s="48" t="str">
        <f t="shared" si="362"/>
        <v/>
      </c>
      <c r="AD77" s="48" t="str">
        <f t="shared" si="362"/>
        <v/>
      </c>
      <c r="AE77" s="48" t="str">
        <f t="shared" si="362"/>
        <v/>
      </c>
      <c r="AF77" s="48" t="str">
        <f t="shared" si="362"/>
        <v/>
      </c>
      <c r="AG77" s="48" t="str">
        <f t="shared" si="362"/>
        <v/>
      </c>
      <c r="AH77" s="48" t="str">
        <f t="shared" si="362"/>
        <v/>
      </c>
      <c r="AI77" s="48" t="str">
        <f t="shared" si="362"/>
        <v/>
      </c>
      <c r="AJ77" s="48" t="str">
        <f t="shared" si="362"/>
        <v/>
      </c>
      <c r="AK77" s="48" t="str">
        <f t="shared" si="362"/>
        <v/>
      </c>
      <c r="AL77" s="48" t="str">
        <f t="shared" si="362"/>
        <v/>
      </c>
      <c r="AM77" s="48" t="str">
        <f t="shared" si="362"/>
        <v/>
      </c>
      <c r="AN77" s="48" t="str">
        <f t="shared" si="362"/>
        <v/>
      </c>
      <c r="AO77" s="48" t="str">
        <f t="shared" si="362"/>
        <v/>
      </c>
      <c r="AP77" s="48" t="str">
        <f t="shared" si="362"/>
        <v/>
      </c>
      <c r="AQ77" s="48" t="str">
        <f t="shared" si="362"/>
        <v/>
      </c>
      <c r="AR77" s="48" t="str">
        <f t="shared" si="362"/>
        <v/>
      </c>
      <c r="AS77" s="48" t="str">
        <f t="shared" si="362"/>
        <v/>
      </c>
      <c r="AT77" s="48" t="str">
        <f t="shared" si="362"/>
        <v/>
      </c>
      <c r="AU77" s="48" t="str">
        <f t="shared" si="362"/>
        <v/>
      </c>
      <c r="AV77" s="48" t="str">
        <f t="shared" si="362"/>
        <v/>
      </c>
      <c r="AW77" s="48" t="str">
        <f t="shared" si="362"/>
        <v/>
      </c>
      <c r="AX77" s="48" t="str">
        <f t="shared" si="362"/>
        <v/>
      </c>
      <c r="AY77" s="48" t="str">
        <f t="shared" si="362"/>
        <v/>
      </c>
      <c r="AZ77" s="48" t="str">
        <f t="shared" si="362"/>
        <v/>
      </c>
      <c r="BA77" s="48" t="str">
        <f t="shared" si="362"/>
        <v/>
      </c>
      <c r="BB77" s="48" t="str">
        <f t="shared" si="362"/>
        <v/>
      </c>
      <c r="BC77" s="48" t="str">
        <f t="shared" si="362"/>
        <v/>
      </c>
      <c r="BD77" s="48" t="str">
        <f t="shared" si="362"/>
        <v/>
      </c>
      <c r="BE77" s="48" t="str">
        <f t="shared" si="362"/>
        <v/>
      </c>
      <c r="BF77" s="48" t="str">
        <f t="shared" si="362"/>
        <v/>
      </c>
      <c r="BG77" s="48" t="str">
        <f t="shared" si="362"/>
        <v/>
      </c>
      <c r="BH77" s="48" t="str">
        <f t="shared" si="362"/>
        <v/>
      </c>
      <c r="BI77" s="48" t="str">
        <f t="shared" si="362"/>
        <v/>
      </c>
      <c r="BJ77" s="48" t="str">
        <f t="shared" si="362"/>
        <v/>
      </c>
      <c r="BK77" s="48" t="str">
        <f t="shared" si="362"/>
        <v/>
      </c>
      <c r="BL77" s="48" t="str">
        <f t="shared" si="362"/>
        <v/>
      </c>
      <c r="BM77" s="48" t="str">
        <f t="shared" si="362"/>
        <v/>
      </c>
      <c r="BN77" s="48" t="str">
        <f t="shared" si="362"/>
        <v/>
      </c>
      <c r="BO77" s="48" t="str">
        <f t="shared" si="362"/>
        <v/>
      </c>
      <c r="BP77" s="48" t="str">
        <f t="shared" si="362"/>
        <v/>
      </c>
      <c r="BQ77" s="48" t="str">
        <f t="shared" si="362"/>
        <v/>
      </c>
      <c r="BR77" s="48" t="str">
        <f t="shared" si="362"/>
        <v/>
      </c>
      <c r="BS77" s="48" t="str">
        <f t="shared" si="362"/>
        <v/>
      </c>
      <c r="BT77" s="48" t="str">
        <f t="shared" si="362"/>
        <v/>
      </c>
      <c r="BU77" s="48" t="str">
        <f t="shared" si="362"/>
        <v/>
      </c>
      <c r="BV77" s="48" t="str">
        <f t="shared" si="362"/>
        <v/>
      </c>
      <c r="BW77" s="48" t="str">
        <f t="shared" si="362"/>
        <v/>
      </c>
      <c r="BX77" s="48" t="str">
        <f t="shared" si="362"/>
        <v/>
      </c>
      <c r="BY77" s="48" t="str">
        <f t="shared" si="362"/>
        <v/>
      </c>
      <c r="BZ77" s="48" t="str">
        <f t="shared" si="362"/>
        <v/>
      </c>
      <c r="CA77" s="48" t="str">
        <f t="shared" si="362"/>
        <v/>
      </c>
      <c r="CB77" s="48" t="str">
        <f t="shared" si="362"/>
        <v/>
      </c>
      <c r="CC77" s="48" t="str">
        <f t="shared" si="362"/>
        <v/>
      </c>
      <c r="CD77" s="48" t="str">
        <f t="shared" si="362"/>
        <v/>
      </c>
      <c r="CE77" s="48" t="str">
        <f t="shared" si="362"/>
        <v/>
      </c>
      <c r="CF77" s="48" t="str">
        <f t="shared" si="362"/>
        <v/>
      </c>
      <c r="CG77" s="48" t="str">
        <f t="shared" si="362"/>
        <v/>
      </c>
      <c r="CH77" s="48" t="str">
        <f t="shared" si="362"/>
        <v/>
      </c>
      <c r="CI77" s="48" t="str">
        <f t="shared" si="362"/>
        <v/>
      </c>
      <c r="CJ77" s="48" t="str">
        <f t="shared" si="362"/>
        <v/>
      </c>
      <c r="CK77" s="48" t="str">
        <f t="shared" ref="CK77:DT77" si="363">IF(ISNONTEXT($W77),CJ77+$W77,"")</f>
        <v/>
      </c>
      <c r="CL77" s="48" t="str">
        <f t="shared" si="363"/>
        <v/>
      </c>
      <c r="CM77" s="48" t="str">
        <f t="shared" si="363"/>
        <v/>
      </c>
      <c r="CN77" s="48" t="str">
        <f t="shared" si="363"/>
        <v/>
      </c>
      <c r="CO77" s="48" t="str">
        <f t="shared" si="363"/>
        <v/>
      </c>
      <c r="CP77" s="48" t="str">
        <f t="shared" si="363"/>
        <v/>
      </c>
      <c r="CQ77" s="48" t="str">
        <f t="shared" si="363"/>
        <v/>
      </c>
      <c r="CR77" s="48" t="str">
        <f t="shared" si="363"/>
        <v/>
      </c>
      <c r="CS77" s="48" t="str">
        <f t="shared" si="363"/>
        <v/>
      </c>
      <c r="CT77" s="48" t="str">
        <f t="shared" si="363"/>
        <v/>
      </c>
      <c r="CU77" s="48" t="str">
        <f t="shared" si="363"/>
        <v/>
      </c>
      <c r="CV77" s="48" t="str">
        <f t="shared" si="363"/>
        <v/>
      </c>
      <c r="CW77" s="48" t="str">
        <f t="shared" si="363"/>
        <v/>
      </c>
      <c r="CX77" s="48" t="str">
        <f t="shared" si="363"/>
        <v/>
      </c>
      <c r="CY77" s="48" t="str">
        <f t="shared" si="363"/>
        <v/>
      </c>
      <c r="CZ77" s="48" t="str">
        <f t="shared" si="363"/>
        <v/>
      </c>
      <c r="DA77" s="48" t="str">
        <f t="shared" si="363"/>
        <v/>
      </c>
      <c r="DB77" s="48" t="str">
        <f t="shared" si="363"/>
        <v/>
      </c>
      <c r="DC77" s="48" t="str">
        <f t="shared" si="363"/>
        <v/>
      </c>
      <c r="DD77" s="48" t="str">
        <f t="shared" si="363"/>
        <v/>
      </c>
      <c r="DE77" s="48" t="str">
        <f t="shared" si="363"/>
        <v/>
      </c>
      <c r="DF77" s="48" t="str">
        <f t="shared" si="363"/>
        <v/>
      </c>
      <c r="DG77" s="48" t="str">
        <f t="shared" si="363"/>
        <v/>
      </c>
      <c r="DH77" s="48" t="str">
        <f t="shared" si="363"/>
        <v/>
      </c>
      <c r="DI77" s="48" t="str">
        <f t="shared" si="363"/>
        <v/>
      </c>
      <c r="DJ77" s="48" t="str">
        <f t="shared" si="363"/>
        <v/>
      </c>
      <c r="DK77" s="48" t="str">
        <f t="shared" si="363"/>
        <v/>
      </c>
      <c r="DL77" s="48" t="str">
        <f t="shared" si="363"/>
        <v/>
      </c>
      <c r="DM77" s="48" t="str">
        <f t="shared" si="363"/>
        <v/>
      </c>
      <c r="DN77" s="48" t="str">
        <f t="shared" si="363"/>
        <v/>
      </c>
      <c r="DO77" s="48" t="str">
        <f t="shared" si="363"/>
        <v/>
      </c>
      <c r="DP77" s="48" t="str">
        <f t="shared" si="363"/>
        <v/>
      </c>
      <c r="DQ77" s="48" t="str">
        <f t="shared" si="363"/>
        <v/>
      </c>
      <c r="DR77" s="48" t="str">
        <f t="shared" si="363"/>
        <v/>
      </c>
      <c r="DS77" s="48" t="str">
        <f t="shared" si="363"/>
        <v/>
      </c>
      <c r="DT77" s="48" t="str">
        <f t="shared" si="363"/>
        <v/>
      </c>
      <c r="DU77" s="163" t="e">
        <f t="shared" si="247"/>
        <v>#N/A</v>
      </c>
      <c r="DV77" s="163" t="e">
        <f t="shared" si="248"/>
        <v>#N/A</v>
      </c>
      <c r="DW77" s="163" t="e">
        <f t="shared" si="249"/>
        <v>#N/A</v>
      </c>
      <c r="DX77" s="163" t="e">
        <f t="shared" si="250"/>
        <v>#N/A</v>
      </c>
      <c r="DY77" s="163" t="e">
        <f t="shared" si="251"/>
        <v>#N/A</v>
      </c>
      <c r="DZ77" s="163" t="e">
        <f t="shared" si="252"/>
        <v>#N/A</v>
      </c>
      <c r="EA77" s="163" t="e">
        <f t="shared" si="253"/>
        <v>#N/A</v>
      </c>
      <c r="EB77" s="163" t="e">
        <f t="shared" si="254"/>
        <v>#N/A</v>
      </c>
      <c r="EC77" s="163" t="e">
        <f t="shared" si="255"/>
        <v>#N/A</v>
      </c>
      <c r="ED77" s="163" t="e">
        <f t="shared" si="256"/>
        <v>#N/A</v>
      </c>
      <c r="EE77" s="163" t="e">
        <f t="shared" si="257"/>
        <v>#N/A</v>
      </c>
      <c r="EF77" s="163" t="e">
        <f t="shared" si="258"/>
        <v>#N/A</v>
      </c>
      <c r="EG77" s="163" t="e">
        <f t="shared" si="259"/>
        <v>#N/A</v>
      </c>
      <c r="EH77" s="163" t="e">
        <f t="shared" si="260"/>
        <v>#N/A</v>
      </c>
      <c r="EI77" s="163" t="e">
        <f t="shared" si="261"/>
        <v>#N/A</v>
      </c>
      <c r="EJ77" s="163" t="e">
        <f t="shared" si="262"/>
        <v>#N/A</v>
      </c>
      <c r="EK77" s="163" t="e">
        <f t="shared" si="263"/>
        <v>#N/A</v>
      </c>
      <c r="EL77" s="163" t="e">
        <f t="shared" si="264"/>
        <v>#N/A</v>
      </c>
      <c r="EM77" s="163" t="e">
        <f t="shared" si="265"/>
        <v>#N/A</v>
      </c>
      <c r="EN77" s="163" t="e">
        <f t="shared" si="266"/>
        <v>#N/A</v>
      </c>
      <c r="EO77" s="163" t="e">
        <f t="shared" si="267"/>
        <v>#N/A</v>
      </c>
      <c r="EP77" s="163" t="e">
        <f t="shared" si="268"/>
        <v>#N/A</v>
      </c>
      <c r="EQ77" s="163" t="e">
        <f t="shared" si="269"/>
        <v>#N/A</v>
      </c>
      <c r="ER77" s="163" t="e">
        <f t="shared" si="270"/>
        <v>#N/A</v>
      </c>
      <c r="ES77" s="163" t="e">
        <f t="shared" si="271"/>
        <v>#N/A</v>
      </c>
      <c r="ET77" s="163" t="e">
        <f t="shared" si="272"/>
        <v>#N/A</v>
      </c>
      <c r="EU77" s="163" t="e">
        <f t="shared" si="273"/>
        <v>#N/A</v>
      </c>
      <c r="EV77" s="163" t="e">
        <f t="shared" si="274"/>
        <v>#N/A</v>
      </c>
      <c r="EW77" s="163" t="e">
        <f t="shared" si="275"/>
        <v>#N/A</v>
      </c>
      <c r="EX77" s="163" t="e">
        <f t="shared" si="276"/>
        <v>#N/A</v>
      </c>
      <c r="EY77" s="163" t="e">
        <f t="shared" si="277"/>
        <v>#N/A</v>
      </c>
      <c r="EZ77" s="163" t="e">
        <f t="shared" si="278"/>
        <v>#N/A</v>
      </c>
      <c r="FA77" s="163" t="e">
        <f t="shared" si="279"/>
        <v>#N/A</v>
      </c>
      <c r="FB77" s="163" t="e">
        <f t="shared" si="280"/>
        <v>#N/A</v>
      </c>
      <c r="FC77" s="163" t="e">
        <f t="shared" si="281"/>
        <v>#N/A</v>
      </c>
      <c r="FD77" s="163" t="e">
        <f t="shared" si="282"/>
        <v>#N/A</v>
      </c>
      <c r="FE77" s="163" t="e">
        <f t="shared" si="283"/>
        <v>#N/A</v>
      </c>
      <c r="FF77" s="163" t="e">
        <f t="shared" si="284"/>
        <v>#N/A</v>
      </c>
      <c r="FG77" s="163" t="e">
        <f t="shared" si="285"/>
        <v>#N/A</v>
      </c>
      <c r="FH77" s="163" t="e">
        <f t="shared" si="286"/>
        <v>#N/A</v>
      </c>
      <c r="FI77" s="163" t="e">
        <f t="shared" si="287"/>
        <v>#N/A</v>
      </c>
      <c r="FJ77" s="163" t="e">
        <f t="shared" si="288"/>
        <v>#N/A</v>
      </c>
      <c r="FK77" s="163" t="e">
        <f t="shared" si="289"/>
        <v>#N/A</v>
      </c>
      <c r="FL77" s="163" t="e">
        <f t="shared" si="290"/>
        <v>#N/A</v>
      </c>
      <c r="FM77" s="163" t="e">
        <f t="shared" si="291"/>
        <v>#N/A</v>
      </c>
      <c r="FN77" s="163" t="e">
        <f t="shared" si="292"/>
        <v>#N/A</v>
      </c>
      <c r="FO77" s="163" t="e">
        <f t="shared" si="293"/>
        <v>#N/A</v>
      </c>
      <c r="FP77" s="163" t="e">
        <f t="shared" si="294"/>
        <v>#N/A</v>
      </c>
      <c r="FQ77" s="163" t="e">
        <f t="shared" si="295"/>
        <v>#N/A</v>
      </c>
      <c r="FR77" s="163" t="e">
        <f t="shared" si="296"/>
        <v>#N/A</v>
      </c>
      <c r="FS77" s="163" t="e">
        <f t="shared" si="297"/>
        <v>#N/A</v>
      </c>
      <c r="FT77" s="163" t="e">
        <f t="shared" si="298"/>
        <v>#N/A</v>
      </c>
      <c r="FU77" s="163" t="e">
        <f t="shared" si="299"/>
        <v>#N/A</v>
      </c>
      <c r="FV77" s="163" t="e">
        <f t="shared" si="300"/>
        <v>#N/A</v>
      </c>
      <c r="FW77" s="163" t="e">
        <f t="shared" si="301"/>
        <v>#N/A</v>
      </c>
      <c r="FX77" s="163" t="e">
        <f t="shared" si="302"/>
        <v>#N/A</v>
      </c>
      <c r="FY77" s="163" t="e">
        <f t="shared" si="303"/>
        <v>#N/A</v>
      </c>
      <c r="FZ77" s="163" t="e">
        <f t="shared" si="304"/>
        <v>#N/A</v>
      </c>
      <c r="GA77" s="163" t="e">
        <f t="shared" si="305"/>
        <v>#N/A</v>
      </c>
      <c r="GB77" s="163" t="e">
        <f t="shared" si="306"/>
        <v>#N/A</v>
      </c>
      <c r="GC77" s="163" t="e">
        <f t="shared" si="307"/>
        <v>#N/A</v>
      </c>
      <c r="GD77" s="163" t="e">
        <f t="shared" si="308"/>
        <v>#N/A</v>
      </c>
      <c r="GE77" s="163" t="e">
        <f t="shared" si="309"/>
        <v>#N/A</v>
      </c>
      <c r="GF77" s="163" t="e">
        <f t="shared" si="310"/>
        <v>#N/A</v>
      </c>
      <c r="GG77" s="163" t="e">
        <f t="shared" si="311"/>
        <v>#N/A</v>
      </c>
      <c r="GH77" s="163" t="e">
        <f t="shared" si="312"/>
        <v>#N/A</v>
      </c>
      <c r="GI77" s="163" t="e">
        <f t="shared" si="313"/>
        <v>#N/A</v>
      </c>
      <c r="GJ77" s="163" t="e">
        <f t="shared" si="314"/>
        <v>#N/A</v>
      </c>
      <c r="GK77" s="163" t="e">
        <f t="shared" si="315"/>
        <v>#N/A</v>
      </c>
      <c r="GL77" s="163" t="e">
        <f t="shared" si="316"/>
        <v>#N/A</v>
      </c>
      <c r="GM77" s="163" t="e">
        <f t="shared" si="317"/>
        <v>#N/A</v>
      </c>
      <c r="GN77" s="163" t="e">
        <f t="shared" si="318"/>
        <v>#N/A</v>
      </c>
      <c r="GO77" s="163" t="e">
        <f t="shared" si="319"/>
        <v>#N/A</v>
      </c>
      <c r="GP77" s="163" t="e">
        <f t="shared" si="320"/>
        <v>#N/A</v>
      </c>
      <c r="GQ77" s="163" t="e">
        <f t="shared" si="321"/>
        <v>#N/A</v>
      </c>
      <c r="GR77" s="163" t="e">
        <f t="shared" si="322"/>
        <v>#N/A</v>
      </c>
      <c r="GS77" s="163" t="e">
        <f t="shared" si="323"/>
        <v>#N/A</v>
      </c>
      <c r="GT77" s="163" t="e">
        <f t="shared" si="324"/>
        <v>#N/A</v>
      </c>
      <c r="GU77" s="163" t="e">
        <f t="shared" si="325"/>
        <v>#N/A</v>
      </c>
      <c r="GV77" s="163" t="e">
        <f t="shared" si="326"/>
        <v>#N/A</v>
      </c>
      <c r="GW77" s="163" t="e">
        <f t="shared" si="327"/>
        <v>#N/A</v>
      </c>
      <c r="GX77" s="163" t="e">
        <f t="shared" si="328"/>
        <v>#N/A</v>
      </c>
      <c r="GY77" s="163" t="e">
        <f t="shared" si="329"/>
        <v>#N/A</v>
      </c>
      <c r="GZ77" s="163" t="e">
        <f t="shared" si="330"/>
        <v>#N/A</v>
      </c>
      <c r="HA77" s="163" t="e">
        <f t="shared" si="331"/>
        <v>#N/A</v>
      </c>
      <c r="HB77" s="163" t="e">
        <f t="shared" si="332"/>
        <v>#N/A</v>
      </c>
      <c r="HC77" s="163" t="e">
        <f t="shared" si="333"/>
        <v>#N/A</v>
      </c>
      <c r="HD77" s="163" t="e">
        <f t="shared" si="334"/>
        <v>#N/A</v>
      </c>
      <c r="HE77" s="163" t="e">
        <f t="shared" si="335"/>
        <v>#N/A</v>
      </c>
      <c r="HF77" s="163" t="e">
        <f t="shared" si="336"/>
        <v>#N/A</v>
      </c>
      <c r="HG77" s="163" t="e">
        <f t="shared" si="337"/>
        <v>#N/A</v>
      </c>
      <c r="HH77" s="163" t="e">
        <f t="shared" si="338"/>
        <v>#N/A</v>
      </c>
      <c r="HI77" s="163" t="e">
        <f t="shared" si="339"/>
        <v>#N/A</v>
      </c>
      <c r="HJ77" s="163" t="e">
        <f t="shared" si="340"/>
        <v>#N/A</v>
      </c>
      <c r="HK77" s="163" t="e">
        <f t="shared" si="341"/>
        <v>#N/A</v>
      </c>
      <c r="HL77" s="163" t="e">
        <f t="shared" si="342"/>
        <v>#N/A</v>
      </c>
      <c r="HM77" s="163" t="e">
        <f t="shared" si="343"/>
        <v>#N/A</v>
      </c>
      <c r="HN77" s="163" t="e">
        <f t="shared" si="344"/>
        <v>#N/A</v>
      </c>
      <c r="HO77" s="163" t="e">
        <f t="shared" si="345"/>
        <v>#N/A</v>
      </c>
      <c r="HP77" s="163" t="e">
        <f t="shared" si="346"/>
        <v>#N/A</v>
      </c>
      <c r="HQ77" s="163" t="e">
        <f t="shared" si="347"/>
        <v>#N/A</v>
      </c>
    </row>
    <row r="78" spans="1:225" hidden="1" x14ac:dyDescent="0.25">
      <c r="A78" s="4">
        <v>75</v>
      </c>
      <c r="B78" s="368" t="str">
        <f>IFERROR(_xlfn.LOGNORM.INV(0.001,LN($G78),LN(VLOOKUP($H78,VLookups!$A$4:$C$13,3,FALSE))),"")</f>
        <v/>
      </c>
      <c r="C78" s="89"/>
      <c r="D78" s="368" t="str">
        <f>IFERROR(_xlfn.LOGNORM.INV(0.999,LN($G78),LN(VLOOKUP($H78,VLookups!$A$4:$C$13,3,FALSE))),"")</f>
        <v/>
      </c>
      <c r="E78" s="34" t="str">
        <f t="shared" si="239"/>
        <v/>
      </c>
      <c r="F78" s="34" t="str">
        <f t="shared" si="240"/>
        <v/>
      </c>
      <c r="G78" s="70" t="str">
        <f>IF(AND(C78&gt;0,NOT(ISBLANK(H78))),IF(VLOOKUP($C$3,VLookups!$A$17:$B$18,2,FALSE),C78*VLOOKUP(H78,VLookups!$A$4:$B$13,2,FALSE),C78),"")</f>
        <v/>
      </c>
      <c r="H78" s="21"/>
      <c r="I78" s="56"/>
      <c r="J78" s="266"/>
      <c r="K78" s="369" t="str">
        <f>IF(AND(B78&gt;0,C78&gt;0,D78&gt;0),IF(ISBLANK(J78),IF(ISBLANK(H78),"",VLOOKUP(H78,VLookups!$A$4:$C$13,3,FALSE)),J78),"")</f>
        <v/>
      </c>
      <c r="L78" s="369" t="str">
        <f t="shared" si="241"/>
        <v/>
      </c>
      <c r="M78" s="72" t="str">
        <f t="shared" si="242"/>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3"/>
        <v/>
      </c>
      <c r="X78" s="162" t="str">
        <f t="shared" si="244"/>
        <v/>
      </c>
      <c r="Y78" s="48" t="str">
        <f t="shared" ref="Y78:CJ78" si="364">IF(ISNONTEXT($W78),X78+$W78,"")</f>
        <v/>
      </c>
      <c r="Z78" s="48" t="str">
        <f t="shared" si="364"/>
        <v/>
      </c>
      <c r="AA78" s="48" t="str">
        <f t="shared" si="364"/>
        <v/>
      </c>
      <c r="AB78" s="48" t="str">
        <f t="shared" si="364"/>
        <v/>
      </c>
      <c r="AC78" s="48" t="str">
        <f t="shared" si="364"/>
        <v/>
      </c>
      <c r="AD78" s="48" t="str">
        <f t="shared" si="364"/>
        <v/>
      </c>
      <c r="AE78" s="48" t="str">
        <f t="shared" si="364"/>
        <v/>
      </c>
      <c r="AF78" s="48" t="str">
        <f t="shared" si="364"/>
        <v/>
      </c>
      <c r="AG78" s="48" t="str">
        <f t="shared" si="364"/>
        <v/>
      </c>
      <c r="AH78" s="48" t="str">
        <f t="shared" si="364"/>
        <v/>
      </c>
      <c r="AI78" s="48" t="str">
        <f t="shared" si="364"/>
        <v/>
      </c>
      <c r="AJ78" s="48" t="str">
        <f t="shared" si="364"/>
        <v/>
      </c>
      <c r="AK78" s="48" t="str">
        <f t="shared" si="364"/>
        <v/>
      </c>
      <c r="AL78" s="48" t="str">
        <f t="shared" si="364"/>
        <v/>
      </c>
      <c r="AM78" s="48" t="str">
        <f t="shared" si="364"/>
        <v/>
      </c>
      <c r="AN78" s="48" t="str">
        <f t="shared" si="364"/>
        <v/>
      </c>
      <c r="AO78" s="48" t="str">
        <f t="shared" si="364"/>
        <v/>
      </c>
      <c r="AP78" s="48" t="str">
        <f t="shared" si="364"/>
        <v/>
      </c>
      <c r="AQ78" s="48" t="str">
        <f t="shared" si="364"/>
        <v/>
      </c>
      <c r="AR78" s="48" t="str">
        <f t="shared" si="364"/>
        <v/>
      </c>
      <c r="AS78" s="48" t="str">
        <f t="shared" si="364"/>
        <v/>
      </c>
      <c r="AT78" s="48" t="str">
        <f t="shared" si="364"/>
        <v/>
      </c>
      <c r="AU78" s="48" t="str">
        <f t="shared" si="364"/>
        <v/>
      </c>
      <c r="AV78" s="48" t="str">
        <f t="shared" si="364"/>
        <v/>
      </c>
      <c r="AW78" s="48" t="str">
        <f t="shared" si="364"/>
        <v/>
      </c>
      <c r="AX78" s="48" t="str">
        <f t="shared" si="364"/>
        <v/>
      </c>
      <c r="AY78" s="48" t="str">
        <f t="shared" si="364"/>
        <v/>
      </c>
      <c r="AZ78" s="48" t="str">
        <f t="shared" si="364"/>
        <v/>
      </c>
      <c r="BA78" s="48" t="str">
        <f t="shared" si="364"/>
        <v/>
      </c>
      <c r="BB78" s="48" t="str">
        <f t="shared" si="364"/>
        <v/>
      </c>
      <c r="BC78" s="48" t="str">
        <f t="shared" si="364"/>
        <v/>
      </c>
      <c r="BD78" s="48" t="str">
        <f t="shared" si="364"/>
        <v/>
      </c>
      <c r="BE78" s="48" t="str">
        <f t="shared" si="364"/>
        <v/>
      </c>
      <c r="BF78" s="48" t="str">
        <f t="shared" si="364"/>
        <v/>
      </c>
      <c r="BG78" s="48" t="str">
        <f t="shared" si="364"/>
        <v/>
      </c>
      <c r="BH78" s="48" t="str">
        <f t="shared" si="364"/>
        <v/>
      </c>
      <c r="BI78" s="48" t="str">
        <f t="shared" si="364"/>
        <v/>
      </c>
      <c r="BJ78" s="48" t="str">
        <f t="shared" si="364"/>
        <v/>
      </c>
      <c r="BK78" s="48" t="str">
        <f t="shared" si="364"/>
        <v/>
      </c>
      <c r="BL78" s="48" t="str">
        <f t="shared" si="364"/>
        <v/>
      </c>
      <c r="BM78" s="48" t="str">
        <f t="shared" si="364"/>
        <v/>
      </c>
      <c r="BN78" s="48" t="str">
        <f t="shared" si="364"/>
        <v/>
      </c>
      <c r="BO78" s="48" t="str">
        <f t="shared" si="364"/>
        <v/>
      </c>
      <c r="BP78" s="48" t="str">
        <f t="shared" si="364"/>
        <v/>
      </c>
      <c r="BQ78" s="48" t="str">
        <f t="shared" si="364"/>
        <v/>
      </c>
      <c r="BR78" s="48" t="str">
        <f t="shared" si="364"/>
        <v/>
      </c>
      <c r="BS78" s="48" t="str">
        <f t="shared" si="364"/>
        <v/>
      </c>
      <c r="BT78" s="48" t="str">
        <f t="shared" si="364"/>
        <v/>
      </c>
      <c r="BU78" s="48" t="str">
        <f t="shared" si="364"/>
        <v/>
      </c>
      <c r="BV78" s="48" t="str">
        <f t="shared" si="364"/>
        <v/>
      </c>
      <c r="BW78" s="48" t="str">
        <f t="shared" si="364"/>
        <v/>
      </c>
      <c r="BX78" s="48" t="str">
        <f t="shared" si="364"/>
        <v/>
      </c>
      <c r="BY78" s="48" t="str">
        <f t="shared" si="364"/>
        <v/>
      </c>
      <c r="BZ78" s="48" t="str">
        <f t="shared" si="364"/>
        <v/>
      </c>
      <c r="CA78" s="48" t="str">
        <f t="shared" si="364"/>
        <v/>
      </c>
      <c r="CB78" s="48" t="str">
        <f t="shared" si="364"/>
        <v/>
      </c>
      <c r="CC78" s="48" t="str">
        <f t="shared" si="364"/>
        <v/>
      </c>
      <c r="CD78" s="48" t="str">
        <f t="shared" si="364"/>
        <v/>
      </c>
      <c r="CE78" s="48" t="str">
        <f t="shared" si="364"/>
        <v/>
      </c>
      <c r="CF78" s="48" t="str">
        <f t="shared" si="364"/>
        <v/>
      </c>
      <c r="CG78" s="48" t="str">
        <f t="shared" si="364"/>
        <v/>
      </c>
      <c r="CH78" s="48" t="str">
        <f t="shared" si="364"/>
        <v/>
      </c>
      <c r="CI78" s="48" t="str">
        <f t="shared" si="364"/>
        <v/>
      </c>
      <c r="CJ78" s="48" t="str">
        <f t="shared" si="364"/>
        <v/>
      </c>
      <c r="CK78" s="48" t="str">
        <f t="shared" ref="CK78:DT78" si="365">IF(ISNONTEXT($W78),CJ78+$W78,"")</f>
        <v/>
      </c>
      <c r="CL78" s="48" t="str">
        <f t="shared" si="365"/>
        <v/>
      </c>
      <c r="CM78" s="48" t="str">
        <f t="shared" si="365"/>
        <v/>
      </c>
      <c r="CN78" s="48" t="str">
        <f t="shared" si="365"/>
        <v/>
      </c>
      <c r="CO78" s="48" t="str">
        <f t="shared" si="365"/>
        <v/>
      </c>
      <c r="CP78" s="48" t="str">
        <f t="shared" si="365"/>
        <v/>
      </c>
      <c r="CQ78" s="48" t="str">
        <f t="shared" si="365"/>
        <v/>
      </c>
      <c r="CR78" s="48" t="str">
        <f t="shared" si="365"/>
        <v/>
      </c>
      <c r="CS78" s="48" t="str">
        <f t="shared" si="365"/>
        <v/>
      </c>
      <c r="CT78" s="48" t="str">
        <f t="shared" si="365"/>
        <v/>
      </c>
      <c r="CU78" s="48" t="str">
        <f t="shared" si="365"/>
        <v/>
      </c>
      <c r="CV78" s="48" t="str">
        <f t="shared" si="365"/>
        <v/>
      </c>
      <c r="CW78" s="48" t="str">
        <f t="shared" si="365"/>
        <v/>
      </c>
      <c r="CX78" s="48" t="str">
        <f t="shared" si="365"/>
        <v/>
      </c>
      <c r="CY78" s="48" t="str">
        <f t="shared" si="365"/>
        <v/>
      </c>
      <c r="CZ78" s="48" t="str">
        <f t="shared" si="365"/>
        <v/>
      </c>
      <c r="DA78" s="48" t="str">
        <f t="shared" si="365"/>
        <v/>
      </c>
      <c r="DB78" s="48" t="str">
        <f t="shared" si="365"/>
        <v/>
      </c>
      <c r="DC78" s="48" t="str">
        <f t="shared" si="365"/>
        <v/>
      </c>
      <c r="DD78" s="48" t="str">
        <f t="shared" si="365"/>
        <v/>
      </c>
      <c r="DE78" s="48" t="str">
        <f t="shared" si="365"/>
        <v/>
      </c>
      <c r="DF78" s="48" t="str">
        <f t="shared" si="365"/>
        <v/>
      </c>
      <c r="DG78" s="48" t="str">
        <f t="shared" si="365"/>
        <v/>
      </c>
      <c r="DH78" s="48" t="str">
        <f t="shared" si="365"/>
        <v/>
      </c>
      <c r="DI78" s="48" t="str">
        <f t="shared" si="365"/>
        <v/>
      </c>
      <c r="DJ78" s="48" t="str">
        <f t="shared" si="365"/>
        <v/>
      </c>
      <c r="DK78" s="48" t="str">
        <f t="shared" si="365"/>
        <v/>
      </c>
      <c r="DL78" s="48" t="str">
        <f t="shared" si="365"/>
        <v/>
      </c>
      <c r="DM78" s="48" t="str">
        <f t="shared" si="365"/>
        <v/>
      </c>
      <c r="DN78" s="48" t="str">
        <f t="shared" si="365"/>
        <v/>
      </c>
      <c r="DO78" s="48" t="str">
        <f t="shared" si="365"/>
        <v/>
      </c>
      <c r="DP78" s="48" t="str">
        <f t="shared" si="365"/>
        <v/>
      </c>
      <c r="DQ78" s="48" t="str">
        <f t="shared" si="365"/>
        <v/>
      </c>
      <c r="DR78" s="48" t="str">
        <f t="shared" si="365"/>
        <v/>
      </c>
      <c r="DS78" s="48" t="str">
        <f t="shared" si="365"/>
        <v/>
      </c>
      <c r="DT78" s="48" t="str">
        <f t="shared" si="365"/>
        <v/>
      </c>
      <c r="DU78" s="163" t="e">
        <f t="shared" si="247"/>
        <v>#N/A</v>
      </c>
      <c r="DV78" s="163" t="e">
        <f t="shared" si="248"/>
        <v>#N/A</v>
      </c>
      <c r="DW78" s="163" t="e">
        <f t="shared" si="249"/>
        <v>#N/A</v>
      </c>
      <c r="DX78" s="163" t="e">
        <f t="shared" si="250"/>
        <v>#N/A</v>
      </c>
      <c r="DY78" s="163" t="e">
        <f t="shared" si="251"/>
        <v>#N/A</v>
      </c>
      <c r="DZ78" s="163" t="e">
        <f t="shared" si="252"/>
        <v>#N/A</v>
      </c>
      <c r="EA78" s="163" t="e">
        <f t="shared" si="253"/>
        <v>#N/A</v>
      </c>
      <c r="EB78" s="163" t="e">
        <f t="shared" si="254"/>
        <v>#N/A</v>
      </c>
      <c r="EC78" s="163" t="e">
        <f t="shared" si="255"/>
        <v>#N/A</v>
      </c>
      <c r="ED78" s="163" t="e">
        <f t="shared" si="256"/>
        <v>#N/A</v>
      </c>
      <c r="EE78" s="163" t="e">
        <f t="shared" si="257"/>
        <v>#N/A</v>
      </c>
      <c r="EF78" s="163" t="e">
        <f t="shared" si="258"/>
        <v>#N/A</v>
      </c>
      <c r="EG78" s="163" t="e">
        <f t="shared" si="259"/>
        <v>#N/A</v>
      </c>
      <c r="EH78" s="163" t="e">
        <f t="shared" si="260"/>
        <v>#N/A</v>
      </c>
      <c r="EI78" s="163" t="e">
        <f t="shared" si="261"/>
        <v>#N/A</v>
      </c>
      <c r="EJ78" s="163" t="e">
        <f t="shared" si="262"/>
        <v>#N/A</v>
      </c>
      <c r="EK78" s="163" t="e">
        <f t="shared" si="263"/>
        <v>#N/A</v>
      </c>
      <c r="EL78" s="163" t="e">
        <f t="shared" si="264"/>
        <v>#N/A</v>
      </c>
      <c r="EM78" s="163" t="e">
        <f t="shared" si="265"/>
        <v>#N/A</v>
      </c>
      <c r="EN78" s="163" t="e">
        <f t="shared" si="266"/>
        <v>#N/A</v>
      </c>
      <c r="EO78" s="163" t="e">
        <f t="shared" si="267"/>
        <v>#N/A</v>
      </c>
      <c r="EP78" s="163" t="e">
        <f t="shared" si="268"/>
        <v>#N/A</v>
      </c>
      <c r="EQ78" s="163" t="e">
        <f t="shared" si="269"/>
        <v>#N/A</v>
      </c>
      <c r="ER78" s="163" t="e">
        <f t="shared" si="270"/>
        <v>#N/A</v>
      </c>
      <c r="ES78" s="163" t="e">
        <f t="shared" si="271"/>
        <v>#N/A</v>
      </c>
      <c r="ET78" s="163" t="e">
        <f t="shared" si="272"/>
        <v>#N/A</v>
      </c>
      <c r="EU78" s="163" t="e">
        <f t="shared" si="273"/>
        <v>#N/A</v>
      </c>
      <c r="EV78" s="163" t="e">
        <f t="shared" si="274"/>
        <v>#N/A</v>
      </c>
      <c r="EW78" s="163" t="e">
        <f t="shared" si="275"/>
        <v>#N/A</v>
      </c>
      <c r="EX78" s="163" t="e">
        <f t="shared" si="276"/>
        <v>#N/A</v>
      </c>
      <c r="EY78" s="163" t="e">
        <f t="shared" si="277"/>
        <v>#N/A</v>
      </c>
      <c r="EZ78" s="163" t="e">
        <f t="shared" si="278"/>
        <v>#N/A</v>
      </c>
      <c r="FA78" s="163" t="e">
        <f t="shared" si="279"/>
        <v>#N/A</v>
      </c>
      <c r="FB78" s="163" t="e">
        <f t="shared" si="280"/>
        <v>#N/A</v>
      </c>
      <c r="FC78" s="163" t="e">
        <f t="shared" si="281"/>
        <v>#N/A</v>
      </c>
      <c r="FD78" s="163" t="e">
        <f t="shared" si="282"/>
        <v>#N/A</v>
      </c>
      <c r="FE78" s="163" t="e">
        <f t="shared" si="283"/>
        <v>#N/A</v>
      </c>
      <c r="FF78" s="163" t="e">
        <f t="shared" si="284"/>
        <v>#N/A</v>
      </c>
      <c r="FG78" s="163" t="e">
        <f t="shared" si="285"/>
        <v>#N/A</v>
      </c>
      <c r="FH78" s="163" t="e">
        <f t="shared" si="286"/>
        <v>#N/A</v>
      </c>
      <c r="FI78" s="163" t="e">
        <f t="shared" si="287"/>
        <v>#N/A</v>
      </c>
      <c r="FJ78" s="163" t="e">
        <f t="shared" si="288"/>
        <v>#N/A</v>
      </c>
      <c r="FK78" s="163" t="e">
        <f t="shared" si="289"/>
        <v>#N/A</v>
      </c>
      <c r="FL78" s="163" t="e">
        <f t="shared" si="290"/>
        <v>#N/A</v>
      </c>
      <c r="FM78" s="163" t="e">
        <f t="shared" si="291"/>
        <v>#N/A</v>
      </c>
      <c r="FN78" s="163" t="e">
        <f t="shared" si="292"/>
        <v>#N/A</v>
      </c>
      <c r="FO78" s="163" t="e">
        <f t="shared" si="293"/>
        <v>#N/A</v>
      </c>
      <c r="FP78" s="163" t="e">
        <f t="shared" si="294"/>
        <v>#N/A</v>
      </c>
      <c r="FQ78" s="163" t="e">
        <f t="shared" si="295"/>
        <v>#N/A</v>
      </c>
      <c r="FR78" s="163" t="e">
        <f t="shared" si="296"/>
        <v>#N/A</v>
      </c>
      <c r="FS78" s="163" t="e">
        <f t="shared" si="297"/>
        <v>#N/A</v>
      </c>
      <c r="FT78" s="163" t="e">
        <f t="shared" si="298"/>
        <v>#N/A</v>
      </c>
      <c r="FU78" s="163" t="e">
        <f t="shared" si="299"/>
        <v>#N/A</v>
      </c>
      <c r="FV78" s="163" t="e">
        <f t="shared" si="300"/>
        <v>#N/A</v>
      </c>
      <c r="FW78" s="163" t="e">
        <f t="shared" si="301"/>
        <v>#N/A</v>
      </c>
      <c r="FX78" s="163" t="e">
        <f t="shared" si="302"/>
        <v>#N/A</v>
      </c>
      <c r="FY78" s="163" t="e">
        <f t="shared" si="303"/>
        <v>#N/A</v>
      </c>
      <c r="FZ78" s="163" t="e">
        <f t="shared" si="304"/>
        <v>#N/A</v>
      </c>
      <c r="GA78" s="163" t="e">
        <f t="shared" si="305"/>
        <v>#N/A</v>
      </c>
      <c r="GB78" s="163" t="e">
        <f t="shared" si="306"/>
        <v>#N/A</v>
      </c>
      <c r="GC78" s="163" t="e">
        <f t="shared" si="307"/>
        <v>#N/A</v>
      </c>
      <c r="GD78" s="163" t="e">
        <f t="shared" si="308"/>
        <v>#N/A</v>
      </c>
      <c r="GE78" s="163" t="e">
        <f t="shared" si="309"/>
        <v>#N/A</v>
      </c>
      <c r="GF78" s="163" t="e">
        <f t="shared" si="310"/>
        <v>#N/A</v>
      </c>
      <c r="GG78" s="163" t="e">
        <f t="shared" si="311"/>
        <v>#N/A</v>
      </c>
      <c r="GH78" s="163" t="e">
        <f t="shared" si="312"/>
        <v>#N/A</v>
      </c>
      <c r="GI78" s="163" t="e">
        <f t="shared" si="313"/>
        <v>#N/A</v>
      </c>
      <c r="GJ78" s="163" t="e">
        <f t="shared" si="314"/>
        <v>#N/A</v>
      </c>
      <c r="GK78" s="163" t="e">
        <f t="shared" si="315"/>
        <v>#N/A</v>
      </c>
      <c r="GL78" s="163" t="e">
        <f t="shared" si="316"/>
        <v>#N/A</v>
      </c>
      <c r="GM78" s="163" t="e">
        <f t="shared" si="317"/>
        <v>#N/A</v>
      </c>
      <c r="GN78" s="163" t="e">
        <f t="shared" si="318"/>
        <v>#N/A</v>
      </c>
      <c r="GO78" s="163" t="e">
        <f t="shared" si="319"/>
        <v>#N/A</v>
      </c>
      <c r="GP78" s="163" t="e">
        <f t="shared" si="320"/>
        <v>#N/A</v>
      </c>
      <c r="GQ78" s="163" t="e">
        <f t="shared" si="321"/>
        <v>#N/A</v>
      </c>
      <c r="GR78" s="163" t="e">
        <f t="shared" si="322"/>
        <v>#N/A</v>
      </c>
      <c r="GS78" s="163" t="e">
        <f t="shared" si="323"/>
        <v>#N/A</v>
      </c>
      <c r="GT78" s="163" t="e">
        <f t="shared" si="324"/>
        <v>#N/A</v>
      </c>
      <c r="GU78" s="163" t="e">
        <f t="shared" si="325"/>
        <v>#N/A</v>
      </c>
      <c r="GV78" s="163" t="e">
        <f t="shared" si="326"/>
        <v>#N/A</v>
      </c>
      <c r="GW78" s="163" t="e">
        <f t="shared" si="327"/>
        <v>#N/A</v>
      </c>
      <c r="GX78" s="163" t="e">
        <f t="shared" si="328"/>
        <v>#N/A</v>
      </c>
      <c r="GY78" s="163" t="e">
        <f t="shared" si="329"/>
        <v>#N/A</v>
      </c>
      <c r="GZ78" s="163" t="e">
        <f t="shared" si="330"/>
        <v>#N/A</v>
      </c>
      <c r="HA78" s="163" t="e">
        <f t="shared" si="331"/>
        <v>#N/A</v>
      </c>
      <c r="HB78" s="163" t="e">
        <f t="shared" si="332"/>
        <v>#N/A</v>
      </c>
      <c r="HC78" s="163" t="e">
        <f t="shared" si="333"/>
        <v>#N/A</v>
      </c>
      <c r="HD78" s="163" t="e">
        <f t="shared" si="334"/>
        <v>#N/A</v>
      </c>
      <c r="HE78" s="163" t="e">
        <f t="shared" si="335"/>
        <v>#N/A</v>
      </c>
      <c r="HF78" s="163" t="e">
        <f t="shared" si="336"/>
        <v>#N/A</v>
      </c>
      <c r="HG78" s="163" t="e">
        <f t="shared" si="337"/>
        <v>#N/A</v>
      </c>
      <c r="HH78" s="163" t="e">
        <f t="shared" si="338"/>
        <v>#N/A</v>
      </c>
      <c r="HI78" s="163" t="e">
        <f t="shared" si="339"/>
        <v>#N/A</v>
      </c>
      <c r="HJ78" s="163" t="e">
        <f t="shared" si="340"/>
        <v>#N/A</v>
      </c>
      <c r="HK78" s="163" t="e">
        <f t="shared" si="341"/>
        <v>#N/A</v>
      </c>
      <c r="HL78" s="163" t="e">
        <f t="shared" si="342"/>
        <v>#N/A</v>
      </c>
      <c r="HM78" s="163" t="e">
        <f t="shared" si="343"/>
        <v>#N/A</v>
      </c>
      <c r="HN78" s="163" t="e">
        <f t="shared" si="344"/>
        <v>#N/A</v>
      </c>
      <c r="HO78" s="163" t="e">
        <f t="shared" si="345"/>
        <v>#N/A</v>
      </c>
      <c r="HP78" s="163" t="e">
        <f t="shared" si="346"/>
        <v>#N/A</v>
      </c>
      <c r="HQ78" s="163" t="e">
        <f t="shared" si="347"/>
        <v>#N/A</v>
      </c>
    </row>
    <row r="79" spans="1:225" hidden="1" x14ac:dyDescent="0.25">
      <c r="A79" s="4">
        <v>76</v>
      </c>
      <c r="B79" s="368" t="str">
        <f>IFERROR(_xlfn.LOGNORM.INV(0.001,LN($G79),LN(VLOOKUP($H79,VLookups!$A$4:$C$13,3,FALSE))),"")</f>
        <v/>
      </c>
      <c r="C79" s="89"/>
      <c r="D79" s="368" t="str">
        <f>IFERROR(_xlfn.LOGNORM.INV(0.999,LN($G79),LN(VLOOKUP($H79,VLookups!$A$4:$C$13,3,FALSE))),"")</f>
        <v/>
      </c>
      <c r="E79" s="34" t="str">
        <f t="shared" si="239"/>
        <v/>
      </c>
      <c r="F79" s="34" t="str">
        <f t="shared" si="240"/>
        <v/>
      </c>
      <c r="G79" s="70" t="str">
        <f>IF(AND(C79&gt;0,NOT(ISBLANK(H79))),IF(VLOOKUP($C$3,VLookups!$A$17:$B$18,2,FALSE),C79*VLOOKUP(H79,VLookups!$A$4:$B$13,2,FALSE),C79),"")</f>
        <v/>
      </c>
      <c r="H79" s="21"/>
      <c r="I79" s="56"/>
      <c r="J79" s="266"/>
      <c r="K79" s="369" t="str">
        <f>IF(AND(B79&gt;0,C79&gt;0,D79&gt;0),IF(ISBLANK(J79),IF(ISBLANK(H79),"",VLOOKUP(H79,VLookups!$A$4:$C$13,3,FALSE)),J79),"")</f>
        <v/>
      </c>
      <c r="L79" s="369" t="str">
        <f t="shared" si="241"/>
        <v/>
      </c>
      <c r="M79" s="72" t="str">
        <f t="shared" si="242"/>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3"/>
        <v/>
      </c>
      <c r="X79" s="162" t="str">
        <f t="shared" si="244"/>
        <v/>
      </c>
      <c r="Y79" s="48" t="str">
        <f t="shared" ref="Y79:CJ79" si="366">IF(ISNONTEXT($W79),X79+$W79,"")</f>
        <v/>
      </c>
      <c r="Z79" s="48" t="str">
        <f t="shared" si="366"/>
        <v/>
      </c>
      <c r="AA79" s="48" t="str">
        <f t="shared" si="366"/>
        <v/>
      </c>
      <c r="AB79" s="48" t="str">
        <f t="shared" si="366"/>
        <v/>
      </c>
      <c r="AC79" s="48" t="str">
        <f t="shared" si="366"/>
        <v/>
      </c>
      <c r="AD79" s="48" t="str">
        <f t="shared" si="366"/>
        <v/>
      </c>
      <c r="AE79" s="48" t="str">
        <f t="shared" si="366"/>
        <v/>
      </c>
      <c r="AF79" s="48" t="str">
        <f t="shared" si="366"/>
        <v/>
      </c>
      <c r="AG79" s="48" t="str">
        <f t="shared" si="366"/>
        <v/>
      </c>
      <c r="AH79" s="48" t="str">
        <f t="shared" si="366"/>
        <v/>
      </c>
      <c r="AI79" s="48" t="str">
        <f t="shared" si="366"/>
        <v/>
      </c>
      <c r="AJ79" s="48" t="str">
        <f t="shared" si="366"/>
        <v/>
      </c>
      <c r="AK79" s="48" t="str">
        <f t="shared" si="366"/>
        <v/>
      </c>
      <c r="AL79" s="48" t="str">
        <f t="shared" si="366"/>
        <v/>
      </c>
      <c r="AM79" s="48" t="str">
        <f t="shared" si="366"/>
        <v/>
      </c>
      <c r="AN79" s="48" t="str">
        <f t="shared" si="366"/>
        <v/>
      </c>
      <c r="AO79" s="48" t="str">
        <f t="shared" si="366"/>
        <v/>
      </c>
      <c r="AP79" s="48" t="str">
        <f t="shared" si="366"/>
        <v/>
      </c>
      <c r="AQ79" s="48" t="str">
        <f t="shared" si="366"/>
        <v/>
      </c>
      <c r="AR79" s="48" t="str">
        <f t="shared" si="366"/>
        <v/>
      </c>
      <c r="AS79" s="48" t="str">
        <f t="shared" si="366"/>
        <v/>
      </c>
      <c r="AT79" s="48" t="str">
        <f t="shared" si="366"/>
        <v/>
      </c>
      <c r="AU79" s="48" t="str">
        <f t="shared" si="366"/>
        <v/>
      </c>
      <c r="AV79" s="48" t="str">
        <f t="shared" si="366"/>
        <v/>
      </c>
      <c r="AW79" s="48" t="str">
        <f t="shared" si="366"/>
        <v/>
      </c>
      <c r="AX79" s="48" t="str">
        <f t="shared" si="366"/>
        <v/>
      </c>
      <c r="AY79" s="48" t="str">
        <f t="shared" si="366"/>
        <v/>
      </c>
      <c r="AZ79" s="48" t="str">
        <f t="shared" si="366"/>
        <v/>
      </c>
      <c r="BA79" s="48" t="str">
        <f t="shared" si="366"/>
        <v/>
      </c>
      <c r="BB79" s="48" t="str">
        <f t="shared" si="366"/>
        <v/>
      </c>
      <c r="BC79" s="48" t="str">
        <f t="shared" si="366"/>
        <v/>
      </c>
      <c r="BD79" s="48" t="str">
        <f t="shared" si="366"/>
        <v/>
      </c>
      <c r="BE79" s="48" t="str">
        <f t="shared" si="366"/>
        <v/>
      </c>
      <c r="BF79" s="48" t="str">
        <f t="shared" si="366"/>
        <v/>
      </c>
      <c r="BG79" s="48" t="str">
        <f t="shared" si="366"/>
        <v/>
      </c>
      <c r="BH79" s="48" t="str">
        <f t="shared" si="366"/>
        <v/>
      </c>
      <c r="BI79" s="48" t="str">
        <f t="shared" si="366"/>
        <v/>
      </c>
      <c r="BJ79" s="48" t="str">
        <f t="shared" si="366"/>
        <v/>
      </c>
      <c r="BK79" s="48" t="str">
        <f t="shared" si="366"/>
        <v/>
      </c>
      <c r="BL79" s="48" t="str">
        <f t="shared" si="366"/>
        <v/>
      </c>
      <c r="BM79" s="48" t="str">
        <f t="shared" si="366"/>
        <v/>
      </c>
      <c r="BN79" s="48" t="str">
        <f t="shared" si="366"/>
        <v/>
      </c>
      <c r="BO79" s="48" t="str">
        <f t="shared" si="366"/>
        <v/>
      </c>
      <c r="BP79" s="48" t="str">
        <f t="shared" si="366"/>
        <v/>
      </c>
      <c r="BQ79" s="48" t="str">
        <f t="shared" si="366"/>
        <v/>
      </c>
      <c r="BR79" s="48" t="str">
        <f t="shared" si="366"/>
        <v/>
      </c>
      <c r="BS79" s="48" t="str">
        <f t="shared" si="366"/>
        <v/>
      </c>
      <c r="BT79" s="48" t="str">
        <f t="shared" si="366"/>
        <v/>
      </c>
      <c r="BU79" s="48" t="str">
        <f t="shared" si="366"/>
        <v/>
      </c>
      <c r="BV79" s="48" t="str">
        <f t="shared" si="366"/>
        <v/>
      </c>
      <c r="BW79" s="48" t="str">
        <f t="shared" si="366"/>
        <v/>
      </c>
      <c r="BX79" s="48" t="str">
        <f t="shared" si="366"/>
        <v/>
      </c>
      <c r="BY79" s="48" t="str">
        <f t="shared" si="366"/>
        <v/>
      </c>
      <c r="BZ79" s="48" t="str">
        <f t="shared" si="366"/>
        <v/>
      </c>
      <c r="CA79" s="48" t="str">
        <f t="shared" si="366"/>
        <v/>
      </c>
      <c r="CB79" s="48" t="str">
        <f t="shared" si="366"/>
        <v/>
      </c>
      <c r="CC79" s="48" t="str">
        <f t="shared" si="366"/>
        <v/>
      </c>
      <c r="CD79" s="48" t="str">
        <f t="shared" si="366"/>
        <v/>
      </c>
      <c r="CE79" s="48" t="str">
        <f t="shared" si="366"/>
        <v/>
      </c>
      <c r="CF79" s="48" t="str">
        <f t="shared" si="366"/>
        <v/>
      </c>
      <c r="CG79" s="48" t="str">
        <f t="shared" si="366"/>
        <v/>
      </c>
      <c r="CH79" s="48" t="str">
        <f t="shared" si="366"/>
        <v/>
      </c>
      <c r="CI79" s="48" t="str">
        <f t="shared" si="366"/>
        <v/>
      </c>
      <c r="CJ79" s="48" t="str">
        <f t="shared" si="366"/>
        <v/>
      </c>
      <c r="CK79" s="48" t="str">
        <f t="shared" ref="CK79:DT79" si="367">IF(ISNONTEXT($W79),CJ79+$W79,"")</f>
        <v/>
      </c>
      <c r="CL79" s="48" t="str">
        <f t="shared" si="367"/>
        <v/>
      </c>
      <c r="CM79" s="48" t="str">
        <f t="shared" si="367"/>
        <v/>
      </c>
      <c r="CN79" s="48" t="str">
        <f t="shared" si="367"/>
        <v/>
      </c>
      <c r="CO79" s="48" t="str">
        <f t="shared" si="367"/>
        <v/>
      </c>
      <c r="CP79" s="48" t="str">
        <f t="shared" si="367"/>
        <v/>
      </c>
      <c r="CQ79" s="48" t="str">
        <f t="shared" si="367"/>
        <v/>
      </c>
      <c r="CR79" s="48" t="str">
        <f t="shared" si="367"/>
        <v/>
      </c>
      <c r="CS79" s="48" t="str">
        <f t="shared" si="367"/>
        <v/>
      </c>
      <c r="CT79" s="48" t="str">
        <f t="shared" si="367"/>
        <v/>
      </c>
      <c r="CU79" s="48" t="str">
        <f t="shared" si="367"/>
        <v/>
      </c>
      <c r="CV79" s="48" t="str">
        <f t="shared" si="367"/>
        <v/>
      </c>
      <c r="CW79" s="48" t="str">
        <f t="shared" si="367"/>
        <v/>
      </c>
      <c r="CX79" s="48" t="str">
        <f t="shared" si="367"/>
        <v/>
      </c>
      <c r="CY79" s="48" t="str">
        <f t="shared" si="367"/>
        <v/>
      </c>
      <c r="CZ79" s="48" t="str">
        <f t="shared" si="367"/>
        <v/>
      </c>
      <c r="DA79" s="48" t="str">
        <f t="shared" si="367"/>
        <v/>
      </c>
      <c r="DB79" s="48" t="str">
        <f t="shared" si="367"/>
        <v/>
      </c>
      <c r="DC79" s="48" t="str">
        <f t="shared" si="367"/>
        <v/>
      </c>
      <c r="DD79" s="48" t="str">
        <f t="shared" si="367"/>
        <v/>
      </c>
      <c r="DE79" s="48" t="str">
        <f t="shared" si="367"/>
        <v/>
      </c>
      <c r="DF79" s="48" t="str">
        <f t="shared" si="367"/>
        <v/>
      </c>
      <c r="DG79" s="48" t="str">
        <f t="shared" si="367"/>
        <v/>
      </c>
      <c r="DH79" s="48" t="str">
        <f t="shared" si="367"/>
        <v/>
      </c>
      <c r="DI79" s="48" t="str">
        <f t="shared" si="367"/>
        <v/>
      </c>
      <c r="DJ79" s="48" t="str">
        <f t="shared" si="367"/>
        <v/>
      </c>
      <c r="DK79" s="48" t="str">
        <f t="shared" si="367"/>
        <v/>
      </c>
      <c r="DL79" s="48" t="str">
        <f t="shared" si="367"/>
        <v/>
      </c>
      <c r="DM79" s="48" t="str">
        <f t="shared" si="367"/>
        <v/>
      </c>
      <c r="DN79" s="48" t="str">
        <f t="shared" si="367"/>
        <v/>
      </c>
      <c r="DO79" s="48" t="str">
        <f t="shared" si="367"/>
        <v/>
      </c>
      <c r="DP79" s="48" t="str">
        <f t="shared" si="367"/>
        <v/>
      </c>
      <c r="DQ79" s="48" t="str">
        <f t="shared" si="367"/>
        <v/>
      </c>
      <c r="DR79" s="48" t="str">
        <f t="shared" si="367"/>
        <v/>
      </c>
      <c r="DS79" s="48" t="str">
        <f t="shared" si="367"/>
        <v/>
      </c>
      <c r="DT79" s="48" t="str">
        <f t="shared" si="367"/>
        <v/>
      </c>
      <c r="DU79" s="163" t="e">
        <f t="shared" si="247"/>
        <v>#N/A</v>
      </c>
      <c r="DV79" s="163" t="e">
        <f t="shared" si="248"/>
        <v>#N/A</v>
      </c>
      <c r="DW79" s="163" t="e">
        <f t="shared" si="249"/>
        <v>#N/A</v>
      </c>
      <c r="DX79" s="163" t="e">
        <f t="shared" si="250"/>
        <v>#N/A</v>
      </c>
      <c r="DY79" s="163" t="e">
        <f t="shared" si="251"/>
        <v>#N/A</v>
      </c>
      <c r="DZ79" s="163" t="e">
        <f t="shared" si="252"/>
        <v>#N/A</v>
      </c>
      <c r="EA79" s="163" t="e">
        <f t="shared" si="253"/>
        <v>#N/A</v>
      </c>
      <c r="EB79" s="163" t="e">
        <f t="shared" si="254"/>
        <v>#N/A</v>
      </c>
      <c r="EC79" s="163" t="e">
        <f t="shared" si="255"/>
        <v>#N/A</v>
      </c>
      <c r="ED79" s="163" t="e">
        <f t="shared" si="256"/>
        <v>#N/A</v>
      </c>
      <c r="EE79" s="163" t="e">
        <f t="shared" si="257"/>
        <v>#N/A</v>
      </c>
      <c r="EF79" s="163" t="e">
        <f t="shared" si="258"/>
        <v>#N/A</v>
      </c>
      <c r="EG79" s="163" t="e">
        <f t="shared" si="259"/>
        <v>#N/A</v>
      </c>
      <c r="EH79" s="163" t="e">
        <f t="shared" si="260"/>
        <v>#N/A</v>
      </c>
      <c r="EI79" s="163" t="e">
        <f t="shared" si="261"/>
        <v>#N/A</v>
      </c>
      <c r="EJ79" s="163" t="e">
        <f t="shared" si="262"/>
        <v>#N/A</v>
      </c>
      <c r="EK79" s="163" t="e">
        <f t="shared" si="263"/>
        <v>#N/A</v>
      </c>
      <c r="EL79" s="163" t="e">
        <f t="shared" si="264"/>
        <v>#N/A</v>
      </c>
      <c r="EM79" s="163" t="e">
        <f t="shared" si="265"/>
        <v>#N/A</v>
      </c>
      <c r="EN79" s="163" t="e">
        <f t="shared" si="266"/>
        <v>#N/A</v>
      </c>
      <c r="EO79" s="163" t="e">
        <f t="shared" si="267"/>
        <v>#N/A</v>
      </c>
      <c r="EP79" s="163" t="e">
        <f t="shared" si="268"/>
        <v>#N/A</v>
      </c>
      <c r="EQ79" s="163" t="e">
        <f t="shared" si="269"/>
        <v>#N/A</v>
      </c>
      <c r="ER79" s="163" t="e">
        <f t="shared" si="270"/>
        <v>#N/A</v>
      </c>
      <c r="ES79" s="163" t="e">
        <f t="shared" si="271"/>
        <v>#N/A</v>
      </c>
      <c r="ET79" s="163" t="e">
        <f t="shared" si="272"/>
        <v>#N/A</v>
      </c>
      <c r="EU79" s="163" t="e">
        <f t="shared" si="273"/>
        <v>#N/A</v>
      </c>
      <c r="EV79" s="163" t="e">
        <f t="shared" si="274"/>
        <v>#N/A</v>
      </c>
      <c r="EW79" s="163" t="e">
        <f t="shared" si="275"/>
        <v>#N/A</v>
      </c>
      <c r="EX79" s="163" t="e">
        <f t="shared" si="276"/>
        <v>#N/A</v>
      </c>
      <c r="EY79" s="163" t="e">
        <f t="shared" si="277"/>
        <v>#N/A</v>
      </c>
      <c r="EZ79" s="163" t="e">
        <f t="shared" si="278"/>
        <v>#N/A</v>
      </c>
      <c r="FA79" s="163" t="e">
        <f t="shared" si="279"/>
        <v>#N/A</v>
      </c>
      <c r="FB79" s="163" t="e">
        <f t="shared" si="280"/>
        <v>#N/A</v>
      </c>
      <c r="FC79" s="163" t="e">
        <f t="shared" si="281"/>
        <v>#N/A</v>
      </c>
      <c r="FD79" s="163" t="e">
        <f t="shared" si="282"/>
        <v>#N/A</v>
      </c>
      <c r="FE79" s="163" t="e">
        <f t="shared" si="283"/>
        <v>#N/A</v>
      </c>
      <c r="FF79" s="163" t="e">
        <f t="shared" si="284"/>
        <v>#N/A</v>
      </c>
      <c r="FG79" s="163" t="e">
        <f t="shared" si="285"/>
        <v>#N/A</v>
      </c>
      <c r="FH79" s="163" t="e">
        <f t="shared" si="286"/>
        <v>#N/A</v>
      </c>
      <c r="FI79" s="163" t="e">
        <f t="shared" si="287"/>
        <v>#N/A</v>
      </c>
      <c r="FJ79" s="163" t="e">
        <f t="shared" si="288"/>
        <v>#N/A</v>
      </c>
      <c r="FK79" s="163" t="e">
        <f t="shared" si="289"/>
        <v>#N/A</v>
      </c>
      <c r="FL79" s="163" t="e">
        <f t="shared" si="290"/>
        <v>#N/A</v>
      </c>
      <c r="FM79" s="163" t="e">
        <f t="shared" si="291"/>
        <v>#N/A</v>
      </c>
      <c r="FN79" s="163" t="e">
        <f t="shared" si="292"/>
        <v>#N/A</v>
      </c>
      <c r="FO79" s="163" t="e">
        <f t="shared" si="293"/>
        <v>#N/A</v>
      </c>
      <c r="FP79" s="163" t="e">
        <f t="shared" si="294"/>
        <v>#N/A</v>
      </c>
      <c r="FQ79" s="163" t="e">
        <f t="shared" si="295"/>
        <v>#N/A</v>
      </c>
      <c r="FR79" s="163" t="e">
        <f t="shared" si="296"/>
        <v>#N/A</v>
      </c>
      <c r="FS79" s="163" t="e">
        <f t="shared" si="297"/>
        <v>#N/A</v>
      </c>
      <c r="FT79" s="163" t="e">
        <f t="shared" si="298"/>
        <v>#N/A</v>
      </c>
      <c r="FU79" s="163" t="e">
        <f t="shared" si="299"/>
        <v>#N/A</v>
      </c>
      <c r="FV79" s="163" t="e">
        <f t="shared" si="300"/>
        <v>#N/A</v>
      </c>
      <c r="FW79" s="163" t="e">
        <f t="shared" si="301"/>
        <v>#N/A</v>
      </c>
      <c r="FX79" s="163" t="e">
        <f t="shared" si="302"/>
        <v>#N/A</v>
      </c>
      <c r="FY79" s="163" t="e">
        <f t="shared" si="303"/>
        <v>#N/A</v>
      </c>
      <c r="FZ79" s="163" t="e">
        <f t="shared" si="304"/>
        <v>#N/A</v>
      </c>
      <c r="GA79" s="163" t="e">
        <f t="shared" si="305"/>
        <v>#N/A</v>
      </c>
      <c r="GB79" s="163" t="e">
        <f t="shared" si="306"/>
        <v>#N/A</v>
      </c>
      <c r="GC79" s="163" t="e">
        <f t="shared" si="307"/>
        <v>#N/A</v>
      </c>
      <c r="GD79" s="163" t="e">
        <f t="shared" si="308"/>
        <v>#N/A</v>
      </c>
      <c r="GE79" s="163" t="e">
        <f t="shared" si="309"/>
        <v>#N/A</v>
      </c>
      <c r="GF79" s="163" t="e">
        <f t="shared" si="310"/>
        <v>#N/A</v>
      </c>
      <c r="GG79" s="163" t="e">
        <f t="shared" si="311"/>
        <v>#N/A</v>
      </c>
      <c r="GH79" s="163" t="e">
        <f t="shared" si="312"/>
        <v>#N/A</v>
      </c>
      <c r="GI79" s="163" t="e">
        <f t="shared" si="313"/>
        <v>#N/A</v>
      </c>
      <c r="GJ79" s="163" t="e">
        <f t="shared" si="314"/>
        <v>#N/A</v>
      </c>
      <c r="GK79" s="163" t="e">
        <f t="shared" si="315"/>
        <v>#N/A</v>
      </c>
      <c r="GL79" s="163" t="e">
        <f t="shared" si="316"/>
        <v>#N/A</v>
      </c>
      <c r="GM79" s="163" t="e">
        <f t="shared" si="317"/>
        <v>#N/A</v>
      </c>
      <c r="GN79" s="163" t="e">
        <f t="shared" si="318"/>
        <v>#N/A</v>
      </c>
      <c r="GO79" s="163" t="e">
        <f t="shared" si="319"/>
        <v>#N/A</v>
      </c>
      <c r="GP79" s="163" t="e">
        <f t="shared" si="320"/>
        <v>#N/A</v>
      </c>
      <c r="GQ79" s="163" t="e">
        <f t="shared" si="321"/>
        <v>#N/A</v>
      </c>
      <c r="GR79" s="163" t="e">
        <f t="shared" si="322"/>
        <v>#N/A</v>
      </c>
      <c r="GS79" s="163" t="e">
        <f t="shared" si="323"/>
        <v>#N/A</v>
      </c>
      <c r="GT79" s="163" t="e">
        <f t="shared" si="324"/>
        <v>#N/A</v>
      </c>
      <c r="GU79" s="163" t="e">
        <f t="shared" si="325"/>
        <v>#N/A</v>
      </c>
      <c r="GV79" s="163" t="e">
        <f t="shared" si="326"/>
        <v>#N/A</v>
      </c>
      <c r="GW79" s="163" t="e">
        <f t="shared" si="327"/>
        <v>#N/A</v>
      </c>
      <c r="GX79" s="163" t="e">
        <f t="shared" si="328"/>
        <v>#N/A</v>
      </c>
      <c r="GY79" s="163" t="e">
        <f t="shared" si="329"/>
        <v>#N/A</v>
      </c>
      <c r="GZ79" s="163" t="e">
        <f t="shared" si="330"/>
        <v>#N/A</v>
      </c>
      <c r="HA79" s="163" t="e">
        <f t="shared" si="331"/>
        <v>#N/A</v>
      </c>
      <c r="HB79" s="163" t="e">
        <f t="shared" si="332"/>
        <v>#N/A</v>
      </c>
      <c r="HC79" s="163" t="e">
        <f t="shared" si="333"/>
        <v>#N/A</v>
      </c>
      <c r="HD79" s="163" t="e">
        <f t="shared" si="334"/>
        <v>#N/A</v>
      </c>
      <c r="HE79" s="163" t="e">
        <f t="shared" si="335"/>
        <v>#N/A</v>
      </c>
      <c r="HF79" s="163" t="e">
        <f t="shared" si="336"/>
        <v>#N/A</v>
      </c>
      <c r="HG79" s="163" t="e">
        <f t="shared" si="337"/>
        <v>#N/A</v>
      </c>
      <c r="HH79" s="163" t="e">
        <f t="shared" si="338"/>
        <v>#N/A</v>
      </c>
      <c r="HI79" s="163" t="e">
        <f t="shared" si="339"/>
        <v>#N/A</v>
      </c>
      <c r="HJ79" s="163" t="e">
        <f t="shared" si="340"/>
        <v>#N/A</v>
      </c>
      <c r="HK79" s="163" t="e">
        <f t="shared" si="341"/>
        <v>#N/A</v>
      </c>
      <c r="HL79" s="163" t="e">
        <f t="shared" si="342"/>
        <v>#N/A</v>
      </c>
      <c r="HM79" s="163" t="e">
        <f t="shared" si="343"/>
        <v>#N/A</v>
      </c>
      <c r="HN79" s="163" t="e">
        <f t="shared" si="344"/>
        <v>#N/A</v>
      </c>
      <c r="HO79" s="163" t="e">
        <f t="shared" si="345"/>
        <v>#N/A</v>
      </c>
      <c r="HP79" s="163" t="e">
        <f t="shared" si="346"/>
        <v>#N/A</v>
      </c>
      <c r="HQ79" s="163" t="e">
        <f t="shared" si="347"/>
        <v>#N/A</v>
      </c>
    </row>
    <row r="80" spans="1:225" hidden="1" x14ac:dyDescent="0.25">
      <c r="A80" s="4">
        <v>77</v>
      </c>
      <c r="B80" s="368" t="str">
        <f>IFERROR(_xlfn.LOGNORM.INV(0.001,LN($G80),LN(VLOOKUP($H80,VLookups!$A$4:$C$13,3,FALSE))),"")</f>
        <v/>
      </c>
      <c r="C80" s="89"/>
      <c r="D80" s="368" t="str">
        <f>IFERROR(_xlfn.LOGNORM.INV(0.999,LN($G80),LN(VLOOKUP($H80,VLookups!$A$4:$C$13,3,FALSE))),"")</f>
        <v/>
      </c>
      <c r="E80" s="34" t="str">
        <f t="shared" si="239"/>
        <v/>
      </c>
      <c r="F80" s="34" t="str">
        <f t="shared" si="240"/>
        <v/>
      </c>
      <c r="G80" s="70" t="str">
        <f>IF(AND(C80&gt;0,NOT(ISBLANK(H80))),IF(VLOOKUP($C$3,VLookups!$A$17:$B$18,2,FALSE),C80*VLOOKUP(H80,VLookups!$A$4:$B$13,2,FALSE),C80),"")</f>
        <v/>
      </c>
      <c r="H80" s="21"/>
      <c r="I80" s="56"/>
      <c r="J80" s="266"/>
      <c r="K80" s="369" t="str">
        <f>IF(AND(B80&gt;0,C80&gt;0,D80&gt;0),IF(ISBLANK(J80),IF(ISBLANK(H80),"",VLOOKUP(H80,VLookups!$A$4:$C$13,3,FALSE)),J80),"")</f>
        <v/>
      </c>
      <c r="L80" s="369" t="str">
        <f t="shared" si="241"/>
        <v/>
      </c>
      <c r="M80" s="72" t="str">
        <f t="shared" si="242"/>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3"/>
        <v/>
      </c>
      <c r="X80" s="162" t="str">
        <f t="shared" si="244"/>
        <v/>
      </c>
      <c r="Y80" s="48" t="str">
        <f t="shared" ref="Y80:CJ80" si="368">IF(ISNONTEXT($W80),X80+$W80,"")</f>
        <v/>
      </c>
      <c r="Z80" s="48" t="str">
        <f t="shared" si="368"/>
        <v/>
      </c>
      <c r="AA80" s="48" t="str">
        <f t="shared" si="368"/>
        <v/>
      </c>
      <c r="AB80" s="48" t="str">
        <f t="shared" si="368"/>
        <v/>
      </c>
      <c r="AC80" s="48" t="str">
        <f t="shared" si="368"/>
        <v/>
      </c>
      <c r="AD80" s="48" t="str">
        <f t="shared" si="368"/>
        <v/>
      </c>
      <c r="AE80" s="48" t="str">
        <f t="shared" si="368"/>
        <v/>
      </c>
      <c r="AF80" s="48" t="str">
        <f t="shared" si="368"/>
        <v/>
      </c>
      <c r="AG80" s="48" t="str">
        <f t="shared" si="368"/>
        <v/>
      </c>
      <c r="AH80" s="48" t="str">
        <f t="shared" si="368"/>
        <v/>
      </c>
      <c r="AI80" s="48" t="str">
        <f t="shared" si="368"/>
        <v/>
      </c>
      <c r="AJ80" s="48" t="str">
        <f t="shared" si="368"/>
        <v/>
      </c>
      <c r="AK80" s="48" t="str">
        <f t="shared" si="368"/>
        <v/>
      </c>
      <c r="AL80" s="48" t="str">
        <f t="shared" si="368"/>
        <v/>
      </c>
      <c r="AM80" s="48" t="str">
        <f t="shared" si="368"/>
        <v/>
      </c>
      <c r="AN80" s="48" t="str">
        <f t="shared" si="368"/>
        <v/>
      </c>
      <c r="AO80" s="48" t="str">
        <f t="shared" si="368"/>
        <v/>
      </c>
      <c r="AP80" s="48" t="str">
        <f t="shared" si="368"/>
        <v/>
      </c>
      <c r="AQ80" s="48" t="str">
        <f t="shared" si="368"/>
        <v/>
      </c>
      <c r="AR80" s="48" t="str">
        <f t="shared" si="368"/>
        <v/>
      </c>
      <c r="AS80" s="48" t="str">
        <f t="shared" si="368"/>
        <v/>
      </c>
      <c r="AT80" s="48" t="str">
        <f t="shared" si="368"/>
        <v/>
      </c>
      <c r="AU80" s="48" t="str">
        <f t="shared" si="368"/>
        <v/>
      </c>
      <c r="AV80" s="48" t="str">
        <f t="shared" si="368"/>
        <v/>
      </c>
      <c r="AW80" s="48" t="str">
        <f t="shared" si="368"/>
        <v/>
      </c>
      <c r="AX80" s="48" t="str">
        <f t="shared" si="368"/>
        <v/>
      </c>
      <c r="AY80" s="48" t="str">
        <f t="shared" si="368"/>
        <v/>
      </c>
      <c r="AZ80" s="48" t="str">
        <f t="shared" si="368"/>
        <v/>
      </c>
      <c r="BA80" s="48" t="str">
        <f t="shared" si="368"/>
        <v/>
      </c>
      <c r="BB80" s="48" t="str">
        <f t="shared" si="368"/>
        <v/>
      </c>
      <c r="BC80" s="48" t="str">
        <f t="shared" si="368"/>
        <v/>
      </c>
      <c r="BD80" s="48" t="str">
        <f t="shared" si="368"/>
        <v/>
      </c>
      <c r="BE80" s="48" t="str">
        <f t="shared" si="368"/>
        <v/>
      </c>
      <c r="BF80" s="48" t="str">
        <f t="shared" si="368"/>
        <v/>
      </c>
      <c r="BG80" s="48" t="str">
        <f t="shared" si="368"/>
        <v/>
      </c>
      <c r="BH80" s="48" t="str">
        <f t="shared" si="368"/>
        <v/>
      </c>
      <c r="BI80" s="48" t="str">
        <f t="shared" si="368"/>
        <v/>
      </c>
      <c r="BJ80" s="48" t="str">
        <f t="shared" si="368"/>
        <v/>
      </c>
      <c r="BK80" s="48" t="str">
        <f t="shared" si="368"/>
        <v/>
      </c>
      <c r="BL80" s="48" t="str">
        <f t="shared" si="368"/>
        <v/>
      </c>
      <c r="BM80" s="48" t="str">
        <f t="shared" si="368"/>
        <v/>
      </c>
      <c r="BN80" s="48" t="str">
        <f t="shared" si="368"/>
        <v/>
      </c>
      <c r="BO80" s="48" t="str">
        <f t="shared" si="368"/>
        <v/>
      </c>
      <c r="BP80" s="48" t="str">
        <f t="shared" si="368"/>
        <v/>
      </c>
      <c r="BQ80" s="48" t="str">
        <f t="shared" si="368"/>
        <v/>
      </c>
      <c r="BR80" s="48" t="str">
        <f t="shared" si="368"/>
        <v/>
      </c>
      <c r="BS80" s="48" t="str">
        <f t="shared" si="368"/>
        <v/>
      </c>
      <c r="BT80" s="48" t="str">
        <f t="shared" si="368"/>
        <v/>
      </c>
      <c r="BU80" s="48" t="str">
        <f t="shared" si="368"/>
        <v/>
      </c>
      <c r="BV80" s="48" t="str">
        <f t="shared" si="368"/>
        <v/>
      </c>
      <c r="BW80" s="48" t="str">
        <f t="shared" si="368"/>
        <v/>
      </c>
      <c r="BX80" s="48" t="str">
        <f t="shared" si="368"/>
        <v/>
      </c>
      <c r="BY80" s="48" t="str">
        <f t="shared" si="368"/>
        <v/>
      </c>
      <c r="BZ80" s="48" t="str">
        <f t="shared" si="368"/>
        <v/>
      </c>
      <c r="CA80" s="48" t="str">
        <f t="shared" si="368"/>
        <v/>
      </c>
      <c r="CB80" s="48" t="str">
        <f t="shared" si="368"/>
        <v/>
      </c>
      <c r="CC80" s="48" t="str">
        <f t="shared" si="368"/>
        <v/>
      </c>
      <c r="CD80" s="48" t="str">
        <f t="shared" si="368"/>
        <v/>
      </c>
      <c r="CE80" s="48" t="str">
        <f t="shared" si="368"/>
        <v/>
      </c>
      <c r="CF80" s="48" t="str">
        <f t="shared" si="368"/>
        <v/>
      </c>
      <c r="CG80" s="48" t="str">
        <f t="shared" si="368"/>
        <v/>
      </c>
      <c r="CH80" s="48" t="str">
        <f t="shared" si="368"/>
        <v/>
      </c>
      <c r="CI80" s="48" t="str">
        <f t="shared" si="368"/>
        <v/>
      </c>
      <c r="CJ80" s="48" t="str">
        <f t="shared" si="368"/>
        <v/>
      </c>
      <c r="CK80" s="48" t="str">
        <f t="shared" ref="CK80:DT80" si="369">IF(ISNONTEXT($W80),CJ80+$W80,"")</f>
        <v/>
      </c>
      <c r="CL80" s="48" t="str">
        <f t="shared" si="369"/>
        <v/>
      </c>
      <c r="CM80" s="48" t="str">
        <f t="shared" si="369"/>
        <v/>
      </c>
      <c r="CN80" s="48" t="str">
        <f t="shared" si="369"/>
        <v/>
      </c>
      <c r="CO80" s="48" t="str">
        <f t="shared" si="369"/>
        <v/>
      </c>
      <c r="CP80" s="48" t="str">
        <f t="shared" si="369"/>
        <v/>
      </c>
      <c r="CQ80" s="48" t="str">
        <f t="shared" si="369"/>
        <v/>
      </c>
      <c r="CR80" s="48" t="str">
        <f t="shared" si="369"/>
        <v/>
      </c>
      <c r="CS80" s="48" t="str">
        <f t="shared" si="369"/>
        <v/>
      </c>
      <c r="CT80" s="48" t="str">
        <f t="shared" si="369"/>
        <v/>
      </c>
      <c r="CU80" s="48" t="str">
        <f t="shared" si="369"/>
        <v/>
      </c>
      <c r="CV80" s="48" t="str">
        <f t="shared" si="369"/>
        <v/>
      </c>
      <c r="CW80" s="48" t="str">
        <f t="shared" si="369"/>
        <v/>
      </c>
      <c r="CX80" s="48" t="str">
        <f t="shared" si="369"/>
        <v/>
      </c>
      <c r="CY80" s="48" t="str">
        <f t="shared" si="369"/>
        <v/>
      </c>
      <c r="CZ80" s="48" t="str">
        <f t="shared" si="369"/>
        <v/>
      </c>
      <c r="DA80" s="48" t="str">
        <f t="shared" si="369"/>
        <v/>
      </c>
      <c r="DB80" s="48" t="str">
        <f t="shared" si="369"/>
        <v/>
      </c>
      <c r="DC80" s="48" t="str">
        <f t="shared" si="369"/>
        <v/>
      </c>
      <c r="DD80" s="48" t="str">
        <f t="shared" si="369"/>
        <v/>
      </c>
      <c r="DE80" s="48" t="str">
        <f t="shared" si="369"/>
        <v/>
      </c>
      <c r="DF80" s="48" t="str">
        <f t="shared" si="369"/>
        <v/>
      </c>
      <c r="DG80" s="48" t="str">
        <f t="shared" si="369"/>
        <v/>
      </c>
      <c r="DH80" s="48" t="str">
        <f t="shared" si="369"/>
        <v/>
      </c>
      <c r="DI80" s="48" t="str">
        <f t="shared" si="369"/>
        <v/>
      </c>
      <c r="DJ80" s="48" t="str">
        <f t="shared" si="369"/>
        <v/>
      </c>
      <c r="DK80" s="48" t="str">
        <f t="shared" si="369"/>
        <v/>
      </c>
      <c r="DL80" s="48" t="str">
        <f t="shared" si="369"/>
        <v/>
      </c>
      <c r="DM80" s="48" t="str">
        <f t="shared" si="369"/>
        <v/>
      </c>
      <c r="DN80" s="48" t="str">
        <f t="shared" si="369"/>
        <v/>
      </c>
      <c r="DO80" s="48" t="str">
        <f t="shared" si="369"/>
        <v/>
      </c>
      <c r="DP80" s="48" t="str">
        <f t="shared" si="369"/>
        <v/>
      </c>
      <c r="DQ80" s="48" t="str">
        <f t="shared" si="369"/>
        <v/>
      </c>
      <c r="DR80" s="48" t="str">
        <f t="shared" si="369"/>
        <v/>
      </c>
      <c r="DS80" s="48" t="str">
        <f t="shared" si="369"/>
        <v/>
      </c>
      <c r="DT80" s="48" t="str">
        <f t="shared" si="369"/>
        <v/>
      </c>
      <c r="DU80" s="163" t="e">
        <f t="shared" si="247"/>
        <v>#N/A</v>
      </c>
      <c r="DV80" s="163" t="e">
        <f t="shared" si="248"/>
        <v>#N/A</v>
      </c>
      <c r="DW80" s="163" t="e">
        <f t="shared" si="249"/>
        <v>#N/A</v>
      </c>
      <c r="DX80" s="163" t="e">
        <f t="shared" si="250"/>
        <v>#N/A</v>
      </c>
      <c r="DY80" s="163" t="e">
        <f t="shared" si="251"/>
        <v>#N/A</v>
      </c>
      <c r="DZ80" s="163" t="e">
        <f t="shared" si="252"/>
        <v>#N/A</v>
      </c>
      <c r="EA80" s="163" t="e">
        <f t="shared" si="253"/>
        <v>#N/A</v>
      </c>
      <c r="EB80" s="163" t="e">
        <f t="shared" si="254"/>
        <v>#N/A</v>
      </c>
      <c r="EC80" s="163" t="e">
        <f t="shared" si="255"/>
        <v>#N/A</v>
      </c>
      <c r="ED80" s="163" t="e">
        <f t="shared" si="256"/>
        <v>#N/A</v>
      </c>
      <c r="EE80" s="163" t="e">
        <f t="shared" si="257"/>
        <v>#N/A</v>
      </c>
      <c r="EF80" s="163" t="e">
        <f t="shared" si="258"/>
        <v>#N/A</v>
      </c>
      <c r="EG80" s="163" t="e">
        <f t="shared" si="259"/>
        <v>#N/A</v>
      </c>
      <c r="EH80" s="163" t="e">
        <f t="shared" si="260"/>
        <v>#N/A</v>
      </c>
      <c r="EI80" s="163" t="e">
        <f t="shared" si="261"/>
        <v>#N/A</v>
      </c>
      <c r="EJ80" s="163" t="e">
        <f t="shared" si="262"/>
        <v>#N/A</v>
      </c>
      <c r="EK80" s="163" t="e">
        <f t="shared" si="263"/>
        <v>#N/A</v>
      </c>
      <c r="EL80" s="163" t="e">
        <f t="shared" si="264"/>
        <v>#N/A</v>
      </c>
      <c r="EM80" s="163" t="e">
        <f t="shared" si="265"/>
        <v>#N/A</v>
      </c>
      <c r="EN80" s="163" t="e">
        <f t="shared" si="266"/>
        <v>#N/A</v>
      </c>
      <c r="EO80" s="163" t="e">
        <f t="shared" si="267"/>
        <v>#N/A</v>
      </c>
      <c r="EP80" s="163" t="e">
        <f t="shared" si="268"/>
        <v>#N/A</v>
      </c>
      <c r="EQ80" s="163" t="e">
        <f t="shared" si="269"/>
        <v>#N/A</v>
      </c>
      <c r="ER80" s="163" t="e">
        <f t="shared" si="270"/>
        <v>#N/A</v>
      </c>
      <c r="ES80" s="163" t="e">
        <f t="shared" si="271"/>
        <v>#N/A</v>
      </c>
      <c r="ET80" s="163" t="e">
        <f t="shared" si="272"/>
        <v>#N/A</v>
      </c>
      <c r="EU80" s="163" t="e">
        <f t="shared" si="273"/>
        <v>#N/A</v>
      </c>
      <c r="EV80" s="163" t="e">
        <f t="shared" si="274"/>
        <v>#N/A</v>
      </c>
      <c r="EW80" s="163" t="e">
        <f t="shared" si="275"/>
        <v>#N/A</v>
      </c>
      <c r="EX80" s="163" t="e">
        <f t="shared" si="276"/>
        <v>#N/A</v>
      </c>
      <c r="EY80" s="163" t="e">
        <f t="shared" si="277"/>
        <v>#N/A</v>
      </c>
      <c r="EZ80" s="163" t="e">
        <f t="shared" si="278"/>
        <v>#N/A</v>
      </c>
      <c r="FA80" s="163" t="e">
        <f t="shared" si="279"/>
        <v>#N/A</v>
      </c>
      <c r="FB80" s="163" t="e">
        <f t="shared" si="280"/>
        <v>#N/A</v>
      </c>
      <c r="FC80" s="163" t="e">
        <f t="shared" si="281"/>
        <v>#N/A</v>
      </c>
      <c r="FD80" s="163" t="e">
        <f t="shared" si="282"/>
        <v>#N/A</v>
      </c>
      <c r="FE80" s="163" t="e">
        <f t="shared" si="283"/>
        <v>#N/A</v>
      </c>
      <c r="FF80" s="163" t="e">
        <f t="shared" si="284"/>
        <v>#N/A</v>
      </c>
      <c r="FG80" s="163" t="e">
        <f t="shared" si="285"/>
        <v>#N/A</v>
      </c>
      <c r="FH80" s="163" t="e">
        <f t="shared" si="286"/>
        <v>#N/A</v>
      </c>
      <c r="FI80" s="163" t="e">
        <f t="shared" si="287"/>
        <v>#N/A</v>
      </c>
      <c r="FJ80" s="163" t="e">
        <f t="shared" si="288"/>
        <v>#N/A</v>
      </c>
      <c r="FK80" s="163" t="e">
        <f t="shared" si="289"/>
        <v>#N/A</v>
      </c>
      <c r="FL80" s="163" t="e">
        <f t="shared" si="290"/>
        <v>#N/A</v>
      </c>
      <c r="FM80" s="163" t="e">
        <f t="shared" si="291"/>
        <v>#N/A</v>
      </c>
      <c r="FN80" s="163" t="e">
        <f t="shared" si="292"/>
        <v>#N/A</v>
      </c>
      <c r="FO80" s="163" t="e">
        <f t="shared" si="293"/>
        <v>#N/A</v>
      </c>
      <c r="FP80" s="163" t="e">
        <f t="shared" si="294"/>
        <v>#N/A</v>
      </c>
      <c r="FQ80" s="163" t="e">
        <f t="shared" si="295"/>
        <v>#N/A</v>
      </c>
      <c r="FR80" s="163" t="e">
        <f t="shared" si="296"/>
        <v>#N/A</v>
      </c>
      <c r="FS80" s="163" t="e">
        <f t="shared" si="297"/>
        <v>#N/A</v>
      </c>
      <c r="FT80" s="163" t="e">
        <f t="shared" si="298"/>
        <v>#N/A</v>
      </c>
      <c r="FU80" s="163" t="e">
        <f t="shared" si="299"/>
        <v>#N/A</v>
      </c>
      <c r="FV80" s="163" t="e">
        <f t="shared" si="300"/>
        <v>#N/A</v>
      </c>
      <c r="FW80" s="163" t="e">
        <f t="shared" si="301"/>
        <v>#N/A</v>
      </c>
      <c r="FX80" s="163" t="e">
        <f t="shared" si="302"/>
        <v>#N/A</v>
      </c>
      <c r="FY80" s="163" t="e">
        <f t="shared" si="303"/>
        <v>#N/A</v>
      </c>
      <c r="FZ80" s="163" t="e">
        <f t="shared" si="304"/>
        <v>#N/A</v>
      </c>
      <c r="GA80" s="163" t="e">
        <f t="shared" si="305"/>
        <v>#N/A</v>
      </c>
      <c r="GB80" s="163" t="e">
        <f t="shared" si="306"/>
        <v>#N/A</v>
      </c>
      <c r="GC80" s="163" t="e">
        <f t="shared" si="307"/>
        <v>#N/A</v>
      </c>
      <c r="GD80" s="163" t="e">
        <f t="shared" si="308"/>
        <v>#N/A</v>
      </c>
      <c r="GE80" s="163" t="e">
        <f t="shared" si="309"/>
        <v>#N/A</v>
      </c>
      <c r="GF80" s="163" t="e">
        <f t="shared" si="310"/>
        <v>#N/A</v>
      </c>
      <c r="GG80" s="163" t="e">
        <f t="shared" si="311"/>
        <v>#N/A</v>
      </c>
      <c r="GH80" s="163" t="e">
        <f t="shared" si="312"/>
        <v>#N/A</v>
      </c>
      <c r="GI80" s="163" t="e">
        <f t="shared" si="313"/>
        <v>#N/A</v>
      </c>
      <c r="GJ80" s="163" t="e">
        <f t="shared" si="314"/>
        <v>#N/A</v>
      </c>
      <c r="GK80" s="163" t="e">
        <f t="shared" si="315"/>
        <v>#N/A</v>
      </c>
      <c r="GL80" s="163" t="e">
        <f t="shared" si="316"/>
        <v>#N/A</v>
      </c>
      <c r="GM80" s="163" t="e">
        <f t="shared" si="317"/>
        <v>#N/A</v>
      </c>
      <c r="GN80" s="163" t="e">
        <f t="shared" si="318"/>
        <v>#N/A</v>
      </c>
      <c r="GO80" s="163" t="e">
        <f t="shared" si="319"/>
        <v>#N/A</v>
      </c>
      <c r="GP80" s="163" t="e">
        <f t="shared" si="320"/>
        <v>#N/A</v>
      </c>
      <c r="GQ80" s="163" t="e">
        <f t="shared" si="321"/>
        <v>#N/A</v>
      </c>
      <c r="GR80" s="163" t="e">
        <f t="shared" si="322"/>
        <v>#N/A</v>
      </c>
      <c r="GS80" s="163" t="e">
        <f t="shared" si="323"/>
        <v>#N/A</v>
      </c>
      <c r="GT80" s="163" t="e">
        <f t="shared" si="324"/>
        <v>#N/A</v>
      </c>
      <c r="GU80" s="163" t="e">
        <f t="shared" si="325"/>
        <v>#N/A</v>
      </c>
      <c r="GV80" s="163" t="e">
        <f t="shared" si="326"/>
        <v>#N/A</v>
      </c>
      <c r="GW80" s="163" t="e">
        <f t="shared" si="327"/>
        <v>#N/A</v>
      </c>
      <c r="GX80" s="163" t="e">
        <f t="shared" si="328"/>
        <v>#N/A</v>
      </c>
      <c r="GY80" s="163" t="e">
        <f t="shared" si="329"/>
        <v>#N/A</v>
      </c>
      <c r="GZ80" s="163" t="e">
        <f t="shared" si="330"/>
        <v>#N/A</v>
      </c>
      <c r="HA80" s="163" t="e">
        <f t="shared" si="331"/>
        <v>#N/A</v>
      </c>
      <c r="HB80" s="163" t="e">
        <f t="shared" si="332"/>
        <v>#N/A</v>
      </c>
      <c r="HC80" s="163" t="e">
        <f t="shared" si="333"/>
        <v>#N/A</v>
      </c>
      <c r="HD80" s="163" t="e">
        <f t="shared" si="334"/>
        <v>#N/A</v>
      </c>
      <c r="HE80" s="163" t="e">
        <f t="shared" si="335"/>
        <v>#N/A</v>
      </c>
      <c r="HF80" s="163" t="e">
        <f t="shared" si="336"/>
        <v>#N/A</v>
      </c>
      <c r="HG80" s="163" t="e">
        <f t="shared" si="337"/>
        <v>#N/A</v>
      </c>
      <c r="HH80" s="163" t="e">
        <f t="shared" si="338"/>
        <v>#N/A</v>
      </c>
      <c r="HI80" s="163" t="e">
        <f t="shared" si="339"/>
        <v>#N/A</v>
      </c>
      <c r="HJ80" s="163" t="e">
        <f t="shared" si="340"/>
        <v>#N/A</v>
      </c>
      <c r="HK80" s="163" t="e">
        <f t="shared" si="341"/>
        <v>#N/A</v>
      </c>
      <c r="HL80" s="163" t="e">
        <f t="shared" si="342"/>
        <v>#N/A</v>
      </c>
      <c r="HM80" s="163" t="e">
        <f t="shared" si="343"/>
        <v>#N/A</v>
      </c>
      <c r="HN80" s="163" t="e">
        <f t="shared" si="344"/>
        <v>#N/A</v>
      </c>
      <c r="HO80" s="163" t="e">
        <f t="shared" si="345"/>
        <v>#N/A</v>
      </c>
      <c r="HP80" s="163" t="e">
        <f t="shared" si="346"/>
        <v>#N/A</v>
      </c>
      <c r="HQ80" s="163" t="e">
        <f t="shared" si="347"/>
        <v>#N/A</v>
      </c>
    </row>
    <row r="81" spans="1:225" hidden="1" x14ac:dyDescent="0.25">
      <c r="A81" s="4">
        <v>78</v>
      </c>
      <c r="B81" s="368" t="str">
        <f>IFERROR(_xlfn.LOGNORM.INV(0.001,LN($G81),LN(VLOOKUP($H81,VLookups!$A$4:$C$13,3,FALSE))),"")</f>
        <v/>
      </c>
      <c r="C81" s="89"/>
      <c r="D81" s="368" t="str">
        <f>IFERROR(_xlfn.LOGNORM.INV(0.999,LN($G81),LN(VLOOKUP($H81,VLookups!$A$4:$C$13,3,FALSE))),"")</f>
        <v/>
      </c>
      <c r="E81" s="34" t="str">
        <f t="shared" si="239"/>
        <v/>
      </c>
      <c r="F81" s="34" t="str">
        <f t="shared" si="240"/>
        <v/>
      </c>
      <c r="G81" s="70" t="str">
        <f>IF(AND(C81&gt;0,NOT(ISBLANK(H81))),IF(VLOOKUP($C$3,VLookups!$A$17:$B$18,2,FALSE),C81*VLOOKUP(H81,VLookups!$A$4:$B$13,2,FALSE),C81),"")</f>
        <v/>
      </c>
      <c r="H81" s="21"/>
      <c r="I81" s="56"/>
      <c r="J81" s="266"/>
      <c r="K81" s="369" t="str">
        <f>IF(AND(B81&gt;0,C81&gt;0,D81&gt;0),IF(ISBLANK(J81),IF(ISBLANK(H81),"",VLOOKUP(H81,VLookups!$A$4:$C$13,3,FALSE)),J81),"")</f>
        <v/>
      </c>
      <c r="L81" s="369" t="str">
        <f t="shared" si="241"/>
        <v/>
      </c>
      <c r="M81" s="72" t="str">
        <f t="shared" si="242"/>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3"/>
        <v/>
      </c>
      <c r="X81" s="162" t="str">
        <f t="shared" si="244"/>
        <v/>
      </c>
      <c r="Y81" s="48" t="str">
        <f t="shared" ref="Y81:CJ81" si="370">IF(ISNONTEXT($W81),X81+$W81,"")</f>
        <v/>
      </c>
      <c r="Z81" s="48" t="str">
        <f t="shared" si="370"/>
        <v/>
      </c>
      <c r="AA81" s="48" t="str">
        <f t="shared" si="370"/>
        <v/>
      </c>
      <c r="AB81" s="48" t="str">
        <f t="shared" si="370"/>
        <v/>
      </c>
      <c r="AC81" s="48" t="str">
        <f t="shared" si="370"/>
        <v/>
      </c>
      <c r="AD81" s="48" t="str">
        <f t="shared" si="370"/>
        <v/>
      </c>
      <c r="AE81" s="48" t="str">
        <f t="shared" si="370"/>
        <v/>
      </c>
      <c r="AF81" s="48" t="str">
        <f t="shared" si="370"/>
        <v/>
      </c>
      <c r="AG81" s="48" t="str">
        <f t="shared" si="370"/>
        <v/>
      </c>
      <c r="AH81" s="48" t="str">
        <f t="shared" si="370"/>
        <v/>
      </c>
      <c r="AI81" s="48" t="str">
        <f t="shared" si="370"/>
        <v/>
      </c>
      <c r="AJ81" s="48" t="str">
        <f t="shared" si="370"/>
        <v/>
      </c>
      <c r="AK81" s="48" t="str">
        <f t="shared" si="370"/>
        <v/>
      </c>
      <c r="AL81" s="48" t="str">
        <f t="shared" si="370"/>
        <v/>
      </c>
      <c r="AM81" s="48" t="str">
        <f t="shared" si="370"/>
        <v/>
      </c>
      <c r="AN81" s="48" t="str">
        <f t="shared" si="370"/>
        <v/>
      </c>
      <c r="AO81" s="48" t="str">
        <f t="shared" si="370"/>
        <v/>
      </c>
      <c r="AP81" s="48" t="str">
        <f t="shared" si="370"/>
        <v/>
      </c>
      <c r="AQ81" s="48" t="str">
        <f t="shared" si="370"/>
        <v/>
      </c>
      <c r="AR81" s="48" t="str">
        <f t="shared" si="370"/>
        <v/>
      </c>
      <c r="AS81" s="48" t="str">
        <f t="shared" si="370"/>
        <v/>
      </c>
      <c r="AT81" s="48" t="str">
        <f t="shared" si="370"/>
        <v/>
      </c>
      <c r="AU81" s="48" t="str">
        <f t="shared" si="370"/>
        <v/>
      </c>
      <c r="AV81" s="48" t="str">
        <f t="shared" si="370"/>
        <v/>
      </c>
      <c r="AW81" s="48" t="str">
        <f t="shared" si="370"/>
        <v/>
      </c>
      <c r="AX81" s="48" t="str">
        <f t="shared" si="370"/>
        <v/>
      </c>
      <c r="AY81" s="48" t="str">
        <f t="shared" si="370"/>
        <v/>
      </c>
      <c r="AZ81" s="48" t="str">
        <f t="shared" si="370"/>
        <v/>
      </c>
      <c r="BA81" s="48" t="str">
        <f t="shared" si="370"/>
        <v/>
      </c>
      <c r="BB81" s="48" t="str">
        <f t="shared" si="370"/>
        <v/>
      </c>
      <c r="BC81" s="48" t="str">
        <f t="shared" si="370"/>
        <v/>
      </c>
      <c r="BD81" s="48" t="str">
        <f t="shared" si="370"/>
        <v/>
      </c>
      <c r="BE81" s="48" t="str">
        <f t="shared" si="370"/>
        <v/>
      </c>
      <c r="BF81" s="48" t="str">
        <f t="shared" si="370"/>
        <v/>
      </c>
      <c r="BG81" s="48" t="str">
        <f t="shared" si="370"/>
        <v/>
      </c>
      <c r="BH81" s="48" t="str">
        <f t="shared" si="370"/>
        <v/>
      </c>
      <c r="BI81" s="48" t="str">
        <f t="shared" si="370"/>
        <v/>
      </c>
      <c r="BJ81" s="48" t="str">
        <f t="shared" si="370"/>
        <v/>
      </c>
      <c r="BK81" s="48" t="str">
        <f t="shared" si="370"/>
        <v/>
      </c>
      <c r="BL81" s="48" t="str">
        <f t="shared" si="370"/>
        <v/>
      </c>
      <c r="BM81" s="48" t="str">
        <f t="shared" si="370"/>
        <v/>
      </c>
      <c r="BN81" s="48" t="str">
        <f t="shared" si="370"/>
        <v/>
      </c>
      <c r="BO81" s="48" t="str">
        <f t="shared" si="370"/>
        <v/>
      </c>
      <c r="BP81" s="48" t="str">
        <f t="shared" si="370"/>
        <v/>
      </c>
      <c r="BQ81" s="48" t="str">
        <f t="shared" si="370"/>
        <v/>
      </c>
      <c r="BR81" s="48" t="str">
        <f t="shared" si="370"/>
        <v/>
      </c>
      <c r="BS81" s="48" t="str">
        <f t="shared" si="370"/>
        <v/>
      </c>
      <c r="BT81" s="48" t="str">
        <f t="shared" si="370"/>
        <v/>
      </c>
      <c r="BU81" s="48" t="str">
        <f t="shared" si="370"/>
        <v/>
      </c>
      <c r="BV81" s="48" t="str">
        <f t="shared" si="370"/>
        <v/>
      </c>
      <c r="BW81" s="48" t="str">
        <f t="shared" si="370"/>
        <v/>
      </c>
      <c r="BX81" s="48" t="str">
        <f t="shared" si="370"/>
        <v/>
      </c>
      <c r="BY81" s="48" t="str">
        <f t="shared" si="370"/>
        <v/>
      </c>
      <c r="BZ81" s="48" t="str">
        <f t="shared" si="370"/>
        <v/>
      </c>
      <c r="CA81" s="48" t="str">
        <f t="shared" si="370"/>
        <v/>
      </c>
      <c r="CB81" s="48" t="str">
        <f t="shared" si="370"/>
        <v/>
      </c>
      <c r="CC81" s="48" t="str">
        <f t="shared" si="370"/>
        <v/>
      </c>
      <c r="CD81" s="48" t="str">
        <f t="shared" si="370"/>
        <v/>
      </c>
      <c r="CE81" s="48" t="str">
        <f t="shared" si="370"/>
        <v/>
      </c>
      <c r="CF81" s="48" t="str">
        <f t="shared" si="370"/>
        <v/>
      </c>
      <c r="CG81" s="48" t="str">
        <f t="shared" si="370"/>
        <v/>
      </c>
      <c r="CH81" s="48" t="str">
        <f t="shared" si="370"/>
        <v/>
      </c>
      <c r="CI81" s="48" t="str">
        <f t="shared" si="370"/>
        <v/>
      </c>
      <c r="CJ81" s="48" t="str">
        <f t="shared" si="370"/>
        <v/>
      </c>
      <c r="CK81" s="48" t="str">
        <f t="shared" ref="CK81:DT81" si="371">IF(ISNONTEXT($W81),CJ81+$W81,"")</f>
        <v/>
      </c>
      <c r="CL81" s="48" t="str">
        <f t="shared" si="371"/>
        <v/>
      </c>
      <c r="CM81" s="48" t="str">
        <f t="shared" si="371"/>
        <v/>
      </c>
      <c r="CN81" s="48" t="str">
        <f t="shared" si="371"/>
        <v/>
      </c>
      <c r="CO81" s="48" t="str">
        <f t="shared" si="371"/>
        <v/>
      </c>
      <c r="CP81" s="48" t="str">
        <f t="shared" si="371"/>
        <v/>
      </c>
      <c r="CQ81" s="48" t="str">
        <f t="shared" si="371"/>
        <v/>
      </c>
      <c r="CR81" s="48" t="str">
        <f t="shared" si="371"/>
        <v/>
      </c>
      <c r="CS81" s="48" t="str">
        <f t="shared" si="371"/>
        <v/>
      </c>
      <c r="CT81" s="48" t="str">
        <f t="shared" si="371"/>
        <v/>
      </c>
      <c r="CU81" s="48" t="str">
        <f t="shared" si="371"/>
        <v/>
      </c>
      <c r="CV81" s="48" t="str">
        <f t="shared" si="371"/>
        <v/>
      </c>
      <c r="CW81" s="48" t="str">
        <f t="shared" si="371"/>
        <v/>
      </c>
      <c r="CX81" s="48" t="str">
        <f t="shared" si="371"/>
        <v/>
      </c>
      <c r="CY81" s="48" t="str">
        <f t="shared" si="371"/>
        <v/>
      </c>
      <c r="CZ81" s="48" t="str">
        <f t="shared" si="371"/>
        <v/>
      </c>
      <c r="DA81" s="48" t="str">
        <f t="shared" si="371"/>
        <v/>
      </c>
      <c r="DB81" s="48" t="str">
        <f t="shared" si="371"/>
        <v/>
      </c>
      <c r="DC81" s="48" t="str">
        <f t="shared" si="371"/>
        <v/>
      </c>
      <c r="DD81" s="48" t="str">
        <f t="shared" si="371"/>
        <v/>
      </c>
      <c r="DE81" s="48" t="str">
        <f t="shared" si="371"/>
        <v/>
      </c>
      <c r="DF81" s="48" t="str">
        <f t="shared" si="371"/>
        <v/>
      </c>
      <c r="DG81" s="48" t="str">
        <f t="shared" si="371"/>
        <v/>
      </c>
      <c r="DH81" s="48" t="str">
        <f t="shared" si="371"/>
        <v/>
      </c>
      <c r="DI81" s="48" t="str">
        <f t="shared" si="371"/>
        <v/>
      </c>
      <c r="DJ81" s="48" t="str">
        <f t="shared" si="371"/>
        <v/>
      </c>
      <c r="DK81" s="48" t="str">
        <f t="shared" si="371"/>
        <v/>
      </c>
      <c r="DL81" s="48" t="str">
        <f t="shared" si="371"/>
        <v/>
      </c>
      <c r="DM81" s="48" t="str">
        <f t="shared" si="371"/>
        <v/>
      </c>
      <c r="DN81" s="48" t="str">
        <f t="shared" si="371"/>
        <v/>
      </c>
      <c r="DO81" s="48" t="str">
        <f t="shared" si="371"/>
        <v/>
      </c>
      <c r="DP81" s="48" t="str">
        <f t="shared" si="371"/>
        <v/>
      </c>
      <c r="DQ81" s="48" t="str">
        <f t="shared" si="371"/>
        <v/>
      </c>
      <c r="DR81" s="48" t="str">
        <f t="shared" si="371"/>
        <v/>
      </c>
      <c r="DS81" s="48" t="str">
        <f t="shared" si="371"/>
        <v/>
      </c>
      <c r="DT81" s="48" t="str">
        <f t="shared" si="371"/>
        <v/>
      </c>
      <c r="DU81" s="163" t="e">
        <f t="shared" si="247"/>
        <v>#N/A</v>
      </c>
      <c r="DV81" s="163" t="e">
        <f t="shared" si="248"/>
        <v>#N/A</v>
      </c>
      <c r="DW81" s="163" t="e">
        <f t="shared" si="249"/>
        <v>#N/A</v>
      </c>
      <c r="DX81" s="163" t="e">
        <f t="shared" si="250"/>
        <v>#N/A</v>
      </c>
      <c r="DY81" s="163" t="e">
        <f t="shared" si="251"/>
        <v>#N/A</v>
      </c>
      <c r="DZ81" s="163" t="e">
        <f t="shared" si="252"/>
        <v>#N/A</v>
      </c>
      <c r="EA81" s="163" t="e">
        <f t="shared" si="253"/>
        <v>#N/A</v>
      </c>
      <c r="EB81" s="163" t="e">
        <f t="shared" si="254"/>
        <v>#N/A</v>
      </c>
      <c r="EC81" s="163" t="e">
        <f t="shared" si="255"/>
        <v>#N/A</v>
      </c>
      <c r="ED81" s="163" t="e">
        <f t="shared" si="256"/>
        <v>#N/A</v>
      </c>
      <c r="EE81" s="163" t="e">
        <f t="shared" si="257"/>
        <v>#N/A</v>
      </c>
      <c r="EF81" s="163" t="e">
        <f t="shared" si="258"/>
        <v>#N/A</v>
      </c>
      <c r="EG81" s="163" t="e">
        <f t="shared" si="259"/>
        <v>#N/A</v>
      </c>
      <c r="EH81" s="163" t="e">
        <f t="shared" si="260"/>
        <v>#N/A</v>
      </c>
      <c r="EI81" s="163" t="e">
        <f t="shared" si="261"/>
        <v>#N/A</v>
      </c>
      <c r="EJ81" s="163" t="e">
        <f t="shared" si="262"/>
        <v>#N/A</v>
      </c>
      <c r="EK81" s="163" t="e">
        <f t="shared" si="263"/>
        <v>#N/A</v>
      </c>
      <c r="EL81" s="163" t="e">
        <f t="shared" si="264"/>
        <v>#N/A</v>
      </c>
      <c r="EM81" s="163" t="e">
        <f t="shared" si="265"/>
        <v>#N/A</v>
      </c>
      <c r="EN81" s="163" t="e">
        <f t="shared" si="266"/>
        <v>#N/A</v>
      </c>
      <c r="EO81" s="163" t="e">
        <f t="shared" si="267"/>
        <v>#N/A</v>
      </c>
      <c r="EP81" s="163" t="e">
        <f t="shared" si="268"/>
        <v>#N/A</v>
      </c>
      <c r="EQ81" s="163" t="e">
        <f t="shared" si="269"/>
        <v>#N/A</v>
      </c>
      <c r="ER81" s="163" t="e">
        <f t="shared" si="270"/>
        <v>#N/A</v>
      </c>
      <c r="ES81" s="163" t="e">
        <f t="shared" si="271"/>
        <v>#N/A</v>
      </c>
      <c r="ET81" s="163" t="e">
        <f t="shared" si="272"/>
        <v>#N/A</v>
      </c>
      <c r="EU81" s="163" t="e">
        <f t="shared" si="273"/>
        <v>#N/A</v>
      </c>
      <c r="EV81" s="163" t="e">
        <f t="shared" si="274"/>
        <v>#N/A</v>
      </c>
      <c r="EW81" s="163" t="e">
        <f t="shared" si="275"/>
        <v>#N/A</v>
      </c>
      <c r="EX81" s="163" t="e">
        <f t="shared" si="276"/>
        <v>#N/A</v>
      </c>
      <c r="EY81" s="163" t="e">
        <f t="shared" si="277"/>
        <v>#N/A</v>
      </c>
      <c r="EZ81" s="163" t="e">
        <f t="shared" si="278"/>
        <v>#N/A</v>
      </c>
      <c r="FA81" s="163" t="e">
        <f t="shared" si="279"/>
        <v>#N/A</v>
      </c>
      <c r="FB81" s="163" t="e">
        <f t="shared" si="280"/>
        <v>#N/A</v>
      </c>
      <c r="FC81" s="163" t="e">
        <f t="shared" si="281"/>
        <v>#N/A</v>
      </c>
      <c r="FD81" s="163" t="e">
        <f t="shared" si="282"/>
        <v>#N/A</v>
      </c>
      <c r="FE81" s="163" t="e">
        <f t="shared" si="283"/>
        <v>#N/A</v>
      </c>
      <c r="FF81" s="163" t="e">
        <f t="shared" si="284"/>
        <v>#N/A</v>
      </c>
      <c r="FG81" s="163" t="e">
        <f t="shared" si="285"/>
        <v>#N/A</v>
      </c>
      <c r="FH81" s="163" t="e">
        <f t="shared" si="286"/>
        <v>#N/A</v>
      </c>
      <c r="FI81" s="163" t="e">
        <f t="shared" si="287"/>
        <v>#N/A</v>
      </c>
      <c r="FJ81" s="163" t="e">
        <f t="shared" si="288"/>
        <v>#N/A</v>
      </c>
      <c r="FK81" s="163" t="e">
        <f t="shared" si="289"/>
        <v>#N/A</v>
      </c>
      <c r="FL81" s="163" t="e">
        <f t="shared" si="290"/>
        <v>#N/A</v>
      </c>
      <c r="FM81" s="163" t="e">
        <f t="shared" si="291"/>
        <v>#N/A</v>
      </c>
      <c r="FN81" s="163" t="e">
        <f t="shared" si="292"/>
        <v>#N/A</v>
      </c>
      <c r="FO81" s="163" t="e">
        <f t="shared" si="293"/>
        <v>#N/A</v>
      </c>
      <c r="FP81" s="163" t="e">
        <f t="shared" si="294"/>
        <v>#N/A</v>
      </c>
      <c r="FQ81" s="163" t="e">
        <f t="shared" si="295"/>
        <v>#N/A</v>
      </c>
      <c r="FR81" s="163" t="e">
        <f t="shared" si="296"/>
        <v>#N/A</v>
      </c>
      <c r="FS81" s="163" t="e">
        <f t="shared" si="297"/>
        <v>#N/A</v>
      </c>
      <c r="FT81" s="163" t="e">
        <f t="shared" si="298"/>
        <v>#N/A</v>
      </c>
      <c r="FU81" s="163" t="e">
        <f t="shared" si="299"/>
        <v>#N/A</v>
      </c>
      <c r="FV81" s="163" t="e">
        <f t="shared" si="300"/>
        <v>#N/A</v>
      </c>
      <c r="FW81" s="163" t="e">
        <f t="shared" si="301"/>
        <v>#N/A</v>
      </c>
      <c r="FX81" s="163" t="e">
        <f t="shared" si="302"/>
        <v>#N/A</v>
      </c>
      <c r="FY81" s="163" t="e">
        <f t="shared" si="303"/>
        <v>#N/A</v>
      </c>
      <c r="FZ81" s="163" t="e">
        <f t="shared" si="304"/>
        <v>#N/A</v>
      </c>
      <c r="GA81" s="163" t="e">
        <f t="shared" si="305"/>
        <v>#N/A</v>
      </c>
      <c r="GB81" s="163" t="e">
        <f t="shared" si="306"/>
        <v>#N/A</v>
      </c>
      <c r="GC81" s="163" t="e">
        <f t="shared" si="307"/>
        <v>#N/A</v>
      </c>
      <c r="GD81" s="163" t="e">
        <f t="shared" si="308"/>
        <v>#N/A</v>
      </c>
      <c r="GE81" s="163" t="e">
        <f t="shared" si="309"/>
        <v>#N/A</v>
      </c>
      <c r="GF81" s="163" t="e">
        <f t="shared" si="310"/>
        <v>#N/A</v>
      </c>
      <c r="GG81" s="163" t="e">
        <f t="shared" si="311"/>
        <v>#N/A</v>
      </c>
      <c r="GH81" s="163" t="e">
        <f t="shared" si="312"/>
        <v>#N/A</v>
      </c>
      <c r="GI81" s="163" t="e">
        <f t="shared" si="313"/>
        <v>#N/A</v>
      </c>
      <c r="GJ81" s="163" t="e">
        <f t="shared" si="314"/>
        <v>#N/A</v>
      </c>
      <c r="GK81" s="163" t="e">
        <f t="shared" si="315"/>
        <v>#N/A</v>
      </c>
      <c r="GL81" s="163" t="e">
        <f t="shared" si="316"/>
        <v>#N/A</v>
      </c>
      <c r="GM81" s="163" t="e">
        <f t="shared" si="317"/>
        <v>#N/A</v>
      </c>
      <c r="GN81" s="163" t="e">
        <f t="shared" si="318"/>
        <v>#N/A</v>
      </c>
      <c r="GO81" s="163" t="e">
        <f t="shared" si="319"/>
        <v>#N/A</v>
      </c>
      <c r="GP81" s="163" t="e">
        <f t="shared" si="320"/>
        <v>#N/A</v>
      </c>
      <c r="GQ81" s="163" t="e">
        <f t="shared" si="321"/>
        <v>#N/A</v>
      </c>
      <c r="GR81" s="163" t="e">
        <f t="shared" si="322"/>
        <v>#N/A</v>
      </c>
      <c r="GS81" s="163" t="e">
        <f t="shared" si="323"/>
        <v>#N/A</v>
      </c>
      <c r="GT81" s="163" t="e">
        <f t="shared" si="324"/>
        <v>#N/A</v>
      </c>
      <c r="GU81" s="163" t="e">
        <f t="shared" si="325"/>
        <v>#N/A</v>
      </c>
      <c r="GV81" s="163" t="e">
        <f t="shared" si="326"/>
        <v>#N/A</v>
      </c>
      <c r="GW81" s="163" t="e">
        <f t="shared" si="327"/>
        <v>#N/A</v>
      </c>
      <c r="GX81" s="163" t="e">
        <f t="shared" si="328"/>
        <v>#N/A</v>
      </c>
      <c r="GY81" s="163" t="e">
        <f t="shared" si="329"/>
        <v>#N/A</v>
      </c>
      <c r="GZ81" s="163" t="e">
        <f t="shared" si="330"/>
        <v>#N/A</v>
      </c>
      <c r="HA81" s="163" t="e">
        <f t="shared" si="331"/>
        <v>#N/A</v>
      </c>
      <c r="HB81" s="163" t="e">
        <f t="shared" si="332"/>
        <v>#N/A</v>
      </c>
      <c r="HC81" s="163" t="e">
        <f t="shared" si="333"/>
        <v>#N/A</v>
      </c>
      <c r="HD81" s="163" t="e">
        <f t="shared" si="334"/>
        <v>#N/A</v>
      </c>
      <c r="HE81" s="163" t="e">
        <f t="shared" si="335"/>
        <v>#N/A</v>
      </c>
      <c r="HF81" s="163" t="e">
        <f t="shared" si="336"/>
        <v>#N/A</v>
      </c>
      <c r="HG81" s="163" t="e">
        <f t="shared" si="337"/>
        <v>#N/A</v>
      </c>
      <c r="HH81" s="163" t="e">
        <f t="shared" si="338"/>
        <v>#N/A</v>
      </c>
      <c r="HI81" s="163" t="e">
        <f t="shared" si="339"/>
        <v>#N/A</v>
      </c>
      <c r="HJ81" s="163" t="e">
        <f t="shared" si="340"/>
        <v>#N/A</v>
      </c>
      <c r="HK81" s="163" t="e">
        <f t="shared" si="341"/>
        <v>#N/A</v>
      </c>
      <c r="HL81" s="163" t="e">
        <f t="shared" si="342"/>
        <v>#N/A</v>
      </c>
      <c r="HM81" s="163" t="e">
        <f t="shared" si="343"/>
        <v>#N/A</v>
      </c>
      <c r="HN81" s="163" t="e">
        <f t="shared" si="344"/>
        <v>#N/A</v>
      </c>
      <c r="HO81" s="163" t="e">
        <f t="shared" si="345"/>
        <v>#N/A</v>
      </c>
      <c r="HP81" s="163" t="e">
        <f t="shared" si="346"/>
        <v>#N/A</v>
      </c>
      <c r="HQ81" s="163" t="e">
        <f t="shared" si="347"/>
        <v>#N/A</v>
      </c>
    </row>
    <row r="82" spans="1:225" hidden="1" x14ac:dyDescent="0.25">
      <c r="A82" s="4">
        <v>79</v>
      </c>
      <c r="B82" s="368" t="str">
        <f>IFERROR(_xlfn.LOGNORM.INV(0.001,LN($G82),LN(VLOOKUP($H82,VLookups!$A$4:$C$13,3,FALSE))),"")</f>
        <v/>
      </c>
      <c r="C82" s="89"/>
      <c r="D82" s="368" t="str">
        <f>IFERROR(_xlfn.LOGNORM.INV(0.999,LN($G82),LN(VLOOKUP($H82,VLookups!$A$4:$C$13,3,FALSE))),"")</f>
        <v/>
      </c>
      <c r="E82" s="34" t="str">
        <f t="shared" si="239"/>
        <v/>
      </c>
      <c r="F82" s="34" t="str">
        <f t="shared" si="240"/>
        <v/>
      </c>
      <c r="G82" s="70" t="str">
        <f>IF(AND(C82&gt;0,NOT(ISBLANK(H82))),IF(VLOOKUP($C$3,VLookups!$A$17:$B$18,2,FALSE),C82*VLOOKUP(H82,VLookups!$A$4:$B$13,2,FALSE),C82),"")</f>
        <v/>
      </c>
      <c r="H82" s="21"/>
      <c r="I82" s="56"/>
      <c r="J82" s="266"/>
      <c r="K82" s="369" t="str">
        <f>IF(AND(B82&gt;0,C82&gt;0,D82&gt;0),IF(ISBLANK(J82),IF(ISBLANK(H82),"",VLOOKUP(H82,VLookups!$A$4:$C$13,3,FALSE)),J82),"")</f>
        <v/>
      </c>
      <c r="L82" s="369" t="str">
        <f t="shared" si="241"/>
        <v/>
      </c>
      <c r="M82" s="72" t="str">
        <f t="shared" si="242"/>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3"/>
        <v/>
      </c>
      <c r="X82" s="162" t="str">
        <f t="shared" si="244"/>
        <v/>
      </c>
      <c r="Y82" s="48" t="str">
        <f t="shared" ref="Y82:CJ82" si="372">IF(ISNONTEXT($W82),X82+$W82,"")</f>
        <v/>
      </c>
      <c r="Z82" s="48" t="str">
        <f t="shared" si="372"/>
        <v/>
      </c>
      <c r="AA82" s="48" t="str">
        <f t="shared" si="372"/>
        <v/>
      </c>
      <c r="AB82" s="48" t="str">
        <f t="shared" si="372"/>
        <v/>
      </c>
      <c r="AC82" s="48" t="str">
        <f t="shared" si="372"/>
        <v/>
      </c>
      <c r="AD82" s="48" t="str">
        <f t="shared" si="372"/>
        <v/>
      </c>
      <c r="AE82" s="48" t="str">
        <f t="shared" si="372"/>
        <v/>
      </c>
      <c r="AF82" s="48" t="str">
        <f t="shared" si="372"/>
        <v/>
      </c>
      <c r="AG82" s="48" t="str">
        <f t="shared" si="372"/>
        <v/>
      </c>
      <c r="AH82" s="48" t="str">
        <f t="shared" si="372"/>
        <v/>
      </c>
      <c r="AI82" s="48" t="str">
        <f t="shared" si="372"/>
        <v/>
      </c>
      <c r="AJ82" s="48" t="str">
        <f t="shared" si="372"/>
        <v/>
      </c>
      <c r="AK82" s="48" t="str">
        <f t="shared" si="372"/>
        <v/>
      </c>
      <c r="AL82" s="48" t="str">
        <f t="shared" si="372"/>
        <v/>
      </c>
      <c r="AM82" s="48" t="str">
        <f t="shared" si="372"/>
        <v/>
      </c>
      <c r="AN82" s="48" t="str">
        <f t="shared" si="372"/>
        <v/>
      </c>
      <c r="AO82" s="48" t="str">
        <f t="shared" si="372"/>
        <v/>
      </c>
      <c r="AP82" s="48" t="str">
        <f t="shared" si="372"/>
        <v/>
      </c>
      <c r="AQ82" s="48" t="str">
        <f t="shared" si="372"/>
        <v/>
      </c>
      <c r="AR82" s="48" t="str">
        <f t="shared" si="372"/>
        <v/>
      </c>
      <c r="AS82" s="48" t="str">
        <f t="shared" si="372"/>
        <v/>
      </c>
      <c r="AT82" s="48" t="str">
        <f t="shared" si="372"/>
        <v/>
      </c>
      <c r="AU82" s="48" t="str">
        <f t="shared" si="372"/>
        <v/>
      </c>
      <c r="AV82" s="48" t="str">
        <f t="shared" si="372"/>
        <v/>
      </c>
      <c r="AW82" s="48" t="str">
        <f t="shared" si="372"/>
        <v/>
      </c>
      <c r="AX82" s="48" t="str">
        <f t="shared" si="372"/>
        <v/>
      </c>
      <c r="AY82" s="48" t="str">
        <f t="shared" si="372"/>
        <v/>
      </c>
      <c r="AZ82" s="48" t="str">
        <f t="shared" si="372"/>
        <v/>
      </c>
      <c r="BA82" s="48" t="str">
        <f t="shared" si="372"/>
        <v/>
      </c>
      <c r="BB82" s="48" t="str">
        <f t="shared" si="372"/>
        <v/>
      </c>
      <c r="BC82" s="48" t="str">
        <f t="shared" si="372"/>
        <v/>
      </c>
      <c r="BD82" s="48" t="str">
        <f t="shared" si="372"/>
        <v/>
      </c>
      <c r="BE82" s="48" t="str">
        <f t="shared" si="372"/>
        <v/>
      </c>
      <c r="BF82" s="48" t="str">
        <f t="shared" si="372"/>
        <v/>
      </c>
      <c r="BG82" s="48" t="str">
        <f t="shared" si="372"/>
        <v/>
      </c>
      <c r="BH82" s="48" t="str">
        <f t="shared" si="372"/>
        <v/>
      </c>
      <c r="BI82" s="48" t="str">
        <f t="shared" si="372"/>
        <v/>
      </c>
      <c r="BJ82" s="48" t="str">
        <f t="shared" si="372"/>
        <v/>
      </c>
      <c r="BK82" s="48" t="str">
        <f t="shared" si="372"/>
        <v/>
      </c>
      <c r="BL82" s="48" t="str">
        <f t="shared" si="372"/>
        <v/>
      </c>
      <c r="BM82" s="48" t="str">
        <f t="shared" si="372"/>
        <v/>
      </c>
      <c r="BN82" s="48" t="str">
        <f t="shared" si="372"/>
        <v/>
      </c>
      <c r="BO82" s="48" t="str">
        <f t="shared" si="372"/>
        <v/>
      </c>
      <c r="BP82" s="48" t="str">
        <f t="shared" si="372"/>
        <v/>
      </c>
      <c r="BQ82" s="48" t="str">
        <f t="shared" si="372"/>
        <v/>
      </c>
      <c r="BR82" s="48" t="str">
        <f t="shared" si="372"/>
        <v/>
      </c>
      <c r="BS82" s="48" t="str">
        <f t="shared" si="372"/>
        <v/>
      </c>
      <c r="BT82" s="48" t="str">
        <f t="shared" si="372"/>
        <v/>
      </c>
      <c r="BU82" s="48" t="str">
        <f t="shared" si="372"/>
        <v/>
      </c>
      <c r="BV82" s="48" t="str">
        <f t="shared" si="372"/>
        <v/>
      </c>
      <c r="BW82" s="48" t="str">
        <f t="shared" si="372"/>
        <v/>
      </c>
      <c r="BX82" s="48" t="str">
        <f t="shared" si="372"/>
        <v/>
      </c>
      <c r="BY82" s="48" t="str">
        <f t="shared" si="372"/>
        <v/>
      </c>
      <c r="BZ82" s="48" t="str">
        <f t="shared" si="372"/>
        <v/>
      </c>
      <c r="CA82" s="48" t="str">
        <f t="shared" si="372"/>
        <v/>
      </c>
      <c r="CB82" s="48" t="str">
        <f t="shared" si="372"/>
        <v/>
      </c>
      <c r="CC82" s="48" t="str">
        <f t="shared" si="372"/>
        <v/>
      </c>
      <c r="CD82" s="48" t="str">
        <f t="shared" si="372"/>
        <v/>
      </c>
      <c r="CE82" s="48" t="str">
        <f t="shared" si="372"/>
        <v/>
      </c>
      <c r="CF82" s="48" t="str">
        <f t="shared" si="372"/>
        <v/>
      </c>
      <c r="CG82" s="48" t="str">
        <f t="shared" si="372"/>
        <v/>
      </c>
      <c r="CH82" s="48" t="str">
        <f t="shared" si="372"/>
        <v/>
      </c>
      <c r="CI82" s="48" t="str">
        <f t="shared" si="372"/>
        <v/>
      </c>
      <c r="CJ82" s="48" t="str">
        <f t="shared" si="372"/>
        <v/>
      </c>
      <c r="CK82" s="48" t="str">
        <f t="shared" ref="CK82:DT82" si="373">IF(ISNONTEXT($W82),CJ82+$W82,"")</f>
        <v/>
      </c>
      <c r="CL82" s="48" t="str">
        <f t="shared" si="373"/>
        <v/>
      </c>
      <c r="CM82" s="48" t="str">
        <f t="shared" si="373"/>
        <v/>
      </c>
      <c r="CN82" s="48" t="str">
        <f t="shared" si="373"/>
        <v/>
      </c>
      <c r="CO82" s="48" t="str">
        <f t="shared" si="373"/>
        <v/>
      </c>
      <c r="CP82" s="48" t="str">
        <f t="shared" si="373"/>
        <v/>
      </c>
      <c r="CQ82" s="48" t="str">
        <f t="shared" si="373"/>
        <v/>
      </c>
      <c r="CR82" s="48" t="str">
        <f t="shared" si="373"/>
        <v/>
      </c>
      <c r="CS82" s="48" t="str">
        <f t="shared" si="373"/>
        <v/>
      </c>
      <c r="CT82" s="48" t="str">
        <f t="shared" si="373"/>
        <v/>
      </c>
      <c r="CU82" s="48" t="str">
        <f t="shared" si="373"/>
        <v/>
      </c>
      <c r="CV82" s="48" t="str">
        <f t="shared" si="373"/>
        <v/>
      </c>
      <c r="CW82" s="48" t="str">
        <f t="shared" si="373"/>
        <v/>
      </c>
      <c r="CX82" s="48" t="str">
        <f t="shared" si="373"/>
        <v/>
      </c>
      <c r="CY82" s="48" t="str">
        <f t="shared" si="373"/>
        <v/>
      </c>
      <c r="CZ82" s="48" t="str">
        <f t="shared" si="373"/>
        <v/>
      </c>
      <c r="DA82" s="48" t="str">
        <f t="shared" si="373"/>
        <v/>
      </c>
      <c r="DB82" s="48" t="str">
        <f t="shared" si="373"/>
        <v/>
      </c>
      <c r="DC82" s="48" t="str">
        <f t="shared" si="373"/>
        <v/>
      </c>
      <c r="DD82" s="48" t="str">
        <f t="shared" si="373"/>
        <v/>
      </c>
      <c r="DE82" s="48" t="str">
        <f t="shared" si="373"/>
        <v/>
      </c>
      <c r="DF82" s="48" t="str">
        <f t="shared" si="373"/>
        <v/>
      </c>
      <c r="DG82" s="48" t="str">
        <f t="shared" si="373"/>
        <v/>
      </c>
      <c r="DH82" s="48" t="str">
        <f t="shared" si="373"/>
        <v/>
      </c>
      <c r="DI82" s="48" t="str">
        <f t="shared" si="373"/>
        <v/>
      </c>
      <c r="DJ82" s="48" t="str">
        <f t="shared" si="373"/>
        <v/>
      </c>
      <c r="DK82" s="48" t="str">
        <f t="shared" si="373"/>
        <v/>
      </c>
      <c r="DL82" s="48" t="str">
        <f t="shared" si="373"/>
        <v/>
      </c>
      <c r="DM82" s="48" t="str">
        <f t="shared" si="373"/>
        <v/>
      </c>
      <c r="DN82" s="48" t="str">
        <f t="shared" si="373"/>
        <v/>
      </c>
      <c r="DO82" s="48" t="str">
        <f t="shared" si="373"/>
        <v/>
      </c>
      <c r="DP82" s="48" t="str">
        <f t="shared" si="373"/>
        <v/>
      </c>
      <c r="DQ82" s="48" t="str">
        <f t="shared" si="373"/>
        <v/>
      </c>
      <c r="DR82" s="48" t="str">
        <f t="shared" si="373"/>
        <v/>
      </c>
      <c r="DS82" s="48" t="str">
        <f t="shared" si="373"/>
        <v/>
      </c>
      <c r="DT82" s="48" t="str">
        <f t="shared" si="373"/>
        <v/>
      </c>
      <c r="DU82" s="163" t="e">
        <f t="shared" si="247"/>
        <v>#N/A</v>
      </c>
      <c r="DV82" s="163" t="e">
        <f t="shared" si="248"/>
        <v>#N/A</v>
      </c>
      <c r="DW82" s="163" t="e">
        <f t="shared" si="249"/>
        <v>#N/A</v>
      </c>
      <c r="DX82" s="163" t="e">
        <f t="shared" si="250"/>
        <v>#N/A</v>
      </c>
      <c r="DY82" s="163" t="e">
        <f t="shared" si="251"/>
        <v>#N/A</v>
      </c>
      <c r="DZ82" s="163" t="e">
        <f t="shared" si="252"/>
        <v>#N/A</v>
      </c>
      <c r="EA82" s="163" t="e">
        <f t="shared" si="253"/>
        <v>#N/A</v>
      </c>
      <c r="EB82" s="163" t="e">
        <f t="shared" si="254"/>
        <v>#N/A</v>
      </c>
      <c r="EC82" s="163" t="e">
        <f t="shared" si="255"/>
        <v>#N/A</v>
      </c>
      <c r="ED82" s="163" t="e">
        <f t="shared" si="256"/>
        <v>#N/A</v>
      </c>
      <c r="EE82" s="163" t="e">
        <f t="shared" si="257"/>
        <v>#N/A</v>
      </c>
      <c r="EF82" s="163" t="e">
        <f t="shared" si="258"/>
        <v>#N/A</v>
      </c>
      <c r="EG82" s="163" t="e">
        <f t="shared" si="259"/>
        <v>#N/A</v>
      </c>
      <c r="EH82" s="163" t="e">
        <f t="shared" si="260"/>
        <v>#N/A</v>
      </c>
      <c r="EI82" s="163" t="e">
        <f t="shared" si="261"/>
        <v>#N/A</v>
      </c>
      <c r="EJ82" s="163" t="e">
        <f t="shared" si="262"/>
        <v>#N/A</v>
      </c>
      <c r="EK82" s="163" t="e">
        <f t="shared" si="263"/>
        <v>#N/A</v>
      </c>
      <c r="EL82" s="163" t="e">
        <f t="shared" si="264"/>
        <v>#N/A</v>
      </c>
      <c r="EM82" s="163" t="e">
        <f t="shared" si="265"/>
        <v>#N/A</v>
      </c>
      <c r="EN82" s="163" t="e">
        <f t="shared" si="266"/>
        <v>#N/A</v>
      </c>
      <c r="EO82" s="163" t="e">
        <f t="shared" si="267"/>
        <v>#N/A</v>
      </c>
      <c r="EP82" s="163" t="e">
        <f t="shared" si="268"/>
        <v>#N/A</v>
      </c>
      <c r="EQ82" s="163" t="e">
        <f t="shared" si="269"/>
        <v>#N/A</v>
      </c>
      <c r="ER82" s="163" t="e">
        <f t="shared" si="270"/>
        <v>#N/A</v>
      </c>
      <c r="ES82" s="163" t="e">
        <f t="shared" si="271"/>
        <v>#N/A</v>
      </c>
      <c r="ET82" s="163" t="e">
        <f t="shared" si="272"/>
        <v>#N/A</v>
      </c>
      <c r="EU82" s="163" t="e">
        <f t="shared" si="273"/>
        <v>#N/A</v>
      </c>
      <c r="EV82" s="163" t="e">
        <f t="shared" si="274"/>
        <v>#N/A</v>
      </c>
      <c r="EW82" s="163" t="e">
        <f t="shared" si="275"/>
        <v>#N/A</v>
      </c>
      <c r="EX82" s="163" t="e">
        <f t="shared" si="276"/>
        <v>#N/A</v>
      </c>
      <c r="EY82" s="163" t="e">
        <f t="shared" si="277"/>
        <v>#N/A</v>
      </c>
      <c r="EZ82" s="163" t="e">
        <f t="shared" si="278"/>
        <v>#N/A</v>
      </c>
      <c r="FA82" s="163" t="e">
        <f t="shared" si="279"/>
        <v>#N/A</v>
      </c>
      <c r="FB82" s="163" t="e">
        <f t="shared" si="280"/>
        <v>#N/A</v>
      </c>
      <c r="FC82" s="163" t="e">
        <f t="shared" si="281"/>
        <v>#N/A</v>
      </c>
      <c r="FD82" s="163" t="e">
        <f t="shared" si="282"/>
        <v>#N/A</v>
      </c>
      <c r="FE82" s="163" t="e">
        <f t="shared" si="283"/>
        <v>#N/A</v>
      </c>
      <c r="FF82" s="163" t="e">
        <f t="shared" si="284"/>
        <v>#N/A</v>
      </c>
      <c r="FG82" s="163" t="e">
        <f t="shared" si="285"/>
        <v>#N/A</v>
      </c>
      <c r="FH82" s="163" t="e">
        <f t="shared" si="286"/>
        <v>#N/A</v>
      </c>
      <c r="FI82" s="163" t="e">
        <f t="shared" si="287"/>
        <v>#N/A</v>
      </c>
      <c r="FJ82" s="163" t="e">
        <f t="shared" si="288"/>
        <v>#N/A</v>
      </c>
      <c r="FK82" s="163" t="e">
        <f t="shared" si="289"/>
        <v>#N/A</v>
      </c>
      <c r="FL82" s="163" t="e">
        <f t="shared" si="290"/>
        <v>#N/A</v>
      </c>
      <c r="FM82" s="163" t="e">
        <f t="shared" si="291"/>
        <v>#N/A</v>
      </c>
      <c r="FN82" s="163" t="e">
        <f t="shared" si="292"/>
        <v>#N/A</v>
      </c>
      <c r="FO82" s="163" t="e">
        <f t="shared" si="293"/>
        <v>#N/A</v>
      </c>
      <c r="FP82" s="163" t="e">
        <f t="shared" si="294"/>
        <v>#N/A</v>
      </c>
      <c r="FQ82" s="163" t="e">
        <f t="shared" si="295"/>
        <v>#N/A</v>
      </c>
      <c r="FR82" s="163" t="e">
        <f t="shared" si="296"/>
        <v>#N/A</v>
      </c>
      <c r="FS82" s="163" t="e">
        <f t="shared" si="297"/>
        <v>#N/A</v>
      </c>
      <c r="FT82" s="163" t="e">
        <f t="shared" si="298"/>
        <v>#N/A</v>
      </c>
      <c r="FU82" s="163" t="e">
        <f t="shared" si="299"/>
        <v>#N/A</v>
      </c>
      <c r="FV82" s="163" t="e">
        <f t="shared" si="300"/>
        <v>#N/A</v>
      </c>
      <c r="FW82" s="163" t="e">
        <f t="shared" si="301"/>
        <v>#N/A</v>
      </c>
      <c r="FX82" s="163" t="e">
        <f t="shared" si="302"/>
        <v>#N/A</v>
      </c>
      <c r="FY82" s="163" t="e">
        <f t="shared" si="303"/>
        <v>#N/A</v>
      </c>
      <c r="FZ82" s="163" t="e">
        <f t="shared" si="304"/>
        <v>#N/A</v>
      </c>
      <c r="GA82" s="163" t="e">
        <f t="shared" si="305"/>
        <v>#N/A</v>
      </c>
      <c r="GB82" s="163" t="e">
        <f t="shared" si="306"/>
        <v>#N/A</v>
      </c>
      <c r="GC82" s="163" t="e">
        <f t="shared" si="307"/>
        <v>#N/A</v>
      </c>
      <c r="GD82" s="163" t="e">
        <f t="shared" si="308"/>
        <v>#N/A</v>
      </c>
      <c r="GE82" s="163" t="e">
        <f t="shared" si="309"/>
        <v>#N/A</v>
      </c>
      <c r="GF82" s="163" t="e">
        <f t="shared" si="310"/>
        <v>#N/A</v>
      </c>
      <c r="GG82" s="163" t="e">
        <f t="shared" si="311"/>
        <v>#N/A</v>
      </c>
      <c r="GH82" s="163" t="e">
        <f t="shared" si="312"/>
        <v>#N/A</v>
      </c>
      <c r="GI82" s="163" t="e">
        <f t="shared" si="313"/>
        <v>#N/A</v>
      </c>
      <c r="GJ82" s="163" t="e">
        <f t="shared" si="314"/>
        <v>#N/A</v>
      </c>
      <c r="GK82" s="163" t="e">
        <f t="shared" si="315"/>
        <v>#N/A</v>
      </c>
      <c r="GL82" s="163" t="e">
        <f t="shared" si="316"/>
        <v>#N/A</v>
      </c>
      <c r="GM82" s="163" t="e">
        <f t="shared" si="317"/>
        <v>#N/A</v>
      </c>
      <c r="GN82" s="163" t="e">
        <f t="shared" si="318"/>
        <v>#N/A</v>
      </c>
      <c r="GO82" s="163" t="e">
        <f t="shared" si="319"/>
        <v>#N/A</v>
      </c>
      <c r="GP82" s="163" t="e">
        <f t="shared" si="320"/>
        <v>#N/A</v>
      </c>
      <c r="GQ82" s="163" t="e">
        <f t="shared" si="321"/>
        <v>#N/A</v>
      </c>
      <c r="GR82" s="163" t="e">
        <f t="shared" si="322"/>
        <v>#N/A</v>
      </c>
      <c r="GS82" s="163" t="e">
        <f t="shared" si="323"/>
        <v>#N/A</v>
      </c>
      <c r="GT82" s="163" t="e">
        <f t="shared" si="324"/>
        <v>#N/A</v>
      </c>
      <c r="GU82" s="163" t="e">
        <f t="shared" si="325"/>
        <v>#N/A</v>
      </c>
      <c r="GV82" s="163" t="e">
        <f t="shared" si="326"/>
        <v>#N/A</v>
      </c>
      <c r="GW82" s="163" t="e">
        <f t="shared" si="327"/>
        <v>#N/A</v>
      </c>
      <c r="GX82" s="163" t="e">
        <f t="shared" si="328"/>
        <v>#N/A</v>
      </c>
      <c r="GY82" s="163" t="e">
        <f t="shared" si="329"/>
        <v>#N/A</v>
      </c>
      <c r="GZ82" s="163" t="e">
        <f t="shared" si="330"/>
        <v>#N/A</v>
      </c>
      <c r="HA82" s="163" t="e">
        <f t="shared" si="331"/>
        <v>#N/A</v>
      </c>
      <c r="HB82" s="163" t="e">
        <f t="shared" si="332"/>
        <v>#N/A</v>
      </c>
      <c r="HC82" s="163" t="e">
        <f t="shared" si="333"/>
        <v>#N/A</v>
      </c>
      <c r="HD82" s="163" t="e">
        <f t="shared" si="334"/>
        <v>#N/A</v>
      </c>
      <c r="HE82" s="163" t="e">
        <f t="shared" si="335"/>
        <v>#N/A</v>
      </c>
      <c r="HF82" s="163" t="e">
        <f t="shared" si="336"/>
        <v>#N/A</v>
      </c>
      <c r="HG82" s="163" t="e">
        <f t="shared" si="337"/>
        <v>#N/A</v>
      </c>
      <c r="HH82" s="163" t="e">
        <f t="shared" si="338"/>
        <v>#N/A</v>
      </c>
      <c r="HI82" s="163" t="e">
        <f t="shared" si="339"/>
        <v>#N/A</v>
      </c>
      <c r="HJ82" s="163" t="e">
        <f t="shared" si="340"/>
        <v>#N/A</v>
      </c>
      <c r="HK82" s="163" t="e">
        <f t="shared" si="341"/>
        <v>#N/A</v>
      </c>
      <c r="HL82" s="163" t="e">
        <f t="shared" si="342"/>
        <v>#N/A</v>
      </c>
      <c r="HM82" s="163" t="e">
        <f t="shared" si="343"/>
        <v>#N/A</v>
      </c>
      <c r="HN82" s="163" t="e">
        <f t="shared" si="344"/>
        <v>#N/A</v>
      </c>
      <c r="HO82" s="163" t="e">
        <f t="shared" si="345"/>
        <v>#N/A</v>
      </c>
      <c r="HP82" s="163" t="e">
        <f t="shared" si="346"/>
        <v>#N/A</v>
      </c>
      <c r="HQ82" s="163" t="e">
        <f t="shared" si="347"/>
        <v>#N/A</v>
      </c>
    </row>
    <row r="83" spans="1:225" hidden="1" x14ac:dyDescent="0.25">
      <c r="A83" s="4">
        <v>80</v>
      </c>
      <c r="B83" s="368" t="str">
        <f>IFERROR(_xlfn.LOGNORM.INV(0.001,LN($G83),LN(VLOOKUP($H83,VLookups!$A$4:$C$13,3,FALSE))),"")</f>
        <v/>
      </c>
      <c r="C83" s="89"/>
      <c r="D83" s="368" t="str">
        <f>IFERROR(_xlfn.LOGNORM.INV(0.999,LN($G83),LN(VLOOKUP($H83,VLookups!$A$4:$C$13,3,FALSE))),"")</f>
        <v/>
      </c>
      <c r="E83" s="34" t="str">
        <f t="shared" si="239"/>
        <v/>
      </c>
      <c r="F83" s="34" t="str">
        <f t="shared" si="240"/>
        <v/>
      </c>
      <c r="G83" s="70" t="str">
        <f>IF(AND(C83&gt;0,NOT(ISBLANK(H83))),IF(VLOOKUP($C$3,VLookups!$A$17:$B$18,2,FALSE),C83*VLOOKUP(H83,VLookups!$A$4:$B$13,2,FALSE),C83),"")</f>
        <v/>
      </c>
      <c r="H83" s="21"/>
      <c r="I83" s="56"/>
      <c r="J83" s="266"/>
      <c r="K83" s="369" t="str">
        <f>IF(AND(B83&gt;0,C83&gt;0,D83&gt;0),IF(ISBLANK(J83),IF(ISBLANK(H83),"",VLOOKUP(H83,VLookups!$A$4:$C$13,3,FALSE)),J83),"")</f>
        <v/>
      </c>
      <c r="L83" s="369" t="str">
        <f t="shared" si="241"/>
        <v/>
      </c>
      <c r="M83" s="72" t="str">
        <f t="shared" si="242"/>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3"/>
        <v/>
      </c>
      <c r="X83" s="162" t="str">
        <f t="shared" si="244"/>
        <v/>
      </c>
      <c r="Y83" s="48" t="str">
        <f t="shared" ref="Y83:CJ83" si="374">IF(ISNONTEXT($W83),X83+$W83,"")</f>
        <v/>
      </c>
      <c r="Z83" s="48" t="str">
        <f t="shared" si="374"/>
        <v/>
      </c>
      <c r="AA83" s="48" t="str">
        <f t="shared" si="374"/>
        <v/>
      </c>
      <c r="AB83" s="48" t="str">
        <f t="shared" si="374"/>
        <v/>
      </c>
      <c r="AC83" s="48" t="str">
        <f t="shared" si="374"/>
        <v/>
      </c>
      <c r="AD83" s="48" t="str">
        <f t="shared" si="374"/>
        <v/>
      </c>
      <c r="AE83" s="48" t="str">
        <f t="shared" si="374"/>
        <v/>
      </c>
      <c r="AF83" s="48" t="str">
        <f t="shared" si="374"/>
        <v/>
      </c>
      <c r="AG83" s="48" t="str">
        <f t="shared" si="374"/>
        <v/>
      </c>
      <c r="AH83" s="48" t="str">
        <f t="shared" si="374"/>
        <v/>
      </c>
      <c r="AI83" s="48" t="str">
        <f t="shared" si="374"/>
        <v/>
      </c>
      <c r="AJ83" s="48" t="str">
        <f t="shared" si="374"/>
        <v/>
      </c>
      <c r="AK83" s="48" t="str">
        <f t="shared" si="374"/>
        <v/>
      </c>
      <c r="AL83" s="48" t="str">
        <f t="shared" si="374"/>
        <v/>
      </c>
      <c r="AM83" s="48" t="str">
        <f t="shared" si="374"/>
        <v/>
      </c>
      <c r="AN83" s="48" t="str">
        <f t="shared" si="374"/>
        <v/>
      </c>
      <c r="AO83" s="48" t="str">
        <f t="shared" si="374"/>
        <v/>
      </c>
      <c r="AP83" s="48" t="str">
        <f t="shared" si="374"/>
        <v/>
      </c>
      <c r="AQ83" s="48" t="str">
        <f t="shared" si="374"/>
        <v/>
      </c>
      <c r="AR83" s="48" t="str">
        <f t="shared" si="374"/>
        <v/>
      </c>
      <c r="AS83" s="48" t="str">
        <f t="shared" si="374"/>
        <v/>
      </c>
      <c r="AT83" s="48" t="str">
        <f t="shared" si="374"/>
        <v/>
      </c>
      <c r="AU83" s="48" t="str">
        <f t="shared" si="374"/>
        <v/>
      </c>
      <c r="AV83" s="48" t="str">
        <f t="shared" si="374"/>
        <v/>
      </c>
      <c r="AW83" s="48" t="str">
        <f t="shared" si="374"/>
        <v/>
      </c>
      <c r="AX83" s="48" t="str">
        <f t="shared" si="374"/>
        <v/>
      </c>
      <c r="AY83" s="48" t="str">
        <f t="shared" si="374"/>
        <v/>
      </c>
      <c r="AZ83" s="48" t="str">
        <f t="shared" si="374"/>
        <v/>
      </c>
      <c r="BA83" s="48" t="str">
        <f t="shared" si="374"/>
        <v/>
      </c>
      <c r="BB83" s="48" t="str">
        <f t="shared" si="374"/>
        <v/>
      </c>
      <c r="BC83" s="48" t="str">
        <f t="shared" si="374"/>
        <v/>
      </c>
      <c r="BD83" s="48" t="str">
        <f t="shared" si="374"/>
        <v/>
      </c>
      <c r="BE83" s="48" t="str">
        <f t="shared" si="374"/>
        <v/>
      </c>
      <c r="BF83" s="48" t="str">
        <f t="shared" si="374"/>
        <v/>
      </c>
      <c r="BG83" s="48" t="str">
        <f t="shared" si="374"/>
        <v/>
      </c>
      <c r="BH83" s="48" t="str">
        <f t="shared" si="374"/>
        <v/>
      </c>
      <c r="BI83" s="48" t="str">
        <f t="shared" si="374"/>
        <v/>
      </c>
      <c r="BJ83" s="48" t="str">
        <f t="shared" si="374"/>
        <v/>
      </c>
      <c r="BK83" s="48" t="str">
        <f t="shared" si="374"/>
        <v/>
      </c>
      <c r="BL83" s="48" t="str">
        <f t="shared" si="374"/>
        <v/>
      </c>
      <c r="BM83" s="48" t="str">
        <f t="shared" si="374"/>
        <v/>
      </c>
      <c r="BN83" s="48" t="str">
        <f t="shared" si="374"/>
        <v/>
      </c>
      <c r="BO83" s="48" t="str">
        <f t="shared" si="374"/>
        <v/>
      </c>
      <c r="BP83" s="48" t="str">
        <f t="shared" si="374"/>
        <v/>
      </c>
      <c r="BQ83" s="48" t="str">
        <f t="shared" si="374"/>
        <v/>
      </c>
      <c r="BR83" s="48" t="str">
        <f t="shared" si="374"/>
        <v/>
      </c>
      <c r="BS83" s="48" t="str">
        <f t="shared" si="374"/>
        <v/>
      </c>
      <c r="BT83" s="48" t="str">
        <f t="shared" si="374"/>
        <v/>
      </c>
      <c r="BU83" s="48" t="str">
        <f t="shared" si="374"/>
        <v/>
      </c>
      <c r="BV83" s="48" t="str">
        <f t="shared" si="374"/>
        <v/>
      </c>
      <c r="BW83" s="48" t="str">
        <f t="shared" si="374"/>
        <v/>
      </c>
      <c r="BX83" s="48" t="str">
        <f t="shared" si="374"/>
        <v/>
      </c>
      <c r="BY83" s="48" t="str">
        <f t="shared" si="374"/>
        <v/>
      </c>
      <c r="BZ83" s="48" t="str">
        <f t="shared" si="374"/>
        <v/>
      </c>
      <c r="CA83" s="48" t="str">
        <f t="shared" si="374"/>
        <v/>
      </c>
      <c r="CB83" s="48" t="str">
        <f t="shared" si="374"/>
        <v/>
      </c>
      <c r="CC83" s="48" t="str">
        <f t="shared" si="374"/>
        <v/>
      </c>
      <c r="CD83" s="48" t="str">
        <f t="shared" si="374"/>
        <v/>
      </c>
      <c r="CE83" s="48" t="str">
        <f t="shared" si="374"/>
        <v/>
      </c>
      <c r="CF83" s="48" t="str">
        <f t="shared" si="374"/>
        <v/>
      </c>
      <c r="CG83" s="48" t="str">
        <f t="shared" si="374"/>
        <v/>
      </c>
      <c r="CH83" s="48" t="str">
        <f t="shared" si="374"/>
        <v/>
      </c>
      <c r="CI83" s="48" t="str">
        <f t="shared" si="374"/>
        <v/>
      </c>
      <c r="CJ83" s="48" t="str">
        <f t="shared" si="374"/>
        <v/>
      </c>
      <c r="CK83" s="48" t="str">
        <f t="shared" ref="CK83:DT83" si="375">IF(ISNONTEXT($W83),CJ83+$W83,"")</f>
        <v/>
      </c>
      <c r="CL83" s="48" t="str">
        <f t="shared" si="375"/>
        <v/>
      </c>
      <c r="CM83" s="48" t="str">
        <f t="shared" si="375"/>
        <v/>
      </c>
      <c r="CN83" s="48" t="str">
        <f t="shared" si="375"/>
        <v/>
      </c>
      <c r="CO83" s="48" t="str">
        <f t="shared" si="375"/>
        <v/>
      </c>
      <c r="CP83" s="48" t="str">
        <f t="shared" si="375"/>
        <v/>
      </c>
      <c r="CQ83" s="48" t="str">
        <f t="shared" si="375"/>
        <v/>
      </c>
      <c r="CR83" s="48" t="str">
        <f t="shared" si="375"/>
        <v/>
      </c>
      <c r="CS83" s="48" t="str">
        <f t="shared" si="375"/>
        <v/>
      </c>
      <c r="CT83" s="48" t="str">
        <f t="shared" si="375"/>
        <v/>
      </c>
      <c r="CU83" s="48" t="str">
        <f t="shared" si="375"/>
        <v/>
      </c>
      <c r="CV83" s="48" t="str">
        <f t="shared" si="375"/>
        <v/>
      </c>
      <c r="CW83" s="48" t="str">
        <f t="shared" si="375"/>
        <v/>
      </c>
      <c r="CX83" s="48" t="str">
        <f t="shared" si="375"/>
        <v/>
      </c>
      <c r="CY83" s="48" t="str">
        <f t="shared" si="375"/>
        <v/>
      </c>
      <c r="CZ83" s="48" t="str">
        <f t="shared" si="375"/>
        <v/>
      </c>
      <c r="DA83" s="48" t="str">
        <f t="shared" si="375"/>
        <v/>
      </c>
      <c r="DB83" s="48" t="str">
        <f t="shared" si="375"/>
        <v/>
      </c>
      <c r="DC83" s="48" t="str">
        <f t="shared" si="375"/>
        <v/>
      </c>
      <c r="DD83" s="48" t="str">
        <f t="shared" si="375"/>
        <v/>
      </c>
      <c r="DE83" s="48" t="str">
        <f t="shared" si="375"/>
        <v/>
      </c>
      <c r="DF83" s="48" t="str">
        <f t="shared" si="375"/>
        <v/>
      </c>
      <c r="DG83" s="48" t="str">
        <f t="shared" si="375"/>
        <v/>
      </c>
      <c r="DH83" s="48" t="str">
        <f t="shared" si="375"/>
        <v/>
      </c>
      <c r="DI83" s="48" t="str">
        <f t="shared" si="375"/>
        <v/>
      </c>
      <c r="DJ83" s="48" t="str">
        <f t="shared" si="375"/>
        <v/>
      </c>
      <c r="DK83" s="48" t="str">
        <f t="shared" si="375"/>
        <v/>
      </c>
      <c r="DL83" s="48" t="str">
        <f t="shared" si="375"/>
        <v/>
      </c>
      <c r="DM83" s="48" t="str">
        <f t="shared" si="375"/>
        <v/>
      </c>
      <c r="DN83" s="48" t="str">
        <f t="shared" si="375"/>
        <v/>
      </c>
      <c r="DO83" s="48" t="str">
        <f t="shared" si="375"/>
        <v/>
      </c>
      <c r="DP83" s="48" t="str">
        <f t="shared" si="375"/>
        <v/>
      </c>
      <c r="DQ83" s="48" t="str">
        <f t="shared" si="375"/>
        <v/>
      </c>
      <c r="DR83" s="48" t="str">
        <f t="shared" si="375"/>
        <v/>
      </c>
      <c r="DS83" s="48" t="str">
        <f t="shared" si="375"/>
        <v/>
      </c>
      <c r="DT83" s="48" t="str">
        <f t="shared" si="375"/>
        <v/>
      </c>
      <c r="DU83" s="163" t="e">
        <f t="shared" si="247"/>
        <v>#N/A</v>
      </c>
      <c r="DV83" s="163" t="e">
        <f t="shared" si="248"/>
        <v>#N/A</v>
      </c>
      <c r="DW83" s="163" t="e">
        <f t="shared" si="249"/>
        <v>#N/A</v>
      </c>
      <c r="DX83" s="163" t="e">
        <f t="shared" si="250"/>
        <v>#N/A</v>
      </c>
      <c r="DY83" s="163" t="e">
        <f t="shared" si="251"/>
        <v>#N/A</v>
      </c>
      <c r="DZ83" s="163" t="e">
        <f t="shared" si="252"/>
        <v>#N/A</v>
      </c>
      <c r="EA83" s="163" t="e">
        <f t="shared" si="253"/>
        <v>#N/A</v>
      </c>
      <c r="EB83" s="163" t="e">
        <f t="shared" si="254"/>
        <v>#N/A</v>
      </c>
      <c r="EC83" s="163" t="e">
        <f t="shared" si="255"/>
        <v>#N/A</v>
      </c>
      <c r="ED83" s="163" t="e">
        <f t="shared" si="256"/>
        <v>#N/A</v>
      </c>
      <c r="EE83" s="163" t="e">
        <f t="shared" si="257"/>
        <v>#N/A</v>
      </c>
      <c r="EF83" s="163" t="e">
        <f t="shared" si="258"/>
        <v>#N/A</v>
      </c>
      <c r="EG83" s="163" t="e">
        <f t="shared" si="259"/>
        <v>#N/A</v>
      </c>
      <c r="EH83" s="163" t="e">
        <f t="shared" si="260"/>
        <v>#N/A</v>
      </c>
      <c r="EI83" s="163" t="e">
        <f t="shared" si="261"/>
        <v>#N/A</v>
      </c>
      <c r="EJ83" s="163" t="e">
        <f t="shared" si="262"/>
        <v>#N/A</v>
      </c>
      <c r="EK83" s="163" t="e">
        <f t="shared" si="263"/>
        <v>#N/A</v>
      </c>
      <c r="EL83" s="163" t="e">
        <f t="shared" si="264"/>
        <v>#N/A</v>
      </c>
      <c r="EM83" s="163" t="e">
        <f t="shared" si="265"/>
        <v>#N/A</v>
      </c>
      <c r="EN83" s="163" t="e">
        <f t="shared" si="266"/>
        <v>#N/A</v>
      </c>
      <c r="EO83" s="163" t="e">
        <f t="shared" si="267"/>
        <v>#N/A</v>
      </c>
      <c r="EP83" s="163" t="e">
        <f t="shared" si="268"/>
        <v>#N/A</v>
      </c>
      <c r="EQ83" s="163" t="e">
        <f t="shared" si="269"/>
        <v>#N/A</v>
      </c>
      <c r="ER83" s="163" t="e">
        <f t="shared" si="270"/>
        <v>#N/A</v>
      </c>
      <c r="ES83" s="163" t="e">
        <f t="shared" si="271"/>
        <v>#N/A</v>
      </c>
      <c r="ET83" s="163" t="e">
        <f t="shared" si="272"/>
        <v>#N/A</v>
      </c>
      <c r="EU83" s="163" t="e">
        <f t="shared" si="273"/>
        <v>#N/A</v>
      </c>
      <c r="EV83" s="163" t="e">
        <f t="shared" si="274"/>
        <v>#N/A</v>
      </c>
      <c r="EW83" s="163" t="e">
        <f t="shared" si="275"/>
        <v>#N/A</v>
      </c>
      <c r="EX83" s="163" t="e">
        <f t="shared" si="276"/>
        <v>#N/A</v>
      </c>
      <c r="EY83" s="163" t="e">
        <f t="shared" si="277"/>
        <v>#N/A</v>
      </c>
      <c r="EZ83" s="163" t="e">
        <f t="shared" si="278"/>
        <v>#N/A</v>
      </c>
      <c r="FA83" s="163" t="e">
        <f t="shared" si="279"/>
        <v>#N/A</v>
      </c>
      <c r="FB83" s="163" t="e">
        <f t="shared" si="280"/>
        <v>#N/A</v>
      </c>
      <c r="FC83" s="163" t="e">
        <f t="shared" si="281"/>
        <v>#N/A</v>
      </c>
      <c r="FD83" s="163" t="e">
        <f t="shared" si="282"/>
        <v>#N/A</v>
      </c>
      <c r="FE83" s="163" t="e">
        <f t="shared" si="283"/>
        <v>#N/A</v>
      </c>
      <c r="FF83" s="163" t="e">
        <f t="shared" si="284"/>
        <v>#N/A</v>
      </c>
      <c r="FG83" s="163" t="e">
        <f t="shared" si="285"/>
        <v>#N/A</v>
      </c>
      <c r="FH83" s="163" t="e">
        <f t="shared" si="286"/>
        <v>#N/A</v>
      </c>
      <c r="FI83" s="163" t="e">
        <f t="shared" si="287"/>
        <v>#N/A</v>
      </c>
      <c r="FJ83" s="163" t="e">
        <f t="shared" si="288"/>
        <v>#N/A</v>
      </c>
      <c r="FK83" s="163" t="e">
        <f t="shared" si="289"/>
        <v>#N/A</v>
      </c>
      <c r="FL83" s="163" t="e">
        <f t="shared" si="290"/>
        <v>#N/A</v>
      </c>
      <c r="FM83" s="163" t="e">
        <f t="shared" si="291"/>
        <v>#N/A</v>
      </c>
      <c r="FN83" s="163" t="e">
        <f t="shared" si="292"/>
        <v>#N/A</v>
      </c>
      <c r="FO83" s="163" t="e">
        <f t="shared" si="293"/>
        <v>#N/A</v>
      </c>
      <c r="FP83" s="163" t="e">
        <f t="shared" si="294"/>
        <v>#N/A</v>
      </c>
      <c r="FQ83" s="163" t="e">
        <f t="shared" si="295"/>
        <v>#N/A</v>
      </c>
      <c r="FR83" s="163" t="e">
        <f t="shared" si="296"/>
        <v>#N/A</v>
      </c>
      <c r="FS83" s="163" t="e">
        <f t="shared" si="297"/>
        <v>#N/A</v>
      </c>
      <c r="FT83" s="163" t="e">
        <f t="shared" si="298"/>
        <v>#N/A</v>
      </c>
      <c r="FU83" s="163" t="e">
        <f t="shared" si="299"/>
        <v>#N/A</v>
      </c>
      <c r="FV83" s="163" t="e">
        <f t="shared" si="300"/>
        <v>#N/A</v>
      </c>
      <c r="FW83" s="163" t="e">
        <f t="shared" si="301"/>
        <v>#N/A</v>
      </c>
      <c r="FX83" s="163" t="e">
        <f t="shared" si="302"/>
        <v>#N/A</v>
      </c>
      <c r="FY83" s="163" t="e">
        <f t="shared" si="303"/>
        <v>#N/A</v>
      </c>
      <c r="FZ83" s="163" t="e">
        <f t="shared" si="304"/>
        <v>#N/A</v>
      </c>
      <c r="GA83" s="163" t="e">
        <f t="shared" si="305"/>
        <v>#N/A</v>
      </c>
      <c r="GB83" s="163" t="e">
        <f t="shared" si="306"/>
        <v>#N/A</v>
      </c>
      <c r="GC83" s="163" t="e">
        <f t="shared" si="307"/>
        <v>#N/A</v>
      </c>
      <c r="GD83" s="163" t="e">
        <f t="shared" si="308"/>
        <v>#N/A</v>
      </c>
      <c r="GE83" s="163" t="e">
        <f t="shared" si="309"/>
        <v>#N/A</v>
      </c>
      <c r="GF83" s="163" t="e">
        <f t="shared" si="310"/>
        <v>#N/A</v>
      </c>
      <c r="GG83" s="163" t="e">
        <f t="shared" si="311"/>
        <v>#N/A</v>
      </c>
      <c r="GH83" s="163" t="e">
        <f t="shared" si="312"/>
        <v>#N/A</v>
      </c>
      <c r="GI83" s="163" t="e">
        <f t="shared" si="313"/>
        <v>#N/A</v>
      </c>
      <c r="GJ83" s="163" t="e">
        <f t="shared" si="314"/>
        <v>#N/A</v>
      </c>
      <c r="GK83" s="163" t="e">
        <f t="shared" si="315"/>
        <v>#N/A</v>
      </c>
      <c r="GL83" s="163" t="e">
        <f t="shared" si="316"/>
        <v>#N/A</v>
      </c>
      <c r="GM83" s="163" t="e">
        <f t="shared" si="317"/>
        <v>#N/A</v>
      </c>
      <c r="GN83" s="163" t="e">
        <f t="shared" si="318"/>
        <v>#N/A</v>
      </c>
      <c r="GO83" s="163" t="e">
        <f t="shared" si="319"/>
        <v>#N/A</v>
      </c>
      <c r="GP83" s="163" t="e">
        <f t="shared" si="320"/>
        <v>#N/A</v>
      </c>
      <c r="GQ83" s="163" t="e">
        <f t="shared" si="321"/>
        <v>#N/A</v>
      </c>
      <c r="GR83" s="163" t="e">
        <f t="shared" si="322"/>
        <v>#N/A</v>
      </c>
      <c r="GS83" s="163" t="e">
        <f t="shared" si="323"/>
        <v>#N/A</v>
      </c>
      <c r="GT83" s="163" t="e">
        <f t="shared" si="324"/>
        <v>#N/A</v>
      </c>
      <c r="GU83" s="163" t="e">
        <f t="shared" si="325"/>
        <v>#N/A</v>
      </c>
      <c r="GV83" s="163" t="e">
        <f t="shared" si="326"/>
        <v>#N/A</v>
      </c>
      <c r="GW83" s="163" t="e">
        <f t="shared" si="327"/>
        <v>#N/A</v>
      </c>
      <c r="GX83" s="163" t="e">
        <f t="shared" si="328"/>
        <v>#N/A</v>
      </c>
      <c r="GY83" s="163" t="e">
        <f t="shared" si="329"/>
        <v>#N/A</v>
      </c>
      <c r="GZ83" s="163" t="e">
        <f t="shared" si="330"/>
        <v>#N/A</v>
      </c>
      <c r="HA83" s="163" t="e">
        <f t="shared" si="331"/>
        <v>#N/A</v>
      </c>
      <c r="HB83" s="163" t="e">
        <f t="shared" si="332"/>
        <v>#N/A</v>
      </c>
      <c r="HC83" s="163" t="e">
        <f t="shared" si="333"/>
        <v>#N/A</v>
      </c>
      <c r="HD83" s="163" t="e">
        <f t="shared" si="334"/>
        <v>#N/A</v>
      </c>
      <c r="HE83" s="163" t="e">
        <f t="shared" si="335"/>
        <v>#N/A</v>
      </c>
      <c r="HF83" s="163" t="e">
        <f t="shared" si="336"/>
        <v>#N/A</v>
      </c>
      <c r="HG83" s="163" t="e">
        <f t="shared" si="337"/>
        <v>#N/A</v>
      </c>
      <c r="HH83" s="163" t="e">
        <f t="shared" si="338"/>
        <v>#N/A</v>
      </c>
      <c r="HI83" s="163" t="e">
        <f t="shared" si="339"/>
        <v>#N/A</v>
      </c>
      <c r="HJ83" s="163" t="e">
        <f t="shared" si="340"/>
        <v>#N/A</v>
      </c>
      <c r="HK83" s="163" t="e">
        <f t="shared" si="341"/>
        <v>#N/A</v>
      </c>
      <c r="HL83" s="163" t="e">
        <f t="shared" si="342"/>
        <v>#N/A</v>
      </c>
      <c r="HM83" s="163" t="e">
        <f t="shared" si="343"/>
        <v>#N/A</v>
      </c>
      <c r="HN83" s="163" t="e">
        <f t="shared" si="344"/>
        <v>#N/A</v>
      </c>
      <c r="HO83" s="163" t="e">
        <f t="shared" si="345"/>
        <v>#N/A</v>
      </c>
      <c r="HP83" s="163" t="e">
        <f t="shared" si="346"/>
        <v>#N/A</v>
      </c>
      <c r="HQ83" s="163" t="e">
        <f t="shared" si="347"/>
        <v>#N/A</v>
      </c>
    </row>
    <row r="84" spans="1:225" hidden="1" x14ac:dyDescent="0.25">
      <c r="A84" s="4">
        <v>81</v>
      </c>
      <c r="B84" s="368" t="str">
        <f>IFERROR(_xlfn.LOGNORM.INV(0.001,LN($G84),LN(VLOOKUP($H84,VLookups!$A$4:$C$13,3,FALSE))),"")</f>
        <v/>
      </c>
      <c r="C84" s="89"/>
      <c r="D84" s="368" t="str">
        <f>IFERROR(_xlfn.LOGNORM.INV(0.999,LN($G84),LN(VLOOKUP($H84,VLookups!$A$4:$C$13,3,FALSE))),"")</f>
        <v/>
      </c>
      <c r="E84" s="34" t="str">
        <f t="shared" si="239"/>
        <v/>
      </c>
      <c r="F84" s="34" t="str">
        <f t="shared" si="240"/>
        <v/>
      </c>
      <c r="G84" s="70" t="str">
        <f>IF(AND(C84&gt;0,NOT(ISBLANK(H84))),IF(VLOOKUP($C$3,VLookups!$A$17:$B$18,2,FALSE),C84*VLOOKUP(H84,VLookups!$A$4:$B$13,2,FALSE),C84),"")</f>
        <v/>
      </c>
      <c r="H84" s="21"/>
      <c r="I84" s="56"/>
      <c r="J84" s="266"/>
      <c r="K84" s="369" t="str">
        <f>IF(AND(B84&gt;0,C84&gt;0,D84&gt;0),IF(ISBLANK(J84),IF(ISBLANK(H84),"",VLOOKUP(H84,VLookups!$A$4:$C$13,3,FALSE)),J84),"")</f>
        <v/>
      </c>
      <c r="L84" s="369" t="str">
        <f t="shared" si="241"/>
        <v/>
      </c>
      <c r="M84" s="72" t="str">
        <f t="shared" si="242"/>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3"/>
        <v/>
      </c>
      <c r="X84" s="162" t="str">
        <f t="shared" si="244"/>
        <v/>
      </c>
      <c r="Y84" s="48" t="str">
        <f t="shared" ref="Y84:CJ84" si="376">IF(ISNONTEXT($W84),X84+$W84,"")</f>
        <v/>
      </c>
      <c r="Z84" s="48" t="str">
        <f t="shared" si="376"/>
        <v/>
      </c>
      <c r="AA84" s="48" t="str">
        <f t="shared" si="376"/>
        <v/>
      </c>
      <c r="AB84" s="48" t="str">
        <f t="shared" si="376"/>
        <v/>
      </c>
      <c r="AC84" s="48" t="str">
        <f t="shared" si="376"/>
        <v/>
      </c>
      <c r="AD84" s="48" t="str">
        <f t="shared" si="376"/>
        <v/>
      </c>
      <c r="AE84" s="48" t="str">
        <f t="shared" si="376"/>
        <v/>
      </c>
      <c r="AF84" s="48" t="str">
        <f t="shared" si="376"/>
        <v/>
      </c>
      <c r="AG84" s="48" t="str">
        <f t="shared" si="376"/>
        <v/>
      </c>
      <c r="AH84" s="48" t="str">
        <f t="shared" si="376"/>
        <v/>
      </c>
      <c r="AI84" s="48" t="str">
        <f t="shared" si="376"/>
        <v/>
      </c>
      <c r="AJ84" s="48" t="str">
        <f t="shared" si="376"/>
        <v/>
      </c>
      <c r="AK84" s="48" t="str">
        <f t="shared" si="376"/>
        <v/>
      </c>
      <c r="AL84" s="48" t="str">
        <f t="shared" si="376"/>
        <v/>
      </c>
      <c r="AM84" s="48" t="str">
        <f t="shared" si="376"/>
        <v/>
      </c>
      <c r="AN84" s="48" t="str">
        <f t="shared" si="376"/>
        <v/>
      </c>
      <c r="AO84" s="48" t="str">
        <f t="shared" si="376"/>
        <v/>
      </c>
      <c r="AP84" s="48" t="str">
        <f t="shared" si="376"/>
        <v/>
      </c>
      <c r="AQ84" s="48" t="str">
        <f t="shared" si="376"/>
        <v/>
      </c>
      <c r="AR84" s="48" t="str">
        <f t="shared" si="376"/>
        <v/>
      </c>
      <c r="AS84" s="48" t="str">
        <f t="shared" si="376"/>
        <v/>
      </c>
      <c r="AT84" s="48" t="str">
        <f t="shared" si="376"/>
        <v/>
      </c>
      <c r="AU84" s="48" t="str">
        <f t="shared" si="376"/>
        <v/>
      </c>
      <c r="AV84" s="48" t="str">
        <f t="shared" si="376"/>
        <v/>
      </c>
      <c r="AW84" s="48" t="str">
        <f t="shared" si="376"/>
        <v/>
      </c>
      <c r="AX84" s="48" t="str">
        <f t="shared" si="376"/>
        <v/>
      </c>
      <c r="AY84" s="48" t="str">
        <f t="shared" si="376"/>
        <v/>
      </c>
      <c r="AZ84" s="48" t="str">
        <f t="shared" si="376"/>
        <v/>
      </c>
      <c r="BA84" s="48" t="str">
        <f t="shared" si="376"/>
        <v/>
      </c>
      <c r="BB84" s="48" t="str">
        <f t="shared" si="376"/>
        <v/>
      </c>
      <c r="BC84" s="48" t="str">
        <f t="shared" si="376"/>
        <v/>
      </c>
      <c r="BD84" s="48" t="str">
        <f t="shared" si="376"/>
        <v/>
      </c>
      <c r="BE84" s="48" t="str">
        <f t="shared" si="376"/>
        <v/>
      </c>
      <c r="BF84" s="48" t="str">
        <f t="shared" si="376"/>
        <v/>
      </c>
      <c r="BG84" s="48" t="str">
        <f t="shared" si="376"/>
        <v/>
      </c>
      <c r="BH84" s="48" t="str">
        <f t="shared" si="376"/>
        <v/>
      </c>
      <c r="BI84" s="48" t="str">
        <f t="shared" si="376"/>
        <v/>
      </c>
      <c r="BJ84" s="48" t="str">
        <f t="shared" si="376"/>
        <v/>
      </c>
      <c r="BK84" s="48" t="str">
        <f t="shared" si="376"/>
        <v/>
      </c>
      <c r="BL84" s="48" t="str">
        <f t="shared" si="376"/>
        <v/>
      </c>
      <c r="BM84" s="48" t="str">
        <f t="shared" si="376"/>
        <v/>
      </c>
      <c r="BN84" s="48" t="str">
        <f t="shared" si="376"/>
        <v/>
      </c>
      <c r="BO84" s="48" t="str">
        <f t="shared" si="376"/>
        <v/>
      </c>
      <c r="BP84" s="48" t="str">
        <f t="shared" si="376"/>
        <v/>
      </c>
      <c r="BQ84" s="48" t="str">
        <f t="shared" si="376"/>
        <v/>
      </c>
      <c r="BR84" s="48" t="str">
        <f t="shared" si="376"/>
        <v/>
      </c>
      <c r="BS84" s="48" t="str">
        <f t="shared" si="376"/>
        <v/>
      </c>
      <c r="BT84" s="48" t="str">
        <f t="shared" si="376"/>
        <v/>
      </c>
      <c r="BU84" s="48" t="str">
        <f t="shared" si="376"/>
        <v/>
      </c>
      <c r="BV84" s="48" t="str">
        <f t="shared" si="376"/>
        <v/>
      </c>
      <c r="BW84" s="48" t="str">
        <f t="shared" si="376"/>
        <v/>
      </c>
      <c r="BX84" s="48" t="str">
        <f t="shared" si="376"/>
        <v/>
      </c>
      <c r="BY84" s="48" t="str">
        <f t="shared" si="376"/>
        <v/>
      </c>
      <c r="BZ84" s="48" t="str">
        <f t="shared" si="376"/>
        <v/>
      </c>
      <c r="CA84" s="48" t="str">
        <f t="shared" si="376"/>
        <v/>
      </c>
      <c r="CB84" s="48" t="str">
        <f t="shared" si="376"/>
        <v/>
      </c>
      <c r="CC84" s="48" t="str">
        <f t="shared" si="376"/>
        <v/>
      </c>
      <c r="CD84" s="48" t="str">
        <f t="shared" si="376"/>
        <v/>
      </c>
      <c r="CE84" s="48" t="str">
        <f t="shared" si="376"/>
        <v/>
      </c>
      <c r="CF84" s="48" t="str">
        <f t="shared" si="376"/>
        <v/>
      </c>
      <c r="CG84" s="48" t="str">
        <f t="shared" si="376"/>
        <v/>
      </c>
      <c r="CH84" s="48" t="str">
        <f t="shared" si="376"/>
        <v/>
      </c>
      <c r="CI84" s="48" t="str">
        <f t="shared" si="376"/>
        <v/>
      </c>
      <c r="CJ84" s="48" t="str">
        <f t="shared" si="376"/>
        <v/>
      </c>
      <c r="CK84" s="48" t="str">
        <f t="shared" ref="CK84:DT84" si="377">IF(ISNONTEXT($W84),CJ84+$W84,"")</f>
        <v/>
      </c>
      <c r="CL84" s="48" t="str">
        <f t="shared" si="377"/>
        <v/>
      </c>
      <c r="CM84" s="48" t="str">
        <f t="shared" si="377"/>
        <v/>
      </c>
      <c r="CN84" s="48" t="str">
        <f t="shared" si="377"/>
        <v/>
      </c>
      <c r="CO84" s="48" t="str">
        <f t="shared" si="377"/>
        <v/>
      </c>
      <c r="CP84" s="48" t="str">
        <f t="shared" si="377"/>
        <v/>
      </c>
      <c r="CQ84" s="48" t="str">
        <f t="shared" si="377"/>
        <v/>
      </c>
      <c r="CR84" s="48" t="str">
        <f t="shared" si="377"/>
        <v/>
      </c>
      <c r="CS84" s="48" t="str">
        <f t="shared" si="377"/>
        <v/>
      </c>
      <c r="CT84" s="48" t="str">
        <f t="shared" si="377"/>
        <v/>
      </c>
      <c r="CU84" s="48" t="str">
        <f t="shared" si="377"/>
        <v/>
      </c>
      <c r="CV84" s="48" t="str">
        <f t="shared" si="377"/>
        <v/>
      </c>
      <c r="CW84" s="48" t="str">
        <f t="shared" si="377"/>
        <v/>
      </c>
      <c r="CX84" s="48" t="str">
        <f t="shared" si="377"/>
        <v/>
      </c>
      <c r="CY84" s="48" t="str">
        <f t="shared" si="377"/>
        <v/>
      </c>
      <c r="CZ84" s="48" t="str">
        <f t="shared" si="377"/>
        <v/>
      </c>
      <c r="DA84" s="48" t="str">
        <f t="shared" si="377"/>
        <v/>
      </c>
      <c r="DB84" s="48" t="str">
        <f t="shared" si="377"/>
        <v/>
      </c>
      <c r="DC84" s="48" t="str">
        <f t="shared" si="377"/>
        <v/>
      </c>
      <c r="DD84" s="48" t="str">
        <f t="shared" si="377"/>
        <v/>
      </c>
      <c r="DE84" s="48" t="str">
        <f t="shared" si="377"/>
        <v/>
      </c>
      <c r="DF84" s="48" t="str">
        <f t="shared" si="377"/>
        <v/>
      </c>
      <c r="DG84" s="48" t="str">
        <f t="shared" si="377"/>
        <v/>
      </c>
      <c r="DH84" s="48" t="str">
        <f t="shared" si="377"/>
        <v/>
      </c>
      <c r="DI84" s="48" t="str">
        <f t="shared" si="377"/>
        <v/>
      </c>
      <c r="DJ84" s="48" t="str">
        <f t="shared" si="377"/>
        <v/>
      </c>
      <c r="DK84" s="48" t="str">
        <f t="shared" si="377"/>
        <v/>
      </c>
      <c r="DL84" s="48" t="str">
        <f t="shared" si="377"/>
        <v/>
      </c>
      <c r="DM84" s="48" t="str">
        <f t="shared" si="377"/>
        <v/>
      </c>
      <c r="DN84" s="48" t="str">
        <f t="shared" si="377"/>
        <v/>
      </c>
      <c r="DO84" s="48" t="str">
        <f t="shared" si="377"/>
        <v/>
      </c>
      <c r="DP84" s="48" t="str">
        <f t="shared" si="377"/>
        <v/>
      </c>
      <c r="DQ84" s="48" t="str">
        <f t="shared" si="377"/>
        <v/>
      </c>
      <c r="DR84" s="48" t="str">
        <f t="shared" si="377"/>
        <v/>
      </c>
      <c r="DS84" s="48" t="str">
        <f t="shared" si="377"/>
        <v/>
      </c>
      <c r="DT84" s="48" t="str">
        <f t="shared" si="377"/>
        <v/>
      </c>
      <c r="DU84" s="163" t="e">
        <f t="shared" si="247"/>
        <v>#N/A</v>
      </c>
      <c r="DV84" s="163" t="e">
        <f t="shared" si="248"/>
        <v>#N/A</v>
      </c>
      <c r="DW84" s="163" t="e">
        <f t="shared" si="249"/>
        <v>#N/A</v>
      </c>
      <c r="DX84" s="163" t="e">
        <f t="shared" si="250"/>
        <v>#N/A</v>
      </c>
      <c r="DY84" s="163" t="e">
        <f t="shared" si="251"/>
        <v>#N/A</v>
      </c>
      <c r="DZ84" s="163" t="e">
        <f t="shared" si="252"/>
        <v>#N/A</v>
      </c>
      <c r="EA84" s="163" t="e">
        <f t="shared" si="253"/>
        <v>#N/A</v>
      </c>
      <c r="EB84" s="163" t="e">
        <f t="shared" si="254"/>
        <v>#N/A</v>
      </c>
      <c r="EC84" s="163" t="e">
        <f t="shared" si="255"/>
        <v>#N/A</v>
      </c>
      <c r="ED84" s="163" t="e">
        <f t="shared" si="256"/>
        <v>#N/A</v>
      </c>
      <c r="EE84" s="163" t="e">
        <f t="shared" si="257"/>
        <v>#N/A</v>
      </c>
      <c r="EF84" s="163" t="e">
        <f t="shared" si="258"/>
        <v>#N/A</v>
      </c>
      <c r="EG84" s="163" t="e">
        <f t="shared" si="259"/>
        <v>#N/A</v>
      </c>
      <c r="EH84" s="163" t="e">
        <f t="shared" si="260"/>
        <v>#N/A</v>
      </c>
      <c r="EI84" s="163" t="e">
        <f t="shared" si="261"/>
        <v>#N/A</v>
      </c>
      <c r="EJ84" s="163" t="e">
        <f t="shared" si="262"/>
        <v>#N/A</v>
      </c>
      <c r="EK84" s="163" t="e">
        <f t="shared" si="263"/>
        <v>#N/A</v>
      </c>
      <c r="EL84" s="163" t="e">
        <f t="shared" si="264"/>
        <v>#N/A</v>
      </c>
      <c r="EM84" s="163" t="e">
        <f t="shared" si="265"/>
        <v>#N/A</v>
      </c>
      <c r="EN84" s="163" t="e">
        <f t="shared" si="266"/>
        <v>#N/A</v>
      </c>
      <c r="EO84" s="163" t="e">
        <f t="shared" si="267"/>
        <v>#N/A</v>
      </c>
      <c r="EP84" s="163" t="e">
        <f t="shared" si="268"/>
        <v>#N/A</v>
      </c>
      <c r="EQ84" s="163" t="e">
        <f t="shared" si="269"/>
        <v>#N/A</v>
      </c>
      <c r="ER84" s="163" t="e">
        <f t="shared" si="270"/>
        <v>#N/A</v>
      </c>
      <c r="ES84" s="163" t="e">
        <f t="shared" si="271"/>
        <v>#N/A</v>
      </c>
      <c r="ET84" s="163" t="e">
        <f t="shared" si="272"/>
        <v>#N/A</v>
      </c>
      <c r="EU84" s="163" t="e">
        <f t="shared" si="273"/>
        <v>#N/A</v>
      </c>
      <c r="EV84" s="163" t="e">
        <f t="shared" si="274"/>
        <v>#N/A</v>
      </c>
      <c r="EW84" s="163" t="e">
        <f t="shared" si="275"/>
        <v>#N/A</v>
      </c>
      <c r="EX84" s="163" t="e">
        <f t="shared" si="276"/>
        <v>#N/A</v>
      </c>
      <c r="EY84" s="163" t="e">
        <f t="shared" si="277"/>
        <v>#N/A</v>
      </c>
      <c r="EZ84" s="163" t="e">
        <f t="shared" si="278"/>
        <v>#N/A</v>
      </c>
      <c r="FA84" s="163" t="e">
        <f t="shared" si="279"/>
        <v>#N/A</v>
      </c>
      <c r="FB84" s="163" t="e">
        <f t="shared" si="280"/>
        <v>#N/A</v>
      </c>
      <c r="FC84" s="163" t="e">
        <f t="shared" si="281"/>
        <v>#N/A</v>
      </c>
      <c r="FD84" s="163" t="e">
        <f t="shared" si="282"/>
        <v>#N/A</v>
      </c>
      <c r="FE84" s="163" t="e">
        <f t="shared" si="283"/>
        <v>#N/A</v>
      </c>
      <c r="FF84" s="163" t="e">
        <f t="shared" si="284"/>
        <v>#N/A</v>
      </c>
      <c r="FG84" s="163" t="e">
        <f t="shared" si="285"/>
        <v>#N/A</v>
      </c>
      <c r="FH84" s="163" t="e">
        <f t="shared" si="286"/>
        <v>#N/A</v>
      </c>
      <c r="FI84" s="163" t="e">
        <f t="shared" si="287"/>
        <v>#N/A</v>
      </c>
      <c r="FJ84" s="163" t="e">
        <f t="shared" si="288"/>
        <v>#N/A</v>
      </c>
      <c r="FK84" s="163" t="e">
        <f t="shared" si="289"/>
        <v>#N/A</v>
      </c>
      <c r="FL84" s="163" t="e">
        <f t="shared" si="290"/>
        <v>#N/A</v>
      </c>
      <c r="FM84" s="163" t="e">
        <f t="shared" si="291"/>
        <v>#N/A</v>
      </c>
      <c r="FN84" s="163" t="e">
        <f t="shared" si="292"/>
        <v>#N/A</v>
      </c>
      <c r="FO84" s="163" t="e">
        <f t="shared" si="293"/>
        <v>#N/A</v>
      </c>
      <c r="FP84" s="163" t="e">
        <f t="shared" si="294"/>
        <v>#N/A</v>
      </c>
      <c r="FQ84" s="163" t="e">
        <f t="shared" si="295"/>
        <v>#N/A</v>
      </c>
      <c r="FR84" s="163" t="e">
        <f t="shared" si="296"/>
        <v>#N/A</v>
      </c>
      <c r="FS84" s="163" t="e">
        <f t="shared" si="297"/>
        <v>#N/A</v>
      </c>
      <c r="FT84" s="163" t="e">
        <f t="shared" si="298"/>
        <v>#N/A</v>
      </c>
      <c r="FU84" s="163" t="e">
        <f t="shared" si="299"/>
        <v>#N/A</v>
      </c>
      <c r="FV84" s="163" t="e">
        <f t="shared" si="300"/>
        <v>#N/A</v>
      </c>
      <c r="FW84" s="163" t="e">
        <f t="shared" si="301"/>
        <v>#N/A</v>
      </c>
      <c r="FX84" s="163" t="e">
        <f t="shared" si="302"/>
        <v>#N/A</v>
      </c>
      <c r="FY84" s="163" t="e">
        <f t="shared" si="303"/>
        <v>#N/A</v>
      </c>
      <c r="FZ84" s="163" t="e">
        <f t="shared" si="304"/>
        <v>#N/A</v>
      </c>
      <c r="GA84" s="163" t="e">
        <f t="shared" si="305"/>
        <v>#N/A</v>
      </c>
      <c r="GB84" s="163" t="e">
        <f t="shared" si="306"/>
        <v>#N/A</v>
      </c>
      <c r="GC84" s="163" t="e">
        <f t="shared" si="307"/>
        <v>#N/A</v>
      </c>
      <c r="GD84" s="163" t="e">
        <f t="shared" si="308"/>
        <v>#N/A</v>
      </c>
      <c r="GE84" s="163" t="e">
        <f t="shared" si="309"/>
        <v>#N/A</v>
      </c>
      <c r="GF84" s="163" t="e">
        <f t="shared" si="310"/>
        <v>#N/A</v>
      </c>
      <c r="GG84" s="163" t="e">
        <f t="shared" si="311"/>
        <v>#N/A</v>
      </c>
      <c r="GH84" s="163" t="e">
        <f t="shared" si="312"/>
        <v>#N/A</v>
      </c>
      <c r="GI84" s="163" t="e">
        <f t="shared" si="313"/>
        <v>#N/A</v>
      </c>
      <c r="GJ84" s="163" t="e">
        <f t="shared" si="314"/>
        <v>#N/A</v>
      </c>
      <c r="GK84" s="163" t="e">
        <f t="shared" si="315"/>
        <v>#N/A</v>
      </c>
      <c r="GL84" s="163" t="e">
        <f t="shared" si="316"/>
        <v>#N/A</v>
      </c>
      <c r="GM84" s="163" t="e">
        <f t="shared" si="317"/>
        <v>#N/A</v>
      </c>
      <c r="GN84" s="163" t="e">
        <f t="shared" si="318"/>
        <v>#N/A</v>
      </c>
      <c r="GO84" s="163" t="e">
        <f t="shared" si="319"/>
        <v>#N/A</v>
      </c>
      <c r="GP84" s="163" t="e">
        <f t="shared" si="320"/>
        <v>#N/A</v>
      </c>
      <c r="GQ84" s="163" t="e">
        <f t="shared" si="321"/>
        <v>#N/A</v>
      </c>
      <c r="GR84" s="163" t="e">
        <f t="shared" si="322"/>
        <v>#N/A</v>
      </c>
      <c r="GS84" s="163" t="e">
        <f t="shared" si="323"/>
        <v>#N/A</v>
      </c>
      <c r="GT84" s="163" t="e">
        <f t="shared" si="324"/>
        <v>#N/A</v>
      </c>
      <c r="GU84" s="163" t="e">
        <f t="shared" si="325"/>
        <v>#N/A</v>
      </c>
      <c r="GV84" s="163" t="e">
        <f t="shared" si="326"/>
        <v>#N/A</v>
      </c>
      <c r="GW84" s="163" t="e">
        <f t="shared" si="327"/>
        <v>#N/A</v>
      </c>
      <c r="GX84" s="163" t="e">
        <f t="shared" si="328"/>
        <v>#N/A</v>
      </c>
      <c r="GY84" s="163" t="e">
        <f t="shared" si="329"/>
        <v>#N/A</v>
      </c>
      <c r="GZ84" s="163" t="e">
        <f t="shared" si="330"/>
        <v>#N/A</v>
      </c>
      <c r="HA84" s="163" t="e">
        <f t="shared" si="331"/>
        <v>#N/A</v>
      </c>
      <c r="HB84" s="163" t="e">
        <f t="shared" si="332"/>
        <v>#N/A</v>
      </c>
      <c r="HC84" s="163" t="e">
        <f t="shared" si="333"/>
        <v>#N/A</v>
      </c>
      <c r="HD84" s="163" t="e">
        <f t="shared" si="334"/>
        <v>#N/A</v>
      </c>
      <c r="HE84" s="163" t="e">
        <f t="shared" si="335"/>
        <v>#N/A</v>
      </c>
      <c r="HF84" s="163" t="e">
        <f t="shared" si="336"/>
        <v>#N/A</v>
      </c>
      <c r="HG84" s="163" t="e">
        <f t="shared" si="337"/>
        <v>#N/A</v>
      </c>
      <c r="HH84" s="163" t="e">
        <f t="shared" si="338"/>
        <v>#N/A</v>
      </c>
      <c r="HI84" s="163" t="e">
        <f t="shared" si="339"/>
        <v>#N/A</v>
      </c>
      <c r="HJ84" s="163" t="e">
        <f t="shared" si="340"/>
        <v>#N/A</v>
      </c>
      <c r="HK84" s="163" t="e">
        <f t="shared" si="341"/>
        <v>#N/A</v>
      </c>
      <c r="HL84" s="163" t="e">
        <f t="shared" si="342"/>
        <v>#N/A</v>
      </c>
      <c r="HM84" s="163" t="e">
        <f t="shared" si="343"/>
        <v>#N/A</v>
      </c>
      <c r="HN84" s="163" t="e">
        <f t="shared" si="344"/>
        <v>#N/A</v>
      </c>
      <c r="HO84" s="163" t="e">
        <f t="shared" si="345"/>
        <v>#N/A</v>
      </c>
      <c r="HP84" s="163" t="e">
        <f t="shared" si="346"/>
        <v>#N/A</v>
      </c>
      <c r="HQ84" s="163" t="e">
        <f t="shared" si="347"/>
        <v>#N/A</v>
      </c>
    </row>
    <row r="85" spans="1:225" hidden="1" x14ac:dyDescent="0.25">
      <c r="A85" s="4">
        <v>82</v>
      </c>
      <c r="B85" s="368" t="str">
        <f>IFERROR(_xlfn.LOGNORM.INV(0.001,LN($G85),LN(VLOOKUP($H85,VLookups!$A$4:$C$13,3,FALSE))),"")</f>
        <v/>
      </c>
      <c r="C85" s="89"/>
      <c r="D85" s="368" t="str">
        <f>IFERROR(_xlfn.LOGNORM.INV(0.999,LN($G85),LN(VLOOKUP($H85,VLookups!$A$4:$C$13,3,FALSE))),"")</f>
        <v/>
      </c>
      <c r="E85" s="34" t="str">
        <f t="shared" si="239"/>
        <v/>
      </c>
      <c r="F85" s="34" t="str">
        <f t="shared" si="240"/>
        <v/>
      </c>
      <c r="G85" s="70" t="str">
        <f>IF(AND(C85&gt;0,NOT(ISBLANK(H85))),IF(VLOOKUP($C$3,VLookups!$A$17:$B$18,2,FALSE),C85*VLOOKUP(H85,VLookups!$A$4:$B$13,2,FALSE),C85),"")</f>
        <v/>
      </c>
      <c r="H85" s="21"/>
      <c r="I85" s="56"/>
      <c r="J85" s="266"/>
      <c r="K85" s="369" t="str">
        <f>IF(AND(B85&gt;0,C85&gt;0,D85&gt;0),IF(ISBLANK(J85),IF(ISBLANK(H85),"",VLOOKUP(H85,VLookups!$A$4:$C$13,3,FALSE)),J85),"")</f>
        <v/>
      </c>
      <c r="L85" s="369" t="str">
        <f t="shared" si="241"/>
        <v/>
      </c>
      <c r="M85" s="72" t="str">
        <f t="shared" si="242"/>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3"/>
        <v/>
      </c>
      <c r="X85" s="162" t="str">
        <f t="shared" si="244"/>
        <v/>
      </c>
      <c r="Y85" s="48" t="str">
        <f t="shared" ref="Y85:CJ85" si="378">IF(ISNONTEXT($W85),X85+$W85,"")</f>
        <v/>
      </c>
      <c r="Z85" s="48" t="str">
        <f t="shared" si="378"/>
        <v/>
      </c>
      <c r="AA85" s="48" t="str">
        <f t="shared" si="378"/>
        <v/>
      </c>
      <c r="AB85" s="48" t="str">
        <f t="shared" si="378"/>
        <v/>
      </c>
      <c r="AC85" s="48" t="str">
        <f t="shared" si="378"/>
        <v/>
      </c>
      <c r="AD85" s="48" t="str">
        <f t="shared" si="378"/>
        <v/>
      </c>
      <c r="AE85" s="48" t="str">
        <f t="shared" si="378"/>
        <v/>
      </c>
      <c r="AF85" s="48" t="str">
        <f t="shared" si="378"/>
        <v/>
      </c>
      <c r="AG85" s="48" t="str">
        <f t="shared" si="378"/>
        <v/>
      </c>
      <c r="AH85" s="48" t="str">
        <f t="shared" si="378"/>
        <v/>
      </c>
      <c r="AI85" s="48" t="str">
        <f t="shared" si="378"/>
        <v/>
      </c>
      <c r="AJ85" s="48" t="str">
        <f t="shared" si="378"/>
        <v/>
      </c>
      <c r="AK85" s="48" t="str">
        <f t="shared" si="378"/>
        <v/>
      </c>
      <c r="AL85" s="48" t="str">
        <f t="shared" si="378"/>
        <v/>
      </c>
      <c r="AM85" s="48" t="str">
        <f t="shared" si="378"/>
        <v/>
      </c>
      <c r="AN85" s="48" t="str">
        <f t="shared" si="378"/>
        <v/>
      </c>
      <c r="AO85" s="48" t="str">
        <f t="shared" si="378"/>
        <v/>
      </c>
      <c r="AP85" s="48" t="str">
        <f t="shared" si="378"/>
        <v/>
      </c>
      <c r="AQ85" s="48" t="str">
        <f t="shared" si="378"/>
        <v/>
      </c>
      <c r="AR85" s="48" t="str">
        <f t="shared" si="378"/>
        <v/>
      </c>
      <c r="AS85" s="48" t="str">
        <f t="shared" si="378"/>
        <v/>
      </c>
      <c r="AT85" s="48" t="str">
        <f t="shared" si="378"/>
        <v/>
      </c>
      <c r="AU85" s="48" t="str">
        <f t="shared" si="378"/>
        <v/>
      </c>
      <c r="AV85" s="48" t="str">
        <f t="shared" si="378"/>
        <v/>
      </c>
      <c r="AW85" s="48" t="str">
        <f t="shared" si="378"/>
        <v/>
      </c>
      <c r="AX85" s="48" t="str">
        <f t="shared" si="378"/>
        <v/>
      </c>
      <c r="AY85" s="48" t="str">
        <f t="shared" si="378"/>
        <v/>
      </c>
      <c r="AZ85" s="48" t="str">
        <f t="shared" si="378"/>
        <v/>
      </c>
      <c r="BA85" s="48" t="str">
        <f t="shared" si="378"/>
        <v/>
      </c>
      <c r="BB85" s="48" t="str">
        <f t="shared" si="378"/>
        <v/>
      </c>
      <c r="BC85" s="48" t="str">
        <f t="shared" si="378"/>
        <v/>
      </c>
      <c r="BD85" s="48" t="str">
        <f t="shared" si="378"/>
        <v/>
      </c>
      <c r="BE85" s="48" t="str">
        <f t="shared" si="378"/>
        <v/>
      </c>
      <c r="BF85" s="48" t="str">
        <f t="shared" si="378"/>
        <v/>
      </c>
      <c r="BG85" s="48" t="str">
        <f t="shared" si="378"/>
        <v/>
      </c>
      <c r="BH85" s="48" t="str">
        <f t="shared" si="378"/>
        <v/>
      </c>
      <c r="BI85" s="48" t="str">
        <f t="shared" si="378"/>
        <v/>
      </c>
      <c r="BJ85" s="48" t="str">
        <f t="shared" si="378"/>
        <v/>
      </c>
      <c r="BK85" s="48" t="str">
        <f t="shared" si="378"/>
        <v/>
      </c>
      <c r="BL85" s="48" t="str">
        <f t="shared" si="378"/>
        <v/>
      </c>
      <c r="BM85" s="48" t="str">
        <f t="shared" si="378"/>
        <v/>
      </c>
      <c r="BN85" s="48" t="str">
        <f t="shared" si="378"/>
        <v/>
      </c>
      <c r="BO85" s="48" t="str">
        <f t="shared" si="378"/>
        <v/>
      </c>
      <c r="BP85" s="48" t="str">
        <f t="shared" si="378"/>
        <v/>
      </c>
      <c r="BQ85" s="48" t="str">
        <f t="shared" si="378"/>
        <v/>
      </c>
      <c r="BR85" s="48" t="str">
        <f t="shared" si="378"/>
        <v/>
      </c>
      <c r="BS85" s="48" t="str">
        <f t="shared" si="378"/>
        <v/>
      </c>
      <c r="BT85" s="48" t="str">
        <f t="shared" si="378"/>
        <v/>
      </c>
      <c r="BU85" s="48" t="str">
        <f t="shared" si="378"/>
        <v/>
      </c>
      <c r="BV85" s="48" t="str">
        <f t="shared" si="378"/>
        <v/>
      </c>
      <c r="BW85" s="48" t="str">
        <f t="shared" si="378"/>
        <v/>
      </c>
      <c r="BX85" s="48" t="str">
        <f t="shared" si="378"/>
        <v/>
      </c>
      <c r="BY85" s="48" t="str">
        <f t="shared" si="378"/>
        <v/>
      </c>
      <c r="BZ85" s="48" t="str">
        <f t="shared" si="378"/>
        <v/>
      </c>
      <c r="CA85" s="48" t="str">
        <f t="shared" si="378"/>
        <v/>
      </c>
      <c r="CB85" s="48" t="str">
        <f t="shared" si="378"/>
        <v/>
      </c>
      <c r="CC85" s="48" t="str">
        <f t="shared" si="378"/>
        <v/>
      </c>
      <c r="CD85" s="48" t="str">
        <f t="shared" si="378"/>
        <v/>
      </c>
      <c r="CE85" s="48" t="str">
        <f t="shared" si="378"/>
        <v/>
      </c>
      <c r="CF85" s="48" t="str">
        <f t="shared" si="378"/>
        <v/>
      </c>
      <c r="CG85" s="48" t="str">
        <f t="shared" si="378"/>
        <v/>
      </c>
      <c r="CH85" s="48" t="str">
        <f t="shared" si="378"/>
        <v/>
      </c>
      <c r="CI85" s="48" t="str">
        <f t="shared" si="378"/>
        <v/>
      </c>
      <c r="CJ85" s="48" t="str">
        <f t="shared" si="378"/>
        <v/>
      </c>
      <c r="CK85" s="48" t="str">
        <f t="shared" ref="CK85:DT85" si="379">IF(ISNONTEXT($W85),CJ85+$W85,"")</f>
        <v/>
      </c>
      <c r="CL85" s="48" t="str">
        <f t="shared" si="379"/>
        <v/>
      </c>
      <c r="CM85" s="48" t="str">
        <f t="shared" si="379"/>
        <v/>
      </c>
      <c r="CN85" s="48" t="str">
        <f t="shared" si="379"/>
        <v/>
      </c>
      <c r="CO85" s="48" t="str">
        <f t="shared" si="379"/>
        <v/>
      </c>
      <c r="CP85" s="48" t="str">
        <f t="shared" si="379"/>
        <v/>
      </c>
      <c r="CQ85" s="48" t="str">
        <f t="shared" si="379"/>
        <v/>
      </c>
      <c r="CR85" s="48" t="str">
        <f t="shared" si="379"/>
        <v/>
      </c>
      <c r="CS85" s="48" t="str">
        <f t="shared" si="379"/>
        <v/>
      </c>
      <c r="CT85" s="48" t="str">
        <f t="shared" si="379"/>
        <v/>
      </c>
      <c r="CU85" s="48" t="str">
        <f t="shared" si="379"/>
        <v/>
      </c>
      <c r="CV85" s="48" t="str">
        <f t="shared" si="379"/>
        <v/>
      </c>
      <c r="CW85" s="48" t="str">
        <f t="shared" si="379"/>
        <v/>
      </c>
      <c r="CX85" s="48" t="str">
        <f t="shared" si="379"/>
        <v/>
      </c>
      <c r="CY85" s="48" t="str">
        <f t="shared" si="379"/>
        <v/>
      </c>
      <c r="CZ85" s="48" t="str">
        <f t="shared" si="379"/>
        <v/>
      </c>
      <c r="DA85" s="48" t="str">
        <f t="shared" si="379"/>
        <v/>
      </c>
      <c r="DB85" s="48" t="str">
        <f t="shared" si="379"/>
        <v/>
      </c>
      <c r="DC85" s="48" t="str">
        <f t="shared" si="379"/>
        <v/>
      </c>
      <c r="DD85" s="48" t="str">
        <f t="shared" si="379"/>
        <v/>
      </c>
      <c r="DE85" s="48" t="str">
        <f t="shared" si="379"/>
        <v/>
      </c>
      <c r="DF85" s="48" t="str">
        <f t="shared" si="379"/>
        <v/>
      </c>
      <c r="DG85" s="48" t="str">
        <f t="shared" si="379"/>
        <v/>
      </c>
      <c r="DH85" s="48" t="str">
        <f t="shared" si="379"/>
        <v/>
      </c>
      <c r="DI85" s="48" t="str">
        <f t="shared" si="379"/>
        <v/>
      </c>
      <c r="DJ85" s="48" t="str">
        <f t="shared" si="379"/>
        <v/>
      </c>
      <c r="DK85" s="48" t="str">
        <f t="shared" si="379"/>
        <v/>
      </c>
      <c r="DL85" s="48" t="str">
        <f t="shared" si="379"/>
        <v/>
      </c>
      <c r="DM85" s="48" t="str">
        <f t="shared" si="379"/>
        <v/>
      </c>
      <c r="DN85" s="48" t="str">
        <f t="shared" si="379"/>
        <v/>
      </c>
      <c r="DO85" s="48" t="str">
        <f t="shared" si="379"/>
        <v/>
      </c>
      <c r="DP85" s="48" t="str">
        <f t="shared" si="379"/>
        <v/>
      </c>
      <c r="DQ85" s="48" t="str">
        <f t="shared" si="379"/>
        <v/>
      </c>
      <c r="DR85" s="48" t="str">
        <f t="shared" si="379"/>
        <v/>
      </c>
      <c r="DS85" s="48" t="str">
        <f t="shared" si="379"/>
        <v/>
      </c>
      <c r="DT85" s="48" t="str">
        <f t="shared" si="379"/>
        <v/>
      </c>
      <c r="DU85" s="163" t="e">
        <f t="shared" si="247"/>
        <v>#N/A</v>
      </c>
      <c r="DV85" s="163" t="e">
        <f t="shared" si="248"/>
        <v>#N/A</v>
      </c>
      <c r="DW85" s="163" t="e">
        <f t="shared" si="249"/>
        <v>#N/A</v>
      </c>
      <c r="DX85" s="163" t="e">
        <f t="shared" si="250"/>
        <v>#N/A</v>
      </c>
      <c r="DY85" s="163" t="e">
        <f t="shared" si="251"/>
        <v>#N/A</v>
      </c>
      <c r="DZ85" s="163" t="e">
        <f t="shared" si="252"/>
        <v>#N/A</v>
      </c>
      <c r="EA85" s="163" t="e">
        <f t="shared" si="253"/>
        <v>#N/A</v>
      </c>
      <c r="EB85" s="163" t="e">
        <f t="shared" si="254"/>
        <v>#N/A</v>
      </c>
      <c r="EC85" s="163" t="e">
        <f t="shared" si="255"/>
        <v>#N/A</v>
      </c>
      <c r="ED85" s="163" t="e">
        <f t="shared" si="256"/>
        <v>#N/A</v>
      </c>
      <c r="EE85" s="163" t="e">
        <f t="shared" si="257"/>
        <v>#N/A</v>
      </c>
      <c r="EF85" s="163" t="e">
        <f t="shared" si="258"/>
        <v>#N/A</v>
      </c>
      <c r="EG85" s="163" t="e">
        <f t="shared" si="259"/>
        <v>#N/A</v>
      </c>
      <c r="EH85" s="163" t="e">
        <f t="shared" si="260"/>
        <v>#N/A</v>
      </c>
      <c r="EI85" s="163" t="e">
        <f t="shared" si="261"/>
        <v>#N/A</v>
      </c>
      <c r="EJ85" s="163" t="e">
        <f t="shared" si="262"/>
        <v>#N/A</v>
      </c>
      <c r="EK85" s="163" t="e">
        <f t="shared" si="263"/>
        <v>#N/A</v>
      </c>
      <c r="EL85" s="163" t="e">
        <f t="shared" si="264"/>
        <v>#N/A</v>
      </c>
      <c r="EM85" s="163" t="e">
        <f t="shared" si="265"/>
        <v>#N/A</v>
      </c>
      <c r="EN85" s="163" t="e">
        <f t="shared" si="266"/>
        <v>#N/A</v>
      </c>
      <c r="EO85" s="163" t="e">
        <f t="shared" si="267"/>
        <v>#N/A</v>
      </c>
      <c r="EP85" s="163" t="e">
        <f t="shared" si="268"/>
        <v>#N/A</v>
      </c>
      <c r="EQ85" s="163" t="e">
        <f t="shared" si="269"/>
        <v>#N/A</v>
      </c>
      <c r="ER85" s="163" t="e">
        <f t="shared" si="270"/>
        <v>#N/A</v>
      </c>
      <c r="ES85" s="163" t="e">
        <f t="shared" si="271"/>
        <v>#N/A</v>
      </c>
      <c r="ET85" s="163" t="e">
        <f t="shared" si="272"/>
        <v>#N/A</v>
      </c>
      <c r="EU85" s="163" t="e">
        <f t="shared" si="273"/>
        <v>#N/A</v>
      </c>
      <c r="EV85" s="163" t="e">
        <f t="shared" si="274"/>
        <v>#N/A</v>
      </c>
      <c r="EW85" s="163" t="e">
        <f t="shared" si="275"/>
        <v>#N/A</v>
      </c>
      <c r="EX85" s="163" t="e">
        <f t="shared" si="276"/>
        <v>#N/A</v>
      </c>
      <c r="EY85" s="163" t="e">
        <f t="shared" si="277"/>
        <v>#N/A</v>
      </c>
      <c r="EZ85" s="163" t="e">
        <f t="shared" si="278"/>
        <v>#N/A</v>
      </c>
      <c r="FA85" s="163" t="e">
        <f t="shared" si="279"/>
        <v>#N/A</v>
      </c>
      <c r="FB85" s="163" t="e">
        <f t="shared" si="280"/>
        <v>#N/A</v>
      </c>
      <c r="FC85" s="163" t="e">
        <f t="shared" si="281"/>
        <v>#N/A</v>
      </c>
      <c r="FD85" s="163" t="e">
        <f t="shared" si="282"/>
        <v>#N/A</v>
      </c>
      <c r="FE85" s="163" t="e">
        <f t="shared" si="283"/>
        <v>#N/A</v>
      </c>
      <c r="FF85" s="163" t="e">
        <f t="shared" si="284"/>
        <v>#N/A</v>
      </c>
      <c r="FG85" s="163" t="e">
        <f t="shared" si="285"/>
        <v>#N/A</v>
      </c>
      <c r="FH85" s="163" t="e">
        <f t="shared" si="286"/>
        <v>#N/A</v>
      </c>
      <c r="FI85" s="163" t="e">
        <f t="shared" si="287"/>
        <v>#N/A</v>
      </c>
      <c r="FJ85" s="163" t="e">
        <f t="shared" si="288"/>
        <v>#N/A</v>
      </c>
      <c r="FK85" s="163" t="e">
        <f t="shared" si="289"/>
        <v>#N/A</v>
      </c>
      <c r="FL85" s="163" t="e">
        <f t="shared" si="290"/>
        <v>#N/A</v>
      </c>
      <c r="FM85" s="163" t="e">
        <f t="shared" si="291"/>
        <v>#N/A</v>
      </c>
      <c r="FN85" s="163" t="e">
        <f t="shared" si="292"/>
        <v>#N/A</v>
      </c>
      <c r="FO85" s="163" t="e">
        <f t="shared" si="293"/>
        <v>#N/A</v>
      </c>
      <c r="FP85" s="163" t="e">
        <f t="shared" si="294"/>
        <v>#N/A</v>
      </c>
      <c r="FQ85" s="163" t="e">
        <f t="shared" si="295"/>
        <v>#N/A</v>
      </c>
      <c r="FR85" s="163" t="e">
        <f t="shared" si="296"/>
        <v>#N/A</v>
      </c>
      <c r="FS85" s="163" t="e">
        <f t="shared" si="297"/>
        <v>#N/A</v>
      </c>
      <c r="FT85" s="163" t="e">
        <f t="shared" si="298"/>
        <v>#N/A</v>
      </c>
      <c r="FU85" s="163" t="e">
        <f t="shared" si="299"/>
        <v>#N/A</v>
      </c>
      <c r="FV85" s="163" t="e">
        <f t="shared" si="300"/>
        <v>#N/A</v>
      </c>
      <c r="FW85" s="163" t="e">
        <f t="shared" si="301"/>
        <v>#N/A</v>
      </c>
      <c r="FX85" s="163" t="e">
        <f t="shared" si="302"/>
        <v>#N/A</v>
      </c>
      <c r="FY85" s="163" t="e">
        <f t="shared" si="303"/>
        <v>#N/A</v>
      </c>
      <c r="FZ85" s="163" t="e">
        <f t="shared" si="304"/>
        <v>#N/A</v>
      </c>
      <c r="GA85" s="163" t="e">
        <f t="shared" si="305"/>
        <v>#N/A</v>
      </c>
      <c r="GB85" s="163" t="e">
        <f t="shared" si="306"/>
        <v>#N/A</v>
      </c>
      <c r="GC85" s="163" t="e">
        <f t="shared" si="307"/>
        <v>#N/A</v>
      </c>
      <c r="GD85" s="163" t="e">
        <f t="shared" si="308"/>
        <v>#N/A</v>
      </c>
      <c r="GE85" s="163" t="e">
        <f t="shared" si="309"/>
        <v>#N/A</v>
      </c>
      <c r="GF85" s="163" t="e">
        <f t="shared" si="310"/>
        <v>#N/A</v>
      </c>
      <c r="GG85" s="163" t="e">
        <f t="shared" si="311"/>
        <v>#N/A</v>
      </c>
      <c r="GH85" s="163" t="e">
        <f t="shared" si="312"/>
        <v>#N/A</v>
      </c>
      <c r="GI85" s="163" t="e">
        <f t="shared" si="313"/>
        <v>#N/A</v>
      </c>
      <c r="GJ85" s="163" t="e">
        <f t="shared" si="314"/>
        <v>#N/A</v>
      </c>
      <c r="GK85" s="163" t="e">
        <f t="shared" si="315"/>
        <v>#N/A</v>
      </c>
      <c r="GL85" s="163" t="e">
        <f t="shared" si="316"/>
        <v>#N/A</v>
      </c>
      <c r="GM85" s="163" t="e">
        <f t="shared" si="317"/>
        <v>#N/A</v>
      </c>
      <c r="GN85" s="163" t="e">
        <f t="shared" si="318"/>
        <v>#N/A</v>
      </c>
      <c r="GO85" s="163" t="e">
        <f t="shared" si="319"/>
        <v>#N/A</v>
      </c>
      <c r="GP85" s="163" t="e">
        <f t="shared" si="320"/>
        <v>#N/A</v>
      </c>
      <c r="GQ85" s="163" t="e">
        <f t="shared" si="321"/>
        <v>#N/A</v>
      </c>
      <c r="GR85" s="163" t="e">
        <f t="shared" si="322"/>
        <v>#N/A</v>
      </c>
      <c r="GS85" s="163" t="e">
        <f t="shared" si="323"/>
        <v>#N/A</v>
      </c>
      <c r="GT85" s="163" t="e">
        <f t="shared" si="324"/>
        <v>#N/A</v>
      </c>
      <c r="GU85" s="163" t="e">
        <f t="shared" si="325"/>
        <v>#N/A</v>
      </c>
      <c r="GV85" s="163" t="e">
        <f t="shared" si="326"/>
        <v>#N/A</v>
      </c>
      <c r="GW85" s="163" t="e">
        <f t="shared" si="327"/>
        <v>#N/A</v>
      </c>
      <c r="GX85" s="163" t="e">
        <f t="shared" si="328"/>
        <v>#N/A</v>
      </c>
      <c r="GY85" s="163" t="e">
        <f t="shared" si="329"/>
        <v>#N/A</v>
      </c>
      <c r="GZ85" s="163" t="e">
        <f t="shared" si="330"/>
        <v>#N/A</v>
      </c>
      <c r="HA85" s="163" t="e">
        <f t="shared" si="331"/>
        <v>#N/A</v>
      </c>
      <c r="HB85" s="163" t="e">
        <f t="shared" si="332"/>
        <v>#N/A</v>
      </c>
      <c r="HC85" s="163" t="e">
        <f t="shared" si="333"/>
        <v>#N/A</v>
      </c>
      <c r="HD85" s="163" t="e">
        <f t="shared" si="334"/>
        <v>#N/A</v>
      </c>
      <c r="HE85" s="163" t="e">
        <f t="shared" si="335"/>
        <v>#N/A</v>
      </c>
      <c r="HF85" s="163" t="e">
        <f t="shared" si="336"/>
        <v>#N/A</v>
      </c>
      <c r="HG85" s="163" t="e">
        <f t="shared" si="337"/>
        <v>#N/A</v>
      </c>
      <c r="HH85" s="163" t="e">
        <f t="shared" si="338"/>
        <v>#N/A</v>
      </c>
      <c r="HI85" s="163" t="e">
        <f t="shared" si="339"/>
        <v>#N/A</v>
      </c>
      <c r="HJ85" s="163" t="e">
        <f t="shared" si="340"/>
        <v>#N/A</v>
      </c>
      <c r="HK85" s="163" t="e">
        <f t="shared" si="341"/>
        <v>#N/A</v>
      </c>
      <c r="HL85" s="163" t="e">
        <f t="shared" si="342"/>
        <v>#N/A</v>
      </c>
      <c r="HM85" s="163" t="e">
        <f t="shared" si="343"/>
        <v>#N/A</v>
      </c>
      <c r="HN85" s="163" t="e">
        <f t="shared" si="344"/>
        <v>#N/A</v>
      </c>
      <c r="HO85" s="163" t="e">
        <f t="shared" si="345"/>
        <v>#N/A</v>
      </c>
      <c r="HP85" s="163" t="e">
        <f t="shared" si="346"/>
        <v>#N/A</v>
      </c>
      <c r="HQ85" s="163" t="e">
        <f t="shared" si="347"/>
        <v>#N/A</v>
      </c>
    </row>
    <row r="86" spans="1:225" hidden="1" x14ac:dyDescent="0.25">
      <c r="A86" s="4">
        <v>83</v>
      </c>
      <c r="B86" s="368" t="str">
        <f>IFERROR(_xlfn.LOGNORM.INV(0.001,LN($G86),LN(VLOOKUP($H86,VLookups!$A$4:$C$13,3,FALSE))),"")</f>
        <v/>
      </c>
      <c r="C86" s="89"/>
      <c r="D86" s="368" t="str">
        <f>IFERROR(_xlfn.LOGNORM.INV(0.999,LN($G86),LN(VLOOKUP($H86,VLookups!$A$4:$C$13,3,FALSE))),"")</f>
        <v/>
      </c>
      <c r="E86" s="34" t="str">
        <f t="shared" si="239"/>
        <v/>
      </c>
      <c r="F86" s="34" t="str">
        <f t="shared" si="240"/>
        <v/>
      </c>
      <c r="G86" s="70" t="str">
        <f>IF(AND(C86&gt;0,NOT(ISBLANK(H86))),IF(VLOOKUP($C$3,VLookups!$A$17:$B$18,2,FALSE),C86*VLOOKUP(H86,VLookups!$A$4:$B$13,2,FALSE),C86),"")</f>
        <v/>
      </c>
      <c r="H86" s="21"/>
      <c r="I86" s="56"/>
      <c r="J86" s="266"/>
      <c r="K86" s="369" t="str">
        <f>IF(AND(B86&gt;0,C86&gt;0,D86&gt;0),IF(ISBLANK(J86),IF(ISBLANK(H86),"",VLOOKUP(H86,VLookups!$A$4:$C$13,3,FALSE)),J86),"")</f>
        <v/>
      </c>
      <c r="L86" s="369" t="str">
        <f t="shared" si="241"/>
        <v/>
      </c>
      <c r="M86" s="72" t="str">
        <f t="shared" si="242"/>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3"/>
        <v/>
      </c>
      <c r="X86" s="162" t="str">
        <f t="shared" si="244"/>
        <v/>
      </c>
      <c r="Y86" s="48" t="str">
        <f t="shared" ref="Y86:CJ86" si="380">IF(ISNONTEXT($W86),X86+$W86,"")</f>
        <v/>
      </c>
      <c r="Z86" s="48" t="str">
        <f t="shared" si="380"/>
        <v/>
      </c>
      <c r="AA86" s="48" t="str">
        <f t="shared" si="380"/>
        <v/>
      </c>
      <c r="AB86" s="48" t="str">
        <f t="shared" si="380"/>
        <v/>
      </c>
      <c r="AC86" s="48" t="str">
        <f t="shared" si="380"/>
        <v/>
      </c>
      <c r="AD86" s="48" t="str">
        <f t="shared" si="380"/>
        <v/>
      </c>
      <c r="AE86" s="48" t="str">
        <f t="shared" si="380"/>
        <v/>
      </c>
      <c r="AF86" s="48" t="str">
        <f t="shared" si="380"/>
        <v/>
      </c>
      <c r="AG86" s="48" t="str">
        <f t="shared" si="380"/>
        <v/>
      </c>
      <c r="AH86" s="48" t="str">
        <f t="shared" si="380"/>
        <v/>
      </c>
      <c r="AI86" s="48" t="str">
        <f t="shared" si="380"/>
        <v/>
      </c>
      <c r="AJ86" s="48" t="str">
        <f t="shared" si="380"/>
        <v/>
      </c>
      <c r="AK86" s="48" t="str">
        <f t="shared" si="380"/>
        <v/>
      </c>
      <c r="AL86" s="48" t="str">
        <f t="shared" si="380"/>
        <v/>
      </c>
      <c r="AM86" s="48" t="str">
        <f t="shared" si="380"/>
        <v/>
      </c>
      <c r="AN86" s="48" t="str">
        <f t="shared" si="380"/>
        <v/>
      </c>
      <c r="AO86" s="48" t="str">
        <f t="shared" si="380"/>
        <v/>
      </c>
      <c r="AP86" s="48" t="str">
        <f t="shared" si="380"/>
        <v/>
      </c>
      <c r="AQ86" s="48" t="str">
        <f t="shared" si="380"/>
        <v/>
      </c>
      <c r="AR86" s="48" t="str">
        <f t="shared" si="380"/>
        <v/>
      </c>
      <c r="AS86" s="48" t="str">
        <f t="shared" si="380"/>
        <v/>
      </c>
      <c r="AT86" s="48" t="str">
        <f t="shared" si="380"/>
        <v/>
      </c>
      <c r="AU86" s="48" t="str">
        <f t="shared" si="380"/>
        <v/>
      </c>
      <c r="AV86" s="48" t="str">
        <f t="shared" si="380"/>
        <v/>
      </c>
      <c r="AW86" s="48" t="str">
        <f t="shared" si="380"/>
        <v/>
      </c>
      <c r="AX86" s="48" t="str">
        <f t="shared" si="380"/>
        <v/>
      </c>
      <c r="AY86" s="48" t="str">
        <f t="shared" si="380"/>
        <v/>
      </c>
      <c r="AZ86" s="48" t="str">
        <f t="shared" si="380"/>
        <v/>
      </c>
      <c r="BA86" s="48" t="str">
        <f t="shared" si="380"/>
        <v/>
      </c>
      <c r="BB86" s="48" t="str">
        <f t="shared" si="380"/>
        <v/>
      </c>
      <c r="BC86" s="48" t="str">
        <f t="shared" si="380"/>
        <v/>
      </c>
      <c r="BD86" s="48" t="str">
        <f t="shared" si="380"/>
        <v/>
      </c>
      <c r="BE86" s="48" t="str">
        <f t="shared" si="380"/>
        <v/>
      </c>
      <c r="BF86" s="48" t="str">
        <f t="shared" si="380"/>
        <v/>
      </c>
      <c r="BG86" s="48" t="str">
        <f t="shared" si="380"/>
        <v/>
      </c>
      <c r="BH86" s="48" t="str">
        <f t="shared" si="380"/>
        <v/>
      </c>
      <c r="BI86" s="48" t="str">
        <f t="shared" si="380"/>
        <v/>
      </c>
      <c r="BJ86" s="48" t="str">
        <f t="shared" si="380"/>
        <v/>
      </c>
      <c r="BK86" s="48" t="str">
        <f t="shared" si="380"/>
        <v/>
      </c>
      <c r="BL86" s="48" t="str">
        <f t="shared" si="380"/>
        <v/>
      </c>
      <c r="BM86" s="48" t="str">
        <f t="shared" si="380"/>
        <v/>
      </c>
      <c r="BN86" s="48" t="str">
        <f t="shared" si="380"/>
        <v/>
      </c>
      <c r="BO86" s="48" t="str">
        <f t="shared" si="380"/>
        <v/>
      </c>
      <c r="BP86" s="48" t="str">
        <f t="shared" si="380"/>
        <v/>
      </c>
      <c r="BQ86" s="48" t="str">
        <f t="shared" si="380"/>
        <v/>
      </c>
      <c r="BR86" s="48" t="str">
        <f t="shared" si="380"/>
        <v/>
      </c>
      <c r="BS86" s="48" t="str">
        <f t="shared" si="380"/>
        <v/>
      </c>
      <c r="BT86" s="48" t="str">
        <f t="shared" si="380"/>
        <v/>
      </c>
      <c r="BU86" s="48" t="str">
        <f t="shared" si="380"/>
        <v/>
      </c>
      <c r="BV86" s="48" t="str">
        <f t="shared" si="380"/>
        <v/>
      </c>
      <c r="BW86" s="48" t="str">
        <f t="shared" si="380"/>
        <v/>
      </c>
      <c r="BX86" s="48" t="str">
        <f t="shared" si="380"/>
        <v/>
      </c>
      <c r="BY86" s="48" t="str">
        <f t="shared" si="380"/>
        <v/>
      </c>
      <c r="BZ86" s="48" t="str">
        <f t="shared" si="380"/>
        <v/>
      </c>
      <c r="CA86" s="48" t="str">
        <f t="shared" si="380"/>
        <v/>
      </c>
      <c r="CB86" s="48" t="str">
        <f t="shared" si="380"/>
        <v/>
      </c>
      <c r="CC86" s="48" t="str">
        <f t="shared" si="380"/>
        <v/>
      </c>
      <c r="CD86" s="48" t="str">
        <f t="shared" si="380"/>
        <v/>
      </c>
      <c r="CE86" s="48" t="str">
        <f t="shared" si="380"/>
        <v/>
      </c>
      <c r="CF86" s="48" t="str">
        <f t="shared" si="380"/>
        <v/>
      </c>
      <c r="CG86" s="48" t="str">
        <f t="shared" si="380"/>
        <v/>
      </c>
      <c r="CH86" s="48" t="str">
        <f t="shared" si="380"/>
        <v/>
      </c>
      <c r="CI86" s="48" t="str">
        <f t="shared" si="380"/>
        <v/>
      </c>
      <c r="CJ86" s="48" t="str">
        <f t="shared" si="380"/>
        <v/>
      </c>
      <c r="CK86" s="48" t="str">
        <f t="shared" ref="CK86:DT86" si="381">IF(ISNONTEXT($W86),CJ86+$W86,"")</f>
        <v/>
      </c>
      <c r="CL86" s="48" t="str">
        <f t="shared" si="381"/>
        <v/>
      </c>
      <c r="CM86" s="48" t="str">
        <f t="shared" si="381"/>
        <v/>
      </c>
      <c r="CN86" s="48" t="str">
        <f t="shared" si="381"/>
        <v/>
      </c>
      <c r="CO86" s="48" t="str">
        <f t="shared" si="381"/>
        <v/>
      </c>
      <c r="CP86" s="48" t="str">
        <f t="shared" si="381"/>
        <v/>
      </c>
      <c r="CQ86" s="48" t="str">
        <f t="shared" si="381"/>
        <v/>
      </c>
      <c r="CR86" s="48" t="str">
        <f t="shared" si="381"/>
        <v/>
      </c>
      <c r="CS86" s="48" t="str">
        <f t="shared" si="381"/>
        <v/>
      </c>
      <c r="CT86" s="48" t="str">
        <f t="shared" si="381"/>
        <v/>
      </c>
      <c r="CU86" s="48" t="str">
        <f t="shared" si="381"/>
        <v/>
      </c>
      <c r="CV86" s="48" t="str">
        <f t="shared" si="381"/>
        <v/>
      </c>
      <c r="CW86" s="48" t="str">
        <f t="shared" si="381"/>
        <v/>
      </c>
      <c r="CX86" s="48" t="str">
        <f t="shared" si="381"/>
        <v/>
      </c>
      <c r="CY86" s="48" t="str">
        <f t="shared" si="381"/>
        <v/>
      </c>
      <c r="CZ86" s="48" t="str">
        <f t="shared" si="381"/>
        <v/>
      </c>
      <c r="DA86" s="48" t="str">
        <f t="shared" si="381"/>
        <v/>
      </c>
      <c r="DB86" s="48" t="str">
        <f t="shared" si="381"/>
        <v/>
      </c>
      <c r="DC86" s="48" t="str">
        <f t="shared" si="381"/>
        <v/>
      </c>
      <c r="DD86" s="48" t="str">
        <f t="shared" si="381"/>
        <v/>
      </c>
      <c r="DE86" s="48" t="str">
        <f t="shared" si="381"/>
        <v/>
      </c>
      <c r="DF86" s="48" t="str">
        <f t="shared" si="381"/>
        <v/>
      </c>
      <c r="DG86" s="48" t="str">
        <f t="shared" si="381"/>
        <v/>
      </c>
      <c r="DH86" s="48" t="str">
        <f t="shared" si="381"/>
        <v/>
      </c>
      <c r="DI86" s="48" t="str">
        <f t="shared" si="381"/>
        <v/>
      </c>
      <c r="DJ86" s="48" t="str">
        <f t="shared" si="381"/>
        <v/>
      </c>
      <c r="DK86" s="48" t="str">
        <f t="shared" si="381"/>
        <v/>
      </c>
      <c r="DL86" s="48" t="str">
        <f t="shared" si="381"/>
        <v/>
      </c>
      <c r="DM86" s="48" t="str">
        <f t="shared" si="381"/>
        <v/>
      </c>
      <c r="DN86" s="48" t="str">
        <f t="shared" si="381"/>
        <v/>
      </c>
      <c r="DO86" s="48" t="str">
        <f t="shared" si="381"/>
        <v/>
      </c>
      <c r="DP86" s="48" t="str">
        <f t="shared" si="381"/>
        <v/>
      </c>
      <c r="DQ86" s="48" t="str">
        <f t="shared" si="381"/>
        <v/>
      </c>
      <c r="DR86" s="48" t="str">
        <f t="shared" si="381"/>
        <v/>
      </c>
      <c r="DS86" s="48" t="str">
        <f t="shared" si="381"/>
        <v/>
      </c>
      <c r="DT86" s="48" t="str">
        <f t="shared" si="381"/>
        <v/>
      </c>
      <c r="DU86" s="163" t="e">
        <f t="shared" si="247"/>
        <v>#N/A</v>
      </c>
      <c r="DV86" s="163" t="e">
        <f t="shared" si="248"/>
        <v>#N/A</v>
      </c>
      <c r="DW86" s="163" t="e">
        <f t="shared" si="249"/>
        <v>#N/A</v>
      </c>
      <c r="DX86" s="163" t="e">
        <f t="shared" si="250"/>
        <v>#N/A</v>
      </c>
      <c r="DY86" s="163" t="e">
        <f t="shared" si="251"/>
        <v>#N/A</v>
      </c>
      <c r="DZ86" s="163" t="e">
        <f t="shared" si="252"/>
        <v>#N/A</v>
      </c>
      <c r="EA86" s="163" t="e">
        <f t="shared" si="253"/>
        <v>#N/A</v>
      </c>
      <c r="EB86" s="163" t="e">
        <f t="shared" si="254"/>
        <v>#N/A</v>
      </c>
      <c r="EC86" s="163" t="e">
        <f t="shared" si="255"/>
        <v>#N/A</v>
      </c>
      <c r="ED86" s="163" t="e">
        <f t="shared" si="256"/>
        <v>#N/A</v>
      </c>
      <c r="EE86" s="163" t="e">
        <f t="shared" si="257"/>
        <v>#N/A</v>
      </c>
      <c r="EF86" s="163" t="e">
        <f t="shared" si="258"/>
        <v>#N/A</v>
      </c>
      <c r="EG86" s="163" t="e">
        <f t="shared" si="259"/>
        <v>#N/A</v>
      </c>
      <c r="EH86" s="163" t="e">
        <f t="shared" si="260"/>
        <v>#N/A</v>
      </c>
      <c r="EI86" s="163" t="e">
        <f t="shared" si="261"/>
        <v>#N/A</v>
      </c>
      <c r="EJ86" s="163" t="e">
        <f t="shared" si="262"/>
        <v>#N/A</v>
      </c>
      <c r="EK86" s="163" t="e">
        <f t="shared" si="263"/>
        <v>#N/A</v>
      </c>
      <c r="EL86" s="163" t="e">
        <f t="shared" si="264"/>
        <v>#N/A</v>
      </c>
      <c r="EM86" s="163" t="e">
        <f t="shared" si="265"/>
        <v>#N/A</v>
      </c>
      <c r="EN86" s="163" t="e">
        <f t="shared" si="266"/>
        <v>#N/A</v>
      </c>
      <c r="EO86" s="163" t="e">
        <f t="shared" si="267"/>
        <v>#N/A</v>
      </c>
      <c r="EP86" s="163" t="e">
        <f t="shared" si="268"/>
        <v>#N/A</v>
      </c>
      <c r="EQ86" s="163" t="e">
        <f t="shared" si="269"/>
        <v>#N/A</v>
      </c>
      <c r="ER86" s="163" t="e">
        <f t="shared" si="270"/>
        <v>#N/A</v>
      </c>
      <c r="ES86" s="163" t="e">
        <f t="shared" si="271"/>
        <v>#N/A</v>
      </c>
      <c r="ET86" s="163" t="e">
        <f t="shared" si="272"/>
        <v>#N/A</v>
      </c>
      <c r="EU86" s="163" t="e">
        <f t="shared" si="273"/>
        <v>#N/A</v>
      </c>
      <c r="EV86" s="163" t="e">
        <f t="shared" si="274"/>
        <v>#N/A</v>
      </c>
      <c r="EW86" s="163" t="e">
        <f t="shared" si="275"/>
        <v>#N/A</v>
      </c>
      <c r="EX86" s="163" t="e">
        <f t="shared" si="276"/>
        <v>#N/A</v>
      </c>
      <c r="EY86" s="163" t="e">
        <f t="shared" si="277"/>
        <v>#N/A</v>
      </c>
      <c r="EZ86" s="163" t="e">
        <f t="shared" si="278"/>
        <v>#N/A</v>
      </c>
      <c r="FA86" s="163" t="e">
        <f t="shared" si="279"/>
        <v>#N/A</v>
      </c>
      <c r="FB86" s="163" t="e">
        <f t="shared" si="280"/>
        <v>#N/A</v>
      </c>
      <c r="FC86" s="163" t="e">
        <f t="shared" si="281"/>
        <v>#N/A</v>
      </c>
      <c r="FD86" s="163" t="e">
        <f t="shared" si="282"/>
        <v>#N/A</v>
      </c>
      <c r="FE86" s="163" t="e">
        <f t="shared" si="283"/>
        <v>#N/A</v>
      </c>
      <c r="FF86" s="163" t="e">
        <f t="shared" si="284"/>
        <v>#N/A</v>
      </c>
      <c r="FG86" s="163" t="e">
        <f t="shared" si="285"/>
        <v>#N/A</v>
      </c>
      <c r="FH86" s="163" t="e">
        <f t="shared" si="286"/>
        <v>#N/A</v>
      </c>
      <c r="FI86" s="163" t="e">
        <f t="shared" si="287"/>
        <v>#N/A</v>
      </c>
      <c r="FJ86" s="163" t="e">
        <f t="shared" si="288"/>
        <v>#N/A</v>
      </c>
      <c r="FK86" s="163" t="e">
        <f t="shared" si="289"/>
        <v>#N/A</v>
      </c>
      <c r="FL86" s="163" t="e">
        <f t="shared" si="290"/>
        <v>#N/A</v>
      </c>
      <c r="FM86" s="163" t="e">
        <f t="shared" si="291"/>
        <v>#N/A</v>
      </c>
      <c r="FN86" s="163" t="e">
        <f t="shared" si="292"/>
        <v>#N/A</v>
      </c>
      <c r="FO86" s="163" t="e">
        <f t="shared" si="293"/>
        <v>#N/A</v>
      </c>
      <c r="FP86" s="163" t="e">
        <f t="shared" si="294"/>
        <v>#N/A</v>
      </c>
      <c r="FQ86" s="163" t="e">
        <f t="shared" si="295"/>
        <v>#N/A</v>
      </c>
      <c r="FR86" s="163" t="e">
        <f t="shared" si="296"/>
        <v>#N/A</v>
      </c>
      <c r="FS86" s="163" t="e">
        <f t="shared" si="297"/>
        <v>#N/A</v>
      </c>
      <c r="FT86" s="163" t="e">
        <f t="shared" si="298"/>
        <v>#N/A</v>
      </c>
      <c r="FU86" s="163" t="e">
        <f t="shared" si="299"/>
        <v>#N/A</v>
      </c>
      <c r="FV86" s="163" t="e">
        <f t="shared" si="300"/>
        <v>#N/A</v>
      </c>
      <c r="FW86" s="163" t="e">
        <f t="shared" si="301"/>
        <v>#N/A</v>
      </c>
      <c r="FX86" s="163" t="e">
        <f t="shared" si="302"/>
        <v>#N/A</v>
      </c>
      <c r="FY86" s="163" t="e">
        <f t="shared" si="303"/>
        <v>#N/A</v>
      </c>
      <c r="FZ86" s="163" t="e">
        <f t="shared" si="304"/>
        <v>#N/A</v>
      </c>
      <c r="GA86" s="163" t="e">
        <f t="shared" si="305"/>
        <v>#N/A</v>
      </c>
      <c r="GB86" s="163" t="e">
        <f t="shared" si="306"/>
        <v>#N/A</v>
      </c>
      <c r="GC86" s="163" t="e">
        <f t="shared" si="307"/>
        <v>#N/A</v>
      </c>
      <c r="GD86" s="163" t="e">
        <f t="shared" si="308"/>
        <v>#N/A</v>
      </c>
      <c r="GE86" s="163" t="e">
        <f t="shared" si="309"/>
        <v>#N/A</v>
      </c>
      <c r="GF86" s="163" t="e">
        <f t="shared" si="310"/>
        <v>#N/A</v>
      </c>
      <c r="GG86" s="163" t="e">
        <f t="shared" si="311"/>
        <v>#N/A</v>
      </c>
      <c r="GH86" s="163" t="e">
        <f t="shared" si="312"/>
        <v>#N/A</v>
      </c>
      <c r="GI86" s="163" t="e">
        <f t="shared" si="313"/>
        <v>#N/A</v>
      </c>
      <c r="GJ86" s="163" t="e">
        <f t="shared" si="314"/>
        <v>#N/A</v>
      </c>
      <c r="GK86" s="163" t="e">
        <f t="shared" si="315"/>
        <v>#N/A</v>
      </c>
      <c r="GL86" s="163" t="e">
        <f t="shared" si="316"/>
        <v>#N/A</v>
      </c>
      <c r="GM86" s="163" t="e">
        <f t="shared" si="317"/>
        <v>#N/A</v>
      </c>
      <c r="GN86" s="163" t="e">
        <f t="shared" si="318"/>
        <v>#N/A</v>
      </c>
      <c r="GO86" s="163" t="e">
        <f t="shared" si="319"/>
        <v>#N/A</v>
      </c>
      <c r="GP86" s="163" t="e">
        <f t="shared" si="320"/>
        <v>#N/A</v>
      </c>
      <c r="GQ86" s="163" t="e">
        <f t="shared" si="321"/>
        <v>#N/A</v>
      </c>
      <c r="GR86" s="163" t="e">
        <f t="shared" si="322"/>
        <v>#N/A</v>
      </c>
      <c r="GS86" s="163" t="e">
        <f t="shared" si="323"/>
        <v>#N/A</v>
      </c>
      <c r="GT86" s="163" t="e">
        <f t="shared" si="324"/>
        <v>#N/A</v>
      </c>
      <c r="GU86" s="163" t="e">
        <f t="shared" si="325"/>
        <v>#N/A</v>
      </c>
      <c r="GV86" s="163" t="e">
        <f t="shared" si="326"/>
        <v>#N/A</v>
      </c>
      <c r="GW86" s="163" t="e">
        <f t="shared" si="327"/>
        <v>#N/A</v>
      </c>
      <c r="GX86" s="163" t="e">
        <f t="shared" si="328"/>
        <v>#N/A</v>
      </c>
      <c r="GY86" s="163" t="e">
        <f t="shared" si="329"/>
        <v>#N/A</v>
      </c>
      <c r="GZ86" s="163" t="e">
        <f t="shared" si="330"/>
        <v>#N/A</v>
      </c>
      <c r="HA86" s="163" t="e">
        <f t="shared" si="331"/>
        <v>#N/A</v>
      </c>
      <c r="HB86" s="163" t="e">
        <f t="shared" si="332"/>
        <v>#N/A</v>
      </c>
      <c r="HC86" s="163" t="e">
        <f t="shared" si="333"/>
        <v>#N/A</v>
      </c>
      <c r="HD86" s="163" t="e">
        <f t="shared" si="334"/>
        <v>#N/A</v>
      </c>
      <c r="HE86" s="163" t="e">
        <f t="shared" si="335"/>
        <v>#N/A</v>
      </c>
      <c r="HF86" s="163" t="e">
        <f t="shared" si="336"/>
        <v>#N/A</v>
      </c>
      <c r="HG86" s="163" t="e">
        <f t="shared" si="337"/>
        <v>#N/A</v>
      </c>
      <c r="HH86" s="163" t="e">
        <f t="shared" si="338"/>
        <v>#N/A</v>
      </c>
      <c r="HI86" s="163" t="e">
        <f t="shared" si="339"/>
        <v>#N/A</v>
      </c>
      <c r="HJ86" s="163" t="e">
        <f t="shared" si="340"/>
        <v>#N/A</v>
      </c>
      <c r="HK86" s="163" t="e">
        <f t="shared" si="341"/>
        <v>#N/A</v>
      </c>
      <c r="HL86" s="163" t="e">
        <f t="shared" si="342"/>
        <v>#N/A</v>
      </c>
      <c r="HM86" s="163" t="e">
        <f t="shared" si="343"/>
        <v>#N/A</v>
      </c>
      <c r="HN86" s="163" t="e">
        <f t="shared" si="344"/>
        <v>#N/A</v>
      </c>
      <c r="HO86" s="163" t="e">
        <f t="shared" si="345"/>
        <v>#N/A</v>
      </c>
      <c r="HP86" s="163" t="e">
        <f t="shared" si="346"/>
        <v>#N/A</v>
      </c>
      <c r="HQ86" s="163" t="e">
        <f t="shared" si="347"/>
        <v>#N/A</v>
      </c>
    </row>
    <row r="87" spans="1:225" hidden="1" x14ac:dyDescent="0.25">
      <c r="A87" s="4">
        <v>84</v>
      </c>
      <c r="B87" s="368" t="str">
        <f>IFERROR(_xlfn.LOGNORM.INV(0.001,LN($G87),LN(VLOOKUP($H87,VLookups!$A$4:$C$13,3,FALSE))),"")</f>
        <v/>
      </c>
      <c r="C87" s="89"/>
      <c r="D87" s="368" t="str">
        <f>IFERROR(_xlfn.LOGNORM.INV(0.999,LN($G87),LN(VLOOKUP($H87,VLookups!$A$4:$C$13,3,FALSE))),"")</f>
        <v/>
      </c>
      <c r="E87" s="34" t="str">
        <f t="shared" si="239"/>
        <v/>
      </c>
      <c r="F87" s="34" t="str">
        <f t="shared" si="240"/>
        <v/>
      </c>
      <c r="G87" s="70" t="str">
        <f>IF(AND(C87&gt;0,NOT(ISBLANK(H87))),IF(VLOOKUP($C$3,VLookups!$A$17:$B$18,2,FALSE),C87*VLOOKUP(H87,VLookups!$A$4:$B$13,2,FALSE),C87),"")</f>
        <v/>
      </c>
      <c r="H87" s="21"/>
      <c r="I87" s="56"/>
      <c r="J87" s="266"/>
      <c r="K87" s="369" t="str">
        <f>IF(AND(B87&gt;0,C87&gt;0,D87&gt;0),IF(ISBLANK(J87),IF(ISBLANK(H87),"",VLOOKUP(H87,VLookups!$A$4:$C$13,3,FALSE)),J87),"")</f>
        <v/>
      </c>
      <c r="L87" s="369" t="str">
        <f t="shared" si="241"/>
        <v/>
      </c>
      <c r="M87" s="72" t="str">
        <f t="shared" si="242"/>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3"/>
        <v/>
      </c>
      <c r="X87" s="162" t="str">
        <f t="shared" si="244"/>
        <v/>
      </c>
      <c r="Y87" s="48" t="str">
        <f t="shared" ref="Y87:CJ87" si="382">IF(ISNONTEXT($W87),X87+$W87,"")</f>
        <v/>
      </c>
      <c r="Z87" s="48" t="str">
        <f t="shared" si="382"/>
        <v/>
      </c>
      <c r="AA87" s="48" t="str">
        <f t="shared" si="382"/>
        <v/>
      </c>
      <c r="AB87" s="48" t="str">
        <f t="shared" si="382"/>
        <v/>
      </c>
      <c r="AC87" s="48" t="str">
        <f t="shared" si="382"/>
        <v/>
      </c>
      <c r="AD87" s="48" t="str">
        <f t="shared" si="382"/>
        <v/>
      </c>
      <c r="AE87" s="48" t="str">
        <f t="shared" si="382"/>
        <v/>
      </c>
      <c r="AF87" s="48" t="str">
        <f t="shared" si="382"/>
        <v/>
      </c>
      <c r="AG87" s="48" t="str">
        <f t="shared" si="382"/>
        <v/>
      </c>
      <c r="AH87" s="48" t="str">
        <f t="shared" si="382"/>
        <v/>
      </c>
      <c r="AI87" s="48" t="str">
        <f t="shared" si="382"/>
        <v/>
      </c>
      <c r="AJ87" s="48" t="str">
        <f t="shared" si="382"/>
        <v/>
      </c>
      <c r="AK87" s="48" t="str">
        <f t="shared" si="382"/>
        <v/>
      </c>
      <c r="AL87" s="48" t="str">
        <f t="shared" si="382"/>
        <v/>
      </c>
      <c r="AM87" s="48" t="str">
        <f t="shared" si="382"/>
        <v/>
      </c>
      <c r="AN87" s="48" t="str">
        <f t="shared" si="382"/>
        <v/>
      </c>
      <c r="AO87" s="48" t="str">
        <f t="shared" si="382"/>
        <v/>
      </c>
      <c r="AP87" s="48" t="str">
        <f t="shared" si="382"/>
        <v/>
      </c>
      <c r="AQ87" s="48" t="str">
        <f t="shared" si="382"/>
        <v/>
      </c>
      <c r="AR87" s="48" t="str">
        <f t="shared" si="382"/>
        <v/>
      </c>
      <c r="AS87" s="48" t="str">
        <f t="shared" si="382"/>
        <v/>
      </c>
      <c r="AT87" s="48" t="str">
        <f t="shared" si="382"/>
        <v/>
      </c>
      <c r="AU87" s="48" t="str">
        <f t="shared" si="382"/>
        <v/>
      </c>
      <c r="AV87" s="48" t="str">
        <f t="shared" si="382"/>
        <v/>
      </c>
      <c r="AW87" s="48" t="str">
        <f t="shared" si="382"/>
        <v/>
      </c>
      <c r="AX87" s="48" t="str">
        <f t="shared" si="382"/>
        <v/>
      </c>
      <c r="AY87" s="48" t="str">
        <f t="shared" si="382"/>
        <v/>
      </c>
      <c r="AZ87" s="48" t="str">
        <f t="shared" si="382"/>
        <v/>
      </c>
      <c r="BA87" s="48" t="str">
        <f t="shared" si="382"/>
        <v/>
      </c>
      <c r="BB87" s="48" t="str">
        <f t="shared" si="382"/>
        <v/>
      </c>
      <c r="BC87" s="48" t="str">
        <f t="shared" si="382"/>
        <v/>
      </c>
      <c r="BD87" s="48" t="str">
        <f t="shared" si="382"/>
        <v/>
      </c>
      <c r="BE87" s="48" t="str">
        <f t="shared" si="382"/>
        <v/>
      </c>
      <c r="BF87" s="48" t="str">
        <f t="shared" si="382"/>
        <v/>
      </c>
      <c r="BG87" s="48" t="str">
        <f t="shared" si="382"/>
        <v/>
      </c>
      <c r="BH87" s="48" t="str">
        <f t="shared" si="382"/>
        <v/>
      </c>
      <c r="BI87" s="48" t="str">
        <f t="shared" si="382"/>
        <v/>
      </c>
      <c r="BJ87" s="48" t="str">
        <f t="shared" si="382"/>
        <v/>
      </c>
      <c r="BK87" s="48" t="str">
        <f t="shared" si="382"/>
        <v/>
      </c>
      <c r="BL87" s="48" t="str">
        <f t="shared" si="382"/>
        <v/>
      </c>
      <c r="BM87" s="48" t="str">
        <f t="shared" si="382"/>
        <v/>
      </c>
      <c r="BN87" s="48" t="str">
        <f t="shared" si="382"/>
        <v/>
      </c>
      <c r="BO87" s="48" t="str">
        <f t="shared" si="382"/>
        <v/>
      </c>
      <c r="BP87" s="48" t="str">
        <f t="shared" si="382"/>
        <v/>
      </c>
      <c r="BQ87" s="48" t="str">
        <f t="shared" si="382"/>
        <v/>
      </c>
      <c r="BR87" s="48" t="str">
        <f t="shared" si="382"/>
        <v/>
      </c>
      <c r="BS87" s="48" t="str">
        <f t="shared" si="382"/>
        <v/>
      </c>
      <c r="BT87" s="48" t="str">
        <f t="shared" si="382"/>
        <v/>
      </c>
      <c r="BU87" s="48" t="str">
        <f t="shared" si="382"/>
        <v/>
      </c>
      <c r="BV87" s="48" t="str">
        <f t="shared" si="382"/>
        <v/>
      </c>
      <c r="BW87" s="48" t="str">
        <f t="shared" si="382"/>
        <v/>
      </c>
      <c r="BX87" s="48" t="str">
        <f t="shared" si="382"/>
        <v/>
      </c>
      <c r="BY87" s="48" t="str">
        <f t="shared" si="382"/>
        <v/>
      </c>
      <c r="BZ87" s="48" t="str">
        <f t="shared" si="382"/>
        <v/>
      </c>
      <c r="CA87" s="48" t="str">
        <f t="shared" si="382"/>
        <v/>
      </c>
      <c r="CB87" s="48" t="str">
        <f t="shared" si="382"/>
        <v/>
      </c>
      <c r="CC87" s="48" t="str">
        <f t="shared" si="382"/>
        <v/>
      </c>
      <c r="CD87" s="48" t="str">
        <f t="shared" si="382"/>
        <v/>
      </c>
      <c r="CE87" s="48" t="str">
        <f t="shared" si="382"/>
        <v/>
      </c>
      <c r="CF87" s="48" t="str">
        <f t="shared" si="382"/>
        <v/>
      </c>
      <c r="CG87" s="48" t="str">
        <f t="shared" si="382"/>
        <v/>
      </c>
      <c r="CH87" s="48" t="str">
        <f t="shared" si="382"/>
        <v/>
      </c>
      <c r="CI87" s="48" t="str">
        <f t="shared" si="382"/>
        <v/>
      </c>
      <c r="CJ87" s="48" t="str">
        <f t="shared" si="382"/>
        <v/>
      </c>
      <c r="CK87" s="48" t="str">
        <f t="shared" ref="CK87:DT87" si="383">IF(ISNONTEXT($W87),CJ87+$W87,"")</f>
        <v/>
      </c>
      <c r="CL87" s="48" t="str">
        <f t="shared" si="383"/>
        <v/>
      </c>
      <c r="CM87" s="48" t="str">
        <f t="shared" si="383"/>
        <v/>
      </c>
      <c r="CN87" s="48" t="str">
        <f t="shared" si="383"/>
        <v/>
      </c>
      <c r="CO87" s="48" t="str">
        <f t="shared" si="383"/>
        <v/>
      </c>
      <c r="CP87" s="48" t="str">
        <f t="shared" si="383"/>
        <v/>
      </c>
      <c r="CQ87" s="48" t="str">
        <f t="shared" si="383"/>
        <v/>
      </c>
      <c r="CR87" s="48" t="str">
        <f t="shared" si="383"/>
        <v/>
      </c>
      <c r="CS87" s="48" t="str">
        <f t="shared" si="383"/>
        <v/>
      </c>
      <c r="CT87" s="48" t="str">
        <f t="shared" si="383"/>
        <v/>
      </c>
      <c r="CU87" s="48" t="str">
        <f t="shared" si="383"/>
        <v/>
      </c>
      <c r="CV87" s="48" t="str">
        <f t="shared" si="383"/>
        <v/>
      </c>
      <c r="CW87" s="48" t="str">
        <f t="shared" si="383"/>
        <v/>
      </c>
      <c r="CX87" s="48" t="str">
        <f t="shared" si="383"/>
        <v/>
      </c>
      <c r="CY87" s="48" t="str">
        <f t="shared" si="383"/>
        <v/>
      </c>
      <c r="CZ87" s="48" t="str">
        <f t="shared" si="383"/>
        <v/>
      </c>
      <c r="DA87" s="48" t="str">
        <f t="shared" si="383"/>
        <v/>
      </c>
      <c r="DB87" s="48" t="str">
        <f t="shared" si="383"/>
        <v/>
      </c>
      <c r="DC87" s="48" t="str">
        <f t="shared" si="383"/>
        <v/>
      </c>
      <c r="DD87" s="48" t="str">
        <f t="shared" si="383"/>
        <v/>
      </c>
      <c r="DE87" s="48" t="str">
        <f t="shared" si="383"/>
        <v/>
      </c>
      <c r="DF87" s="48" t="str">
        <f t="shared" si="383"/>
        <v/>
      </c>
      <c r="DG87" s="48" t="str">
        <f t="shared" si="383"/>
        <v/>
      </c>
      <c r="DH87" s="48" t="str">
        <f t="shared" si="383"/>
        <v/>
      </c>
      <c r="DI87" s="48" t="str">
        <f t="shared" si="383"/>
        <v/>
      </c>
      <c r="DJ87" s="48" t="str">
        <f t="shared" si="383"/>
        <v/>
      </c>
      <c r="DK87" s="48" t="str">
        <f t="shared" si="383"/>
        <v/>
      </c>
      <c r="DL87" s="48" t="str">
        <f t="shared" si="383"/>
        <v/>
      </c>
      <c r="DM87" s="48" t="str">
        <f t="shared" si="383"/>
        <v/>
      </c>
      <c r="DN87" s="48" t="str">
        <f t="shared" si="383"/>
        <v/>
      </c>
      <c r="DO87" s="48" t="str">
        <f t="shared" si="383"/>
        <v/>
      </c>
      <c r="DP87" s="48" t="str">
        <f t="shared" si="383"/>
        <v/>
      </c>
      <c r="DQ87" s="48" t="str">
        <f t="shared" si="383"/>
        <v/>
      </c>
      <c r="DR87" s="48" t="str">
        <f t="shared" si="383"/>
        <v/>
      </c>
      <c r="DS87" s="48" t="str">
        <f t="shared" si="383"/>
        <v/>
      </c>
      <c r="DT87" s="48" t="str">
        <f t="shared" si="383"/>
        <v/>
      </c>
      <c r="DU87" s="163" t="e">
        <f t="shared" si="247"/>
        <v>#N/A</v>
      </c>
      <c r="DV87" s="163" t="e">
        <f t="shared" si="248"/>
        <v>#N/A</v>
      </c>
      <c r="DW87" s="163" t="e">
        <f t="shared" si="249"/>
        <v>#N/A</v>
      </c>
      <c r="DX87" s="163" t="e">
        <f t="shared" si="250"/>
        <v>#N/A</v>
      </c>
      <c r="DY87" s="163" t="e">
        <f t="shared" si="251"/>
        <v>#N/A</v>
      </c>
      <c r="DZ87" s="163" t="e">
        <f t="shared" si="252"/>
        <v>#N/A</v>
      </c>
      <c r="EA87" s="163" t="e">
        <f t="shared" si="253"/>
        <v>#N/A</v>
      </c>
      <c r="EB87" s="163" t="e">
        <f t="shared" si="254"/>
        <v>#N/A</v>
      </c>
      <c r="EC87" s="163" t="e">
        <f t="shared" si="255"/>
        <v>#N/A</v>
      </c>
      <c r="ED87" s="163" t="e">
        <f t="shared" si="256"/>
        <v>#N/A</v>
      </c>
      <c r="EE87" s="163" t="e">
        <f t="shared" si="257"/>
        <v>#N/A</v>
      </c>
      <c r="EF87" s="163" t="e">
        <f t="shared" si="258"/>
        <v>#N/A</v>
      </c>
      <c r="EG87" s="163" t="e">
        <f t="shared" si="259"/>
        <v>#N/A</v>
      </c>
      <c r="EH87" s="163" t="e">
        <f t="shared" si="260"/>
        <v>#N/A</v>
      </c>
      <c r="EI87" s="163" t="e">
        <f t="shared" si="261"/>
        <v>#N/A</v>
      </c>
      <c r="EJ87" s="163" t="e">
        <f t="shared" si="262"/>
        <v>#N/A</v>
      </c>
      <c r="EK87" s="163" t="e">
        <f t="shared" si="263"/>
        <v>#N/A</v>
      </c>
      <c r="EL87" s="163" t="e">
        <f t="shared" si="264"/>
        <v>#N/A</v>
      </c>
      <c r="EM87" s="163" t="e">
        <f t="shared" si="265"/>
        <v>#N/A</v>
      </c>
      <c r="EN87" s="163" t="e">
        <f t="shared" si="266"/>
        <v>#N/A</v>
      </c>
      <c r="EO87" s="163" t="e">
        <f t="shared" si="267"/>
        <v>#N/A</v>
      </c>
      <c r="EP87" s="163" t="e">
        <f t="shared" si="268"/>
        <v>#N/A</v>
      </c>
      <c r="EQ87" s="163" t="e">
        <f t="shared" si="269"/>
        <v>#N/A</v>
      </c>
      <c r="ER87" s="163" t="e">
        <f t="shared" si="270"/>
        <v>#N/A</v>
      </c>
      <c r="ES87" s="163" t="e">
        <f t="shared" si="271"/>
        <v>#N/A</v>
      </c>
      <c r="ET87" s="163" t="e">
        <f t="shared" si="272"/>
        <v>#N/A</v>
      </c>
      <c r="EU87" s="163" t="e">
        <f t="shared" si="273"/>
        <v>#N/A</v>
      </c>
      <c r="EV87" s="163" t="e">
        <f t="shared" si="274"/>
        <v>#N/A</v>
      </c>
      <c r="EW87" s="163" t="e">
        <f t="shared" si="275"/>
        <v>#N/A</v>
      </c>
      <c r="EX87" s="163" t="e">
        <f t="shared" si="276"/>
        <v>#N/A</v>
      </c>
      <c r="EY87" s="163" t="e">
        <f t="shared" si="277"/>
        <v>#N/A</v>
      </c>
      <c r="EZ87" s="163" t="e">
        <f t="shared" si="278"/>
        <v>#N/A</v>
      </c>
      <c r="FA87" s="163" t="e">
        <f t="shared" si="279"/>
        <v>#N/A</v>
      </c>
      <c r="FB87" s="163" t="e">
        <f t="shared" si="280"/>
        <v>#N/A</v>
      </c>
      <c r="FC87" s="163" t="e">
        <f t="shared" si="281"/>
        <v>#N/A</v>
      </c>
      <c r="FD87" s="163" t="e">
        <f t="shared" si="282"/>
        <v>#N/A</v>
      </c>
      <c r="FE87" s="163" t="e">
        <f t="shared" si="283"/>
        <v>#N/A</v>
      </c>
      <c r="FF87" s="163" t="e">
        <f t="shared" si="284"/>
        <v>#N/A</v>
      </c>
      <c r="FG87" s="163" t="e">
        <f t="shared" si="285"/>
        <v>#N/A</v>
      </c>
      <c r="FH87" s="163" t="e">
        <f t="shared" si="286"/>
        <v>#N/A</v>
      </c>
      <c r="FI87" s="163" t="e">
        <f t="shared" si="287"/>
        <v>#N/A</v>
      </c>
      <c r="FJ87" s="163" t="e">
        <f t="shared" si="288"/>
        <v>#N/A</v>
      </c>
      <c r="FK87" s="163" t="e">
        <f t="shared" si="289"/>
        <v>#N/A</v>
      </c>
      <c r="FL87" s="163" t="e">
        <f t="shared" si="290"/>
        <v>#N/A</v>
      </c>
      <c r="FM87" s="163" t="e">
        <f t="shared" si="291"/>
        <v>#N/A</v>
      </c>
      <c r="FN87" s="163" t="e">
        <f t="shared" si="292"/>
        <v>#N/A</v>
      </c>
      <c r="FO87" s="163" t="e">
        <f t="shared" si="293"/>
        <v>#N/A</v>
      </c>
      <c r="FP87" s="163" t="e">
        <f t="shared" si="294"/>
        <v>#N/A</v>
      </c>
      <c r="FQ87" s="163" t="e">
        <f t="shared" si="295"/>
        <v>#N/A</v>
      </c>
      <c r="FR87" s="163" t="e">
        <f t="shared" si="296"/>
        <v>#N/A</v>
      </c>
      <c r="FS87" s="163" t="e">
        <f t="shared" si="297"/>
        <v>#N/A</v>
      </c>
      <c r="FT87" s="163" t="e">
        <f t="shared" si="298"/>
        <v>#N/A</v>
      </c>
      <c r="FU87" s="163" t="e">
        <f t="shared" si="299"/>
        <v>#N/A</v>
      </c>
      <c r="FV87" s="163" t="e">
        <f t="shared" si="300"/>
        <v>#N/A</v>
      </c>
      <c r="FW87" s="163" t="e">
        <f t="shared" si="301"/>
        <v>#N/A</v>
      </c>
      <c r="FX87" s="163" t="e">
        <f t="shared" si="302"/>
        <v>#N/A</v>
      </c>
      <c r="FY87" s="163" t="e">
        <f t="shared" si="303"/>
        <v>#N/A</v>
      </c>
      <c r="FZ87" s="163" t="e">
        <f t="shared" si="304"/>
        <v>#N/A</v>
      </c>
      <c r="GA87" s="163" t="e">
        <f t="shared" si="305"/>
        <v>#N/A</v>
      </c>
      <c r="GB87" s="163" t="e">
        <f t="shared" si="306"/>
        <v>#N/A</v>
      </c>
      <c r="GC87" s="163" t="e">
        <f t="shared" si="307"/>
        <v>#N/A</v>
      </c>
      <c r="GD87" s="163" t="e">
        <f t="shared" si="308"/>
        <v>#N/A</v>
      </c>
      <c r="GE87" s="163" t="e">
        <f t="shared" si="309"/>
        <v>#N/A</v>
      </c>
      <c r="GF87" s="163" t="e">
        <f t="shared" si="310"/>
        <v>#N/A</v>
      </c>
      <c r="GG87" s="163" t="e">
        <f t="shared" si="311"/>
        <v>#N/A</v>
      </c>
      <c r="GH87" s="163" t="e">
        <f t="shared" si="312"/>
        <v>#N/A</v>
      </c>
      <c r="GI87" s="163" t="e">
        <f t="shared" si="313"/>
        <v>#N/A</v>
      </c>
      <c r="GJ87" s="163" t="e">
        <f t="shared" si="314"/>
        <v>#N/A</v>
      </c>
      <c r="GK87" s="163" t="e">
        <f t="shared" si="315"/>
        <v>#N/A</v>
      </c>
      <c r="GL87" s="163" t="e">
        <f t="shared" si="316"/>
        <v>#N/A</v>
      </c>
      <c r="GM87" s="163" t="e">
        <f t="shared" si="317"/>
        <v>#N/A</v>
      </c>
      <c r="GN87" s="163" t="e">
        <f t="shared" si="318"/>
        <v>#N/A</v>
      </c>
      <c r="GO87" s="163" t="e">
        <f t="shared" si="319"/>
        <v>#N/A</v>
      </c>
      <c r="GP87" s="163" t="e">
        <f t="shared" si="320"/>
        <v>#N/A</v>
      </c>
      <c r="GQ87" s="163" t="e">
        <f t="shared" si="321"/>
        <v>#N/A</v>
      </c>
      <c r="GR87" s="163" t="e">
        <f t="shared" si="322"/>
        <v>#N/A</v>
      </c>
      <c r="GS87" s="163" t="e">
        <f t="shared" si="323"/>
        <v>#N/A</v>
      </c>
      <c r="GT87" s="163" t="e">
        <f t="shared" si="324"/>
        <v>#N/A</v>
      </c>
      <c r="GU87" s="163" t="e">
        <f t="shared" si="325"/>
        <v>#N/A</v>
      </c>
      <c r="GV87" s="163" t="e">
        <f t="shared" si="326"/>
        <v>#N/A</v>
      </c>
      <c r="GW87" s="163" t="e">
        <f t="shared" si="327"/>
        <v>#N/A</v>
      </c>
      <c r="GX87" s="163" t="e">
        <f t="shared" si="328"/>
        <v>#N/A</v>
      </c>
      <c r="GY87" s="163" t="e">
        <f t="shared" si="329"/>
        <v>#N/A</v>
      </c>
      <c r="GZ87" s="163" t="e">
        <f t="shared" si="330"/>
        <v>#N/A</v>
      </c>
      <c r="HA87" s="163" t="e">
        <f t="shared" si="331"/>
        <v>#N/A</v>
      </c>
      <c r="HB87" s="163" t="e">
        <f t="shared" si="332"/>
        <v>#N/A</v>
      </c>
      <c r="HC87" s="163" t="e">
        <f t="shared" si="333"/>
        <v>#N/A</v>
      </c>
      <c r="HD87" s="163" t="e">
        <f t="shared" si="334"/>
        <v>#N/A</v>
      </c>
      <c r="HE87" s="163" t="e">
        <f t="shared" si="335"/>
        <v>#N/A</v>
      </c>
      <c r="HF87" s="163" t="e">
        <f t="shared" si="336"/>
        <v>#N/A</v>
      </c>
      <c r="HG87" s="163" t="e">
        <f t="shared" si="337"/>
        <v>#N/A</v>
      </c>
      <c r="HH87" s="163" t="e">
        <f t="shared" si="338"/>
        <v>#N/A</v>
      </c>
      <c r="HI87" s="163" t="e">
        <f t="shared" si="339"/>
        <v>#N/A</v>
      </c>
      <c r="HJ87" s="163" t="e">
        <f t="shared" si="340"/>
        <v>#N/A</v>
      </c>
      <c r="HK87" s="163" t="e">
        <f t="shared" si="341"/>
        <v>#N/A</v>
      </c>
      <c r="HL87" s="163" t="e">
        <f t="shared" si="342"/>
        <v>#N/A</v>
      </c>
      <c r="HM87" s="163" t="e">
        <f t="shared" si="343"/>
        <v>#N/A</v>
      </c>
      <c r="HN87" s="163" t="e">
        <f t="shared" si="344"/>
        <v>#N/A</v>
      </c>
      <c r="HO87" s="163" t="e">
        <f t="shared" si="345"/>
        <v>#N/A</v>
      </c>
      <c r="HP87" s="163" t="e">
        <f t="shared" si="346"/>
        <v>#N/A</v>
      </c>
      <c r="HQ87" s="163" t="e">
        <f t="shared" si="347"/>
        <v>#N/A</v>
      </c>
    </row>
    <row r="88" spans="1:225" hidden="1" x14ac:dyDescent="0.25">
      <c r="A88" s="4">
        <v>85</v>
      </c>
      <c r="B88" s="368" t="str">
        <f>IFERROR(_xlfn.LOGNORM.INV(0.001,LN($G88),LN(VLOOKUP($H88,VLookups!$A$4:$C$13,3,FALSE))),"")</f>
        <v/>
      </c>
      <c r="C88" s="89"/>
      <c r="D88" s="368" t="str">
        <f>IFERROR(_xlfn.LOGNORM.INV(0.999,LN($G88),LN(VLOOKUP($H88,VLookups!$A$4:$C$13,3,FALSE))),"")</f>
        <v/>
      </c>
      <c r="E88" s="34" t="str">
        <f t="shared" si="239"/>
        <v/>
      </c>
      <c r="F88" s="34" t="str">
        <f t="shared" si="240"/>
        <v/>
      </c>
      <c r="G88" s="70" t="str">
        <f>IF(AND(C88&gt;0,NOT(ISBLANK(H88))),IF(VLOOKUP($C$3,VLookups!$A$17:$B$18,2,FALSE),C88*VLOOKUP(H88,VLookups!$A$4:$B$13,2,FALSE),C88),"")</f>
        <v/>
      </c>
      <c r="H88" s="21"/>
      <c r="I88" s="56"/>
      <c r="J88" s="266"/>
      <c r="K88" s="369" t="str">
        <f>IF(AND(B88&gt;0,C88&gt;0,D88&gt;0),IF(ISBLANK(J88),IF(ISBLANK(H88),"",VLOOKUP(H88,VLookups!$A$4:$C$13,3,FALSE)),J88),"")</f>
        <v/>
      </c>
      <c r="L88" s="369" t="str">
        <f t="shared" si="241"/>
        <v/>
      </c>
      <c r="M88" s="72" t="str">
        <f t="shared" si="242"/>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3"/>
        <v/>
      </c>
      <c r="X88" s="162" t="str">
        <f t="shared" si="244"/>
        <v/>
      </c>
      <c r="Y88" s="48" t="str">
        <f t="shared" ref="Y88:CJ88" si="384">IF(ISNONTEXT($W88),X88+$W88,"")</f>
        <v/>
      </c>
      <c r="Z88" s="48" t="str">
        <f t="shared" si="384"/>
        <v/>
      </c>
      <c r="AA88" s="48" t="str">
        <f t="shared" si="384"/>
        <v/>
      </c>
      <c r="AB88" s="48" t="str">
        <f t="shared" si="384"/>
        <v/>
      </c>
      <c r="AC88" s="48" t="str">
        <f t="shared" si="384"/>
        <v/>
      </c>
      <c r="AD88" s="48" t="str">
        <f t="shared" si="384"/>
        <v/>
      </c>
      <c r="AE88" s="48" t="str">
        <f t="shared" si="384"/>
        <v/>
      </c>
      <c r="AF88" s="48" t="str">
        <f t="shared" si="384"/>
        <v/>
      </c>
      <c r="AG88" s="48" t="str">
        <f t="shared" si="384"/>
        <v/>
      </c>
      <c r="AH88" s="48" t="str">
        <f t="shared" si="384"/>
        <v/>
      </c>
      <c r="AI88" s="48" t="str">
        <f t="shared" si="384"/>
        <v/>
      </c>
      <c r="AJ88" s="48" t="str">
        <f t="shared" si="384"/>
        <v/>
      </c>
      <c r="AK88" s="48" t="str">
        <f t="shared" si="384"/>
        <v/>
      </c>
      <c r="AL88" s="48" t="str">
        <f t="shared" si="384"/>
        <v/>
      </c>
      <c r="AM88" s="48" t="str">
        <f t="shared" si="384"/>
        <v/>
      </c>
      <c r="AN88" s="48" t="str">
        <f t="shared" si="384"/>
        <v/>
      </c>
      <c r="AO88" s="48" t="str">
        <f t="shared" si="384"/>
        <v/>
      </c>
      <c r="AP88" s="48" t="str">
        <f t="shared" si="384"/>
        <v/>
      </c>
      <c r="AQ88" s="48" t="str">
        <f t="shared" si="384"/>
        <v/>
      </c>
      <c r="AR88" s="48" t="str">
        <f t="shared" si="384"/>
        <v/>
      </c>
      <c r="AS88" s="48" t="str">
        <f t="shared" si="384"/>
        <v/>
      </c>
      <c r="AT88" s="48" t="str">
        <f t="shared" si="384"/>
        <v/>
      </c>
      <c r="AU88" s="48" t="str">
        <f t="shared" si="384"/>
        <v/>
      </c>
      <c r="AV88" s="48" t="str">
        <f t="shared" si="384"/>
        <v/>
      </c>
      <c r="AW88" s="48" t="str">
        <f t="shared" si="384"/>
        <v/>
      </c>
      <c r="AX88" s="48" t="str">
        <f t="shared" si="384"/>
        <v/>
      </c>
      <c r="AY88" s="48" t="str">
        <f t="shared" si="384"/>
        <v/>
      </c>
      <c r="AZ88" s="48" t="str">
        <f t="shared" si="384"/>
        <v/>
      </c>
      <c r="BA88" s="48" t="str">
        <f t="shared" si="384"/>
        <v/>
      </c>
      <c r="BB88" s="48" t="str">
        <f t="shared" si="384"/>
        <v/>
      </c>
      <c r="BC88" s="48" t="str">
        <f t="shared" si="384"/>
        <v/>
      </c>
      <c r="BD88" s="48" t="str">
        <f t="shared" si="384"/>
        <v/>
      </c>
      <c r="BE88" s="48" t="str">
        <f t="shared" si="384"/>
        <v/>
      </c>
      <c r="BF88" s="48" t="str">
        <f t="shared" si="384"/>
        <v/>
      </c>
      <c r="BG88" s="48" t="str">
        <f t="shared" si="384"/>
        <v/>
      </c>
      <c r="BH88" s="48" t="str">
        <f t="shared" si="384"/>
        <v/>
      </c>
      <c r="BI88" s="48" t="str">
        <f t="shared" si="384"/>
        <v/>
      </c>
      <c r="BJ88" s="48" t="str">
        <f t="shared" si="384"/>
        <v/>
      </c>
      <c r="BK88" s="48" t="str">
        <f t="shared" si="384"/>
        <v/>
      </c>
      <c r="BL88" s="48" t="str">
        <f t="shared" si="384"/>
        <v/>
      </c>
      <c r="BM88" s="48" t="str">
        <f t="shared" si="384"/>
        <v/>
      </c>
      <c r="BN88" s="48" t="str">
        <f t="shared" si="384"/>
        <v/>
      </c>
      <c r="BO88" s="48" t="str">
        <f t="shared" si="384"/>
        <v/>
      </c>
      <c r="BP88" s="48" t="str">
        <f t="shared" si="384"/>
        <v/>
      </c>
      <c r="BQ88" s="48" t="str">
        <f t="shared" si="384"/>
        <v/>
      </c>
      <c r="BR88" s="48" t="str">
        <f t="shared" si="384"/>
        <v/>
      </c>
      <c r="BS88" s="48" t="str">
        <f t="shared" si="384"/>
        <v/>
      </c>
      <c r="BT88" s="48" t="str">
        <f t="shared" si="384"/>
        <v/>
      </c>
      <c r="BU88" s="48" t="str">
        <f t="shared" si="384"/>
        <v/>
      </c>
      <c r="BV88" s="48" t="str">
        <f t="shared" si="384"/>
        <v/>
      </c>
      <c r="BW88" s="48" t="str">
        <f t="shared" si="384"/>
        <v/>
      </c>
      <c r="BX88" s="48" t="str">
        <f t="shared" si="384"/>
        <v/>
      </c>
      <c r="BY88" s="48" t="str">
        <f t="shared" si="384"/>
        <v/>
      </c>
      <c r="BZ88" s="48" t="str">
        <f t="shared" si="384"/>
        <v/>
      </c>
      <c r="CA88" s="48" t="str">
        <f t="shared" si="384"/>
        <v/>
      </c>
      <c r="CB88" s="48" t="str">
        <f t="shared" si="384"/>
        <v/>
      </c>
      <c r="CC88" s="48" t="str">
        <f t="shared" si="384"/>
        <v/>
      </c>
      <c r="CD88" s="48" t="str">
        <f t="shared" si="384"/>
        <v/>
      </c>
      <c r="CE88" s="48" t="str">
        <f t="shared" si="384"/>
        <v/>
      </c>
      <c r="CF88" s="48" t="str">
        <f t="shared" si="384"/>
        <v/>
      </c>
      <c r="CG88" s="48" t="str">
        <f t="shared" si="384"/>
        <v/>
      </c>
      <c r="CH88" s="48" t="str">
        <f t="shared" si="384"/>
        <v/>
      </c>
      <c r="CI88" s="48" t="str">
        <f t="shared" si="384"/>
        <v/>
      </c>
      <c r="CJ88" s="48" t="str">
        <f t="shared" si="384"/>
        <v/>
      </c>
      <c r="CK88" s="48" t="str">
        <f t="shared" ref="CK88:DT88" si="385">IF(ISNONTEXT($W88),CJ88+$W88,"")</f>
        <v/>
      </c>
      <c r="CL88" s="48" t="str">
        <f t="shared" si="385"/>
        <v/>
      </c>
      <c r="CM88" s="48" t="str">
        <f t="shared" si="385"/>
        <v/>
      </c>
      <c r="CN88" s="48" t="str">
        <f t="shared" si="385"/>
        <v/>
      </c>
      <c r="CO88" s="48" t="str">
        <f t="shared" si="385"/>
        <v/>
      </c>
      <c r="CP88" s="48" t="str">
        <f t="shared" si="385"/>
        <v/>
      </c>
      <c r="CQ88" s="48" t="str">
        <f t="shared" si="385"/>
        <v/>
      </c>
      <c r="CR88" s="48" t="str">
        <f t="shared" si="385"/>
        <v/>
      </c>
      <c r="CS88" s="48" t="str">
        <f t="shared" si="385"/>
        <v/>
      </c>
      <c r="CT88" s="48" t="str">
        <f t="shared" si="385"/>
        <v/>
      </c>
      <c r="CU88" s="48" t="str">
        <f t="shared" si="385"/>
        <v/>
      </c>
      <c r="CV88" s="48" t="str">
        <f t="shared" si="385"/>
        <v/>
      </c>
      <c r="CW88" s="48" t="str">
        <f t="shared" si="385"/>
        <v/>
      </c>
      <c r="CX88" s="48" t="str">
        <f t="shared" si="385"/>
        <v/>
      </c>
      <c r="CY88" s="48" t="str">
        <f t="shared" si="385"/>
        <v/>
      </c>
      <c r="CZ88" s="48" t="str">
        <f t="shared" si="385"/>
        <v/>
      </c>
      <c r="DA88" s="48" t="str">
        <f t="shared" si="385"/>
        <v/>
      </c>
      <c r="DB88" s="48" t="str">
        <f t="shared" si="385"/>
        <v/>
      </c>
      <c r="DC88" s="48" t="str">
        <f t="shared" si="385"/>
        <v/>
      </c>
      <c r="DD88" s="48" t="str">
        <f t="shared" si="385"/>
        <v/>
      </c>
      <c r="DE88" s="48" t="str">
        <f t="shared" si="385"/>
        <v/>
      </c>
      <c r="DF88" s="48" t="str">
        <f t="shared" si="385"/>
        <v/>
      </c>
      <c r="DG88" s="48" t="str">
        <f t="shared" si="385"/>
        <v/>
      </c>
      <c r="DH88" s="48" t="str">
        <f t="shared" si="385"/>
        <v/>
      </c>
      <c r="DI88" s="48" t="str">
        <f t="shared" si="385"/>
        <v/>
      </c>
      <c r="DJ88" s="48" t="str">
        <f t="shared" si="385"/>
        <v/>
      </c>
      <c r="DK88" s="48" t="str">
        <f t="shared" si="385"/>
        <v/>
      </c>
      <c r="DL88" s="48" t="str">
        <f t="shared" si="385"/>
        <v/>
      </c>
      <c r="DM88" s="48" t="str">
        <f t="shared" si="385"/>
        <v/>
      </c>
      <c r="DN88" s="48" t="str">
        <f t="shared" si="385"/>
        <v/>
      </c>
      <c r="DO88" s="48" t="str">
        <f t="shared" si="385"/>
        <v/>
      </c>
      <c r="DP88" s="48" t="str">
        <f t="shared" si="385"/>
        <v/>
      </c>
      <c r="DQ88" s="48" t="str">
        <f t="shared" si="385"/>
        <v/>
      </c>
      <c r="DR88" s="48" t="str">
        <f t="shared" si="385"/>
        <v/>
      </c>
      <c r="DS88" s="48" t="str">
        <f t="shared" si="385"/>
        <v/>
      </c>
      <c r="DT88" s="48" t="str">
        <f t="shared" si="385"/>
        <v/>
      </c>
      <c r="DU88" s="163" t="e">
        <f t="shared" si="247"/>
        <v>#N/A</v>
      </c>
      <c r="DV88" s="163" t="e">
        <f t="shared" si="248"/>
        <v>#N/A</v>
      </c>
      <c r="DW88" s="163" t="e">
        <f t="shared" si="249"/>
        <v>#N/A</v>
      </c>
      <c r="DX88" s="163" t="e">
        <f t="shared" si="250"/>
        <v>#N/A</v>
      </c>
      <c r="DY88" s="163" t="e">
        <f t="shared" si="251"/>
        <v>#N/A</v>
      </c>
      <c r="DZ88" s="163" t="e">
        <f t="shared" si="252"/>
        <v>#N/A</v>
      </c>
      <c r="EA88" s="163" t="e">
        <f t="shared" si="253"/>
        <v>#N/A</v>
      </c>
      <c r="EB88" s="163" t="e">
        <f t="shared" si="254"/>
        <v>#N/A</v>
      </c>
      <c r="EC88" s="163" t="e">
        <f t="shared" si="255"/>
        <v>#N/A</v>
      </c>
      <c r="ED88" s="163" t="e">
        <f t="shared" si="256"/>
        <v>#N/A</v>
      </c>
      <c r="EE88" s="163" t="e">
        <f t="shared" si="257"/>
        <v>#N/A</v>
      </c>
      <c r="EF88" s="163" t="e">
        <f t="shared" si="258"/>
        <v>#N/A</v>
      </c>
      <c r="EG88" s="163" t="e">
        <f t="shared" si="259"/>
        <v>#N/A</v>
      </c>
      <c r="EH88" s="163" t="e">
        <f t="shared" si="260"/>
        <v>#N/A</v>
      </c>
      <c r="EI88" s="163" t="e">
        <f t="shared" si="261"/>
        <v>#N/A</v>
      </c>
      <c r="EJ88" s="163" t="e">
        <f t="shared" si="262"/>
        <v>#N/A</v>
      </c>
      <c r="EK88" s="163" t="e">
        <f t="shared" si="263"/>
        <v>#N/A</v>
      </c>
      <c r="EL88" s="163" t="e">
        <f t="shared" si="264"/>
        <v>#N/A</v>
      </c>
      <c r="EM88" s="163" t="e">
        <f t="shared" si="265"/>
        <v>#N/A</v>
      </c>
      <c r="EN88" s="163" t="e">
        <f t="shared" si="266"/>
        <v>#N/A</v>
      </c>
      <c r="EO88" s="163" t="e">
        <f t="shared" si="267"/>
        <v>#N/A</v>
      </c>
      <c r="EP88" s="163" t="e">
        <f t="shared" si="268"/>
        <v>#N/A</v>
      </c>
      <c r="EQ88" s="163" t="e">
        <f t="shared" si="269"/>
        <v>#N/A</v>
      </c>
      <c r="ER88" s="163" t="e">
        <f t="shared" si="270"/>
        <v>#N/A</v>
      </c>
      <c r="ES88" s="163" t="e">
        <f t="shared" si="271"/>
        <v>#N/A</v>
      </c>
      <c r="ET88" s="163" t="e">
        <f t="shared" si="272"/>
        <v>#N/A</v>
      </c>
      <c r="EU88" s="163" t="e">
        <f t="shared" si="273"/>
        <v>#N/A</v>
      </c>
      <c r="EV88" s="163" t="e">
        <f t="shared" si="274"/>
        <v>#N/A</v>
      </c>
      <c r="EW88" s="163" t="e">
        <f t="shared" si="275"/>
        <v>#N/A</v>
      </c>
      <c r="EX88" s="163" t="e">
        <f t="shared" si="276"/>
        <v>#N/A</v>
      </c>
      <c r="EY88" s="163" t="e">
        <f t="shared" si="277"/>
        <v>#N/A</v>
      </c>
      <c r="EZ88" s="163" t="e">
        <f t="shared" si="278"/>
        <v>#N/A</v>
      </c>
      <c r="FA88" s="163" t="e">
        <f t="shared" si="279"/>
        <v>#N/A</v>
      </c>
      <c r="FB88" s="163" t="e">
        <f t="shared" si="280"/>
        <v>#N/A</v>
      </c>
      <c r="FC88" s="163" t="e">
        <f t="shared" si="281"/>
        <v>#N/A</v>
      </c>
      <c r="FD88" s="163" t="e">
        <f t="shared" si="282"/>
        <v>#N/A</v>
      </c>
      <c r="FE88" s="163" t="e">
        <f t="shared" si="283"/>
        <v>#N/A</v>
      </c>
      <c r="FF88" s="163" t="e">
        <f t="shared" si="284"/>
        <v>#N/A</v>
      </c>
      <c r="FG88" s="163" t="e">
        <f t="shared" si="285"/>
        <v>#N/A</v>
      </c>
      <c r="FH88" s="163" t="e">
        <f t="shared" si="286"/>
        <v>#N/A</v>
      </c>
      <c r="FI88" s="163" t="e">
        <f t="shared" si="287"/>
        <v>#N/A</v>
      </c>
      <c r="FJ88" s="163" t="e">
        <f t="shared" si="288"/>
        <v>#N/A</v>
      </c>
      <c r="FK88" s="163" t="e">
        <f t="shared" si="289"/>
        <v>#N/A</v>
      </c>
      <c r="FL88" s="163" t="e">
        <f t="shared" si="290"/>
        <v>#N/A</v>
      </c>
      <c r="FM88" s="163" t="e">
        <f t="shared" si="291"/>
        <v>#N/A</v>
      </c>
      <c r="FN88" s="163" t="e">
        <f t="shared" si="292"/>
        <v>#N/A</v>
      </c>
      <c r="FO88" s="163" t="e">
        <f t="shared" si="293"/>
        <v>#N/A</v>
      </c>
      <c r="FP88" s="163" t="e">
        <f t="shared" si="294"/>
        <v>#N/A</v>
      </c>
      <c r="FQ88" s="163" t="e">
        <f t="shared" si="295"/>
        <v>#N/A</v>
      </c>
      <c r="FR88" s="163" t="e">
        <f t="shared" si="296"/>
        <v>#N/A</v>
      </c>
      <c r="FS88" s="163" t="e">
        <f t="shared" si="297"/>
        <v>#N/A</v>
      </c>
      <c r="FT88" s="163" t="e">
        <f t="shared" si="298"/>
        <v>#N/A</v>
      </c>
      <c r="FU88" s="163" t="e">
        <f t="shared" si="299"/>
        <v>#N/A</v>
      </c>
      <c r="FV88" s="163" t="e">
        <f t="shared" si="300"/>
        <v>#N/A</v>
      </c>
      <c r="FW88" s="163" t="e">
        <f t="shared" si="301"/>
        <v>#N/A</v>
      </c>
      <c r="FX88" s="163" t="e">
        <f t="shared" si="302"/>
        <v>#N/A</v>
      </c>
      <c r="FY88" s="163" t="e">
        <f t="shared" si="303"/>
        <v>#N/A</v>
      </c>
      <c r="FZ88" s="163" t="e">
        <f t="shared" si="304"/>
        <v>#N/A</v>
      </c>
      <c r="GA88" s="163" t="e">
        <f t="shared" si="305"/>
        <v>#N/A</v>
      </c>
      <c r="GB88" s="163" t="e">
        <f t="shared" si="306"/>
        <v>#N/A</v>
      </c>
      <c r="GC88" s="163" t="e">
        <f t="shared" si="307"/>
        <v>#N/A</v>
      </c>
      <c r="GD88" s="163" t="e">
        <f t="shared" si="308"/>
        <v>#N/A</v>
      </c>
      <c r="GE88" s="163" t="e">
        <f t="shared" si="309"/>
        <v>#N/A</v>
      </c>
      <c r="GF88" s="163" t="e">
        <f t="shared" si="310"/>
        <v>#N/A</v>
      </c>
      <c r="GG88" s="163" t="e">
        <f t="shared" si="311"/>
        <v>#N/A</v>
      </c>
      <c r="GH88" s="163" t="e">
        <f t="shared" si="312"/>
        <v>#N/A</v>
      </c>
      <c r="GI88" s="163" t="e">
        <f t="shared" si="313"/>
        <v>#N/A</v>
      </c>
      <c r="GJ88" s="163" t="e">
        <f t="shared" si="314"/>
        <v>#N/A</v>
      </c>
      <c r="GK88" s="163" t="e">
        <f t="shared" si="315"/>
        <v>#N/A</v>
      </c>
      <c r="GL88" s="163" t="e">
        <f t="shared" si="316"/>
        <v>#N/A</v>
      </c>
      <c r="GM88" s="163" t="e">
        <f t="shared" si="317"/>
        <v>#N/A</v>
      </c>
      <c r="GN88" s="163" t="e">
        <f t="shared" si="318"/>
        <v>#N/A</v>
      </c>
      <c r="GO88" s="163" t="e">
        <f t="shared" si="319"/>
        <v>#N/A</v>
      </c>
      <c r="GP88" s="163" t="e">
        <f t="shared" si="320"/>
        <v>#N/A</v>
      </c>
      <c r="GQ88" s="163" t="e">
        <f t="shared" si="321"/>
        <v>#N/A</v>
      </c>
      <c r="GR88" s="163" t="e">
        <f t="shared" si="322"/>
        <v>#N/A</v>
      </c>
      <c r="GS88" s="163" t="e">
        <f t="shared" si="323"/>
        <v>#N/A</v>
      </c>
      <c r="GT88" s="163" t="e">
        <f t="shared" si="324"/>
        <v>#N/A</v>
      </c>
      <c r="GU88" s="163" t="e">
        <f t="shared" si="325"/>
        <v>#N/A</v>
      </c>
      <c r="GV88" s="163" t="e">
        <f t="shared" si="326"/>
        <v>#N/A</v>
      </c>
      <c r="GW88" s="163" t="e">
        <f t="shared" si="327"/>
        <v>#N/A</v>
      </c>
      <c r="GX88" s="163" t="e">
        <f t="shared" si="328"/>
        <v>#N/A</v>
      </c>
      <c r="GY88" s="163" t="e">
        <f t="shared" si="329"/>
        <v>#N/A</v>
      </c>
      <c r="GZ88" s="163" t="e">
        <f t="shared" si="330"/>
        <v>#N/A</v>
      </c>
      <c r="HA88" s="163" t="e">
        <f t="shared" si="331"/>
        <v>#N/A</v>
      </c>
      <c r="HB88" s="163" t="e">
        <f t="shared" si="332"/>
        <v>#N/A</v>
      </c>
      <c r="HC88" s="163" t="e">
        <f t="shared" si="333"/>
        <v>#N/A</v>
      </c>
      <c r="HD88" s="163" t="e">
        <f t="shared" si="334"/>
        <v>#N/A</v>
      </c>
      <c r="HE88" s="163" t="e">
        <f t="shared" si="335"/>
        <v>#N/A</v>
      </c>
      <c r="HF88" s="163" t="e">
        <f t="shared" si="336"/>
        <v>#N/A</v>
      </c>
      <c r="HG88" s="163" t="e">
        <f t="shared" si="337"/>
        <v>#N/A</v>
      </c>
      <c r="HH88" s="163" t="e">
        <f t="shared" si="338"/>
        <v>#N/A</v>
      </c>
      <c r="HI88" s="163" t="e">
        <f t="shared" si="339"/>
        <v>#N/A</v>
      </c>
      <c r="HJ88" s="163" t="e">
        <f t="shared" si="340"/>
        <v>#N/A</v>
      </c>
      <c r="HK88" s="163" t="e">
        <f t="shared" si="341"/>
        <v>#N/A</v>
      </c>
      <c r="HL88" s="163" t="e">
        <f t="shared" si="342"/>
        <v>#N/A</v>
      </c>
      <c r="HM88" s="163" t="e">
        <f t="shared" si="343"/>
        <v>#N/A</v>
      </c>
      <c r="HN88" s="163" t="e">
        <f t="shared" si="344"/>
        <v>#N/A</v>
      </c>
      <c r="HO88" s="163" t="e">
        <f t="shared" si="345"/>
        <v>#N/A</v>
      </c>
      <c r="HP88" s="163" t="e">
        <f t="shared" si="346"/>
        <v>#N/A</v>
      </c>
      <c r="HQ88" s="163" t="e">
        <f t="shared" si="347"/>
        <v>#N/A</v>
      </c>
    </row>
    <row r="89" spans="1:225" hidden="1" x14ac:dyDescent="0.25">
      <c r="A89" s="4">
        <v>86</v>
      </c>
      <c r="B89" s="368" t="str">
        <f>IFERROR(_xlfn.LOGNORM.INV(0.001,LN($G89),LN(VLOOKUP($H89,VLookups!$A$4:$C$13,3,FALSE))),"")</f>
        <v/>
      </c>
      <c r="C89" s="89"/>
      <c r="D89" s="368" t="str">
        <f>IFERROR(_xlfn.LOGNORM.INV(0.999,LN($G89),LN(VLOOKUP($H89,VLookups!$A$4:$C$13,3,FALSE))),"")</f>
        <v/>
      </c>
      <c r="E89" s="34" t="str">
        <f t="shared" si="239"/>
        <v/>
      </c>
      <c r="F89" s="34" t="str">
        <f t="shared" si="240"/>
        <v/>
      </c>
      <c r="G89" s="70" t="str">
        <f>IF(AND(C89&gt;0,NOT(ISBLANK(H89))),IF(VLOOKUP($C$3,VLookups!$A$17:$B$18,2,FALSE),C89*VLOOKUP(H89,VLookups!$A$4:$B$13,2,FALSE),C89),"")</f>
        <v/>
      </c>
      <c r="H89" s="21"/>
      <c r="I89" s="56"/>
      <c r="J89" s="266"/>
      <c r="K89" s="369" t="str">
        <f>IF(AND(B89&gt;0,C89&gt;0,D89&gt;0),IF(ISBLANK(J89),IF(ISBLANK(H89),"",VLOOKUP(H89,VLookups!$A$4:$C$13,3,FALSE)),J89),"")</f>
        <v/>
      </c>
      <c r="L89" s="369" t="str">
        <f t="shared" si="241"/>
        <v/>
      </c>
      <c r="M89" s="72" t="str">
        <f t="shared" si="242"/>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3"/>
        <v/>
      </c>
      <c r="X89" s="162" t="str">
        <f t="shared" si="244"/>
        <v/>
      </c>
      <c r="Y89" s="48" t="str">
        <f t="shared" ref="Y89:CJ89" si="386">IF(ISNONTEXT($W89),X89+$W89,"")</f>
        <v/>
      </c>
      <c r="Z89" s="48" t="str">
        <f t="shared" si="386"/>
        <v/>
      </c>
      <c r="AA89" s="48" t="str">
        <f t="shared" si="386"/>
        <v/>
      </c>
      <c r="AB89" s="48" t="str">
        <f t="shared" si="386"/>
        <v/>
      </c>
      <c r="AC89" s="48" t="str">
        <f t="shared" si="386"/>
        <v/>
      </c>
      <c r="AD89" s="48" t="str">
        <f t="shared" si="386"/>
        <v/>
      </c>
      <c r="AE89" s="48" t="str">
        <f t="shared" si="386"/>
        <v/>
      </c>
      <c r="AF89" s="48" t="str">
        <f t="shared" si="386"/>
        <v/>
      </c>
      <c r="AG89" s="48" t="str">
        <f t="shared" si="386"/>
        <v/>
      </c>
      <c r="AH89" s="48" t="str">
        <f t="shared" si="386"/>
        <v/>
      </c>
      <c r="AI89" s="48" t="str">
        <f t="shared" si="386"/>
        <v/>
      </c>
      <c r="AJ89" s="48" t="str">
        <f t="shared" si="386"/>
        <v/>
      </c>
      <c r="AK89" s="48" t="str">
        <f t="shared" si="386"/>
        <v/>
      </c>
      <c r="AL89" s="48" t="str">
        <f t="shared" si="386"/>
        <v/>
      </c>
      <c r="AM89" s="48" t="str">
        <f t="shared" si="386"/>
        <v/>
      </c>
      <c r="AN89" s="48" t="str">
        <f t="shared" si="386"/>
        <v/>
      </c>
      <c r="AO89" s="48" t="str">
        <f t="shared" si="386"/>
        <v/>
      </c>
      <c r="AP89" s="48" t="str">
        <f t="shared" si="386"/>
        <v/>
      </c>
      <c r="AQ89" s="48" t="str">
        <f t="shared" si="386"/>
        <v/>
      </c>
      <c r="AR89" s="48" t="str">
        <f t="shared" si="386"/>
        <v/>
      </c>
      <c r="AS89" s="48" t="str">
        <f t="shared" si="386"/>
        <v/>
      </c>
      <c r="AT89" s="48" t="str">
        <f t="shared" si="386"/>
        <v/>
      </c>
      <c r="AU89" s="48" t="str">
        <f t="shared" si="386"/>
        <v/>
      </c>
      <c r="AV89" s="48" t="str">
        <f t="shared" si="386"/>
        <v/>
      </c>
      <c r="AW89" s="48" t="str">
        <f t="shared" si="386"/>
        <v/>
      </c>
      <c r="AX89" s="48" t="str">
        <f t="shared" si="386"/>
        <v/>
      </c>
      <c r="AY89" s="48" t="str">
        <f t="shared" si="386"/>
        <v/>
      </c>
      <c r="AZ89" s="48" t="str">
        <f t="shared" si="386"/>
        <v/>
      </c>
      <c r="BA89" s="48" t="str">
        <f t="shared" si="386"/>
        <v/>
      </c>
      <c r="BB89" s="48" t="str">
        <f t="shared" si="386"/>
        <v/>
      </c>
      <c r="BC89" s="48" t="str">
        <f t="shared" si="386"/>
        <v/>
      </c>
      <c r="BD89" s="48" t="str">
        <f t="shared" si="386"/>
        <v/>
      </c>
      <c r="BE89" s="48" t="str">
        <f t="shared" si="386"/>
        <v/>
      </c>
      <c r="BF89" s="48" t="str">
        <f t="shared" si="386"/>
        <v/>
      </c>
      <c r="BG89" s="48" t="str">
        <f t="shared" si="386"/>
        <v/>
      </c>
      <c r="BH89" s="48" t="str">
        <f t="shared" si="386"/>
        <v/>
      </c>
      <c r="BI89" s="48" t="str">
        <f t="shared" si="386"/>
        <v/>
      </c>
      <c r="BJ89" s="48" t="str">
        <f t="shared" si="386"/>
        <v/>
      </c>
      <c r="BK89" s="48" t="str">
        <f t="shared" si="386"/>
        <v/>
      </c>
      <c r="BL89" s="48" t="str">
        <f t="shared" si="386"/>
        <v/>
      </c>
      <c r="BM89" s="48" t="str">
        <f t="shared" si="386"/>
        <v/>
      </c>
      <c r="BN89" s="48" t="str">
        <f t="shared" si="386"/>
        <v/>
      </c>
      <c r="BO89" s="48" t="str">
        <f t="shared" si="386"/>
        <v/>
      </c>
      <c r="BP89" s="48" t="str">
        <f t="shared" si="386"/>
        <v/>
      </c>
      <c r="BQ89" s="48" t="str">
        <f t="shared" si="386"/>
        <v/>
      </c>
      <c r="BR89" s="48" t="str">
        <f t="shared" si="386"/>
        <v/>
      </c>
      <c r="BS89" s="48" t="str">
        <f t="shared" si="386"/>
        <v/>
      </c>
      <c r="BT89" s="48" t="str">
        <f t="shared" si="386"/>
        <v/>
      </c>
      <c r="BU89" s="48" t="str">
        <f t="shared" si="386"/>
        <v/>
      </c>
      <c r="BV89" s="48" t="str">
        <f t="shared" si="386"/>
        <v/>
      </c>
      <c r="BW89" s="48" t="str">
        <f t="shared" si="386"/>
        <v/>
      </c>
      <c r="BX89" s="48" t="str">
        <f t="shared" si="386"/>
        <v/>
      </c>
      <c r="BY89" s="48" t="str">
        <f t="shared" si="386"/>
        <v/>
      </c>
      <c r="BZ89" s="48" t="str">
        <f t="shared" si="386"/>
        <v/>
      </c>
      <c r="CA89" s="48" t="str">
        <f t="shared" si="386"/>
        <v/>
      </c>
      <c r="CB89" s="48" t="str">
        <f t="shared" si="386"/>
        <v/>
      </c>
      <c r="CC89" s="48" t="str">
        <f t="shared" si="386"/>
        <v/>
      </c>
      <c r="CD89" s="48" t="str">
        <f t="shared" si="386"/>
        <v/>
      </c>
      <c r="CE89" s="48" t="str">
        <f t="shared" si="386"/>
        <v/>
      </c>
      <c r="CF89" s="48" t="str">
        <f t="shared" si="386"/>
        <v/>
      </c>
      <c r="CG89" s="48" t="str">
        <f t="shared" si="386"/>
        <v/>
      </c>
      <c r="CH89" s="48" t="str">
        <f t="shared" si="386"/>
        <v/>
      </c>
      <c r="CI89" s="48" t="str">
        <f t="shared" si="386"/>
        <v/>
      </c>
      <c r="CJ89" s="48" t="str">
        <f t="shared" si="386"/>
        <v/>
      </c>
      <c r="CK89" s="48" t="str">
        <f t="shared" ref="CK89:DT89" si="387">IF(ISNONTEXT($W89),CJ89+$W89,"")</f>
        <v/>
      </c>
      <c r="CL89" s="48" t="str">
        <f t="shared" si="387"/>
        <v/>
      </c>
      <c r="CM89" s="48" t="str">
        <f t="shared" si="387"/>
        <v/>
      </c>
      <c r="CN89" s="48" t="str">
        <f t="shared" si="387"/>
        <v/>
      </c>
      <c r="CO89" s="48" t="str">
        <f t="shared" si="387"/>
        <v/>
      </c>
      <c r="CP89" s="48" t="str">
        <f t="shared" si="387"/>
        <v/>
      </c>
      <c r="CQ89" s="48" t="str">
        <f t="shared" si="387"/>
        <v/>
      </c>
      <c r="CR89" s="48" t="str">
        <f t="shared" si="387"/>
        <v/>
      </c>
      <c r="CS89" s="48" t="str">
        <f t="shared" si="387"/>
        <v/>
      </c>
      <c r="CT89" s="48" t="str">
        <f t="shared" si="387"/>
        <v/>
      </c>
      <c r="CU89" s="48" t="str">
        <f t="shared" si="387"/>
        <v/>
      </c>
      <c r="CV89" s="48" t="str">
        <f t="shared" si="387"/>
        <v/>
      </c>
      <c r="CW89" s="48" t="str">
        <f t="shared" si="387"/>
        <v/>
      </c>
      <c r="CX89" s="48" t="str">
        <f t="shared" si="387"/>
        <v/>
      </c>
      <c r="CY89" s="48" t="str">
        <f t="shared" si="387"/>
        <v/>
      </c>
      <c r="CZ89" s="48" t="str">
        <f t="shared" si="387"/>
        <v/>
      </c>
      <c r="DA89" s="48" t="str">
        <f t="shared" si="387"/>
        <v/>
      </c>
      <c r="DB89" s="48" t="str">
        <f t="shared" si="387"/>
        <v/>
      </c>
      <c r="DC89" s="48" t="str">
        <f t="shared" si="387"/>
        <v/>
      </c>
      <c r="DD89" s="48" t="str">
        <f t="shared" si="387"/>
        <v/>
      </c>
      <c r="DE89" s="48" t="str">
        <f t="shared" si="387"/>
        <v/>
      </c>
      <c r="DF89" s="48" t="str">
        <f t="shared" si="387"/>
        <v/>
      </c>
      <c r="DG89" s="48" t="str">
        <f t="shared" si="387"/>
        <v/>
      </c>
      <c r="DH89" s="48" t="str">
        <f t="shared" si="387"/>
        <v/>
      </c>
      <c r="DI89" s="48" t="str">
        <f t="shared" si="387"/>
        <v/>
      </c>
      <c r="DJ89" s="48" t="str">
        <f t="shared" si="387"/>
        <v/>
      </c>
      <c r="DK89" s="48" t="str">
        <f t="shared" si="387"/>
        <v/>
      </c>
      <c r="DL89" s="48" t="str">
        <f t="shared" si="387"/>
        <v/>
      </c>
      <c r="DM89" s="48" t="str">
        <f t="shared" si="387"/>
        <v/>
      </c>
      <c r="DN89" s="48" t="str">
        <f t="shared" si="387"/>
        <v/>
      </c>
      <c r="DO89" s="48" t="str">
        <f t="shared" si="387"/>
        <v/>
      </c>
      <c r="DP89" s="48" t="str">
        <f t="shared" si="387"/>
        <v/>
      </c>
      <c r="DQ89" s="48" t="str">
        <f t="shared" si="387"/>
        <v/>
      </c>
      <c r="DR89" s="48" t="str">
        <f t="shared" si="387"/>
        <v/>
      </c>
      <c r="DS89" s="48" t="str">
        <f t="shared" si="387"/>
        <v/>
      </c>
      <c r="DT89" s="48" t="str">
        <f t="shared" si="387"/>
        <v/>
      </c>
      <c r="DU89" s="163" t="e">
        <f t="shared" si="247"/>
        <v>#N/A</v>
      </c>
      <c r="DV89" s="163" t="e">
        <f t="shared" si="248"/>
        <v>#N/A</v>
      </c>
      <c r="DW89" s="163" t="e">
        <f t="shared" si="249"/>
        <v>#N/A</v>
      </c>
      <c r="DX89" s="163" t="e">
        <f t="shared" si="250"/>
        <v>#N/A</v>
      </c>
      <c r="DY89" s="163" t="e">
        <f t="shared" si="251"/>
        <v>#N/A</v>
      </c>
      <c r="DZ89" s="163" t="e">
        <f t="shared" si="252"/>
        <v>#N/A</v>
      </c>
      <c r="EA89" s="163" t="e">
        <f t="shared" si="253"/>
        <v>#N/A</v>
      </c>
      <c r="EB89" s="163" t="e">
        <f t="shared" si="254"/>
        <v>#N/A</v>
      </c>
      <c r="EC89" s="163" t="e">
        <f t="shared" si="255"/>
        <v>#N/A</v>
      </c>
      <c r="ED89" s="163" t="e">
        <f t="shared" si="256"/>
        <v>#N/A</v>
      </c>
      <c r="EE89" s="163" t="e">
        <f t="shared" si="257"/>
        <v>#N/A</v>
      </c>
      <c r="EF89" s="163" t="e">
        <f t="shared" si="258"/>
        <v>#N/A</v>
      </c>
      <c r="EG89" s="163" t="e">
        <f t="shared" si="259"/>
        <v>#N/A</v>
      </c>
      <c r="EH89" s="163" t="e">
        <f t="shared" si="260"/>
        <v>#N/A</v>
      </c>
      <c r="EI89" s="163" t="e">
        <f t="shared" si="261"/>
        <v>#N/A</v>
      </c>
      <c r="EJ89" s="163" t="e">
        <f t="shared" si="262"/>
        <v>#N/A</v>
      </c>
      <c r="EK89" s="163" t="e">
        <f t="shared" si="263"/>
        <v>#N/A</v>
      </c>
      <c r="EL89" s="163" t="e">
        <f t="shared" si="264"/>
        <v>#N/A</v>
      </c>
      <c r="EM89" s="163" t="e">
        <f t="shared" si="265"/>
        <v>#N/A</v>
      </c>
      <c r="EN89" s="163" t="e">
        <f t="shared" si="266"/>
        <v>#N/A</v>
      </c>
      <c r="EO89" s="163" t="e">
        <f t="shared" si="267"/>
        <v>#N/A</v>
      </c>
      <c r="EP89" s="163" t="e">
        <f t="shared" si="268"/>
        <v>#N/A</v>
      </c>
      <c r="EQ89" s="163" t="e">
        <f t="shared" si="269"/>
        <v>#N/A</v>
      </c>
      <c r="ER89" s="163" t="e">
        <f t="shared" si="270"/>
        <v>#N/A</v>
      </c>
      <c r="ES89" s="163" t="e">
        <f t="shared" si="271"/>
        <v>#N/A</v>
      </c>
      <c r="ET89" s="163" t="e">
        <f t="shared" si="272"/>
        <v>#N/A</v>
      </c>
      <c r="EU89" s="163" t="e">
        <f t="shared" si="273"/>
        <v>#N/A</v>
      </c>
      <c r="EV89" s="163" t="e">
        <f t="shared" si="274"/>
        <v>#N/A</v>
      </c>
      <c r="EW89" s="163" t="e">
        <f t="shared" si="275"/>
        <v>#N/A</v>
      </c>
      <c r="EX89" s="163" t="e">
        <f t="shared" si="276"/>
        <v>#N/A</v>
      </c>
      <c r="EY89" s="163" t="e">
        <f t="shared" si="277"/>
        <v>#N/A</v>
      </c>
      <c r="EZ89" s="163" t="e">
        <f t="shared" si="278"/>
        <v>#N/A</v>
      </c>
      <c r="FA89" s="163" t="e">
        <f t="shared" si="279"/>
        <v>#N/A</v>
      </c>
      <c r="FB89" s="163" t="e">
        <f t="shared" si="280"/>
        <v>#N/A</v>
      </c>
      <c r="FC89" s="163" t="e">
        <f t="shared" si="281"/>
        <v>#N/A</v>
      </c>
      <c r="FD89" s="163" t="e">
        <f t="shared" si="282"/>
        <v>#N/A</v>
      </c>
      <c r="FE89" s="163" t="e">
        <f t="shared" si="283"/>
        <v>#N/A</v>
      </c>
      <c r="FF89" s="163" t="e">
        <f t="shared" si="284"/>
        <v>#N/A</v>
      </c>
      <c r="FG89" s="163" t="e">
        <f t="shared" si="285"/>
        <v>#N/A</v>
      </c>
      <c r="FH89" s="163" t="e">
        <f t="shared" si="286"/>
        <v>#N/A</v>
      </c>
      <c r="FI89" s="163" t="e">
        <f t="shared" si="287"/>
        <v>#N/A</v>
      </c>
      <c r="FJ89" s="163" t="e">
        <f t="shared" si="288"/>
        <v>#N/A</v>
      </c>
      <c r="FK89" s="163" t="e">
        <f t="shared" si="289"/>
        <v>#N/A</v>
      </c>
      <c r="FL89" s="163" t="e">
        <f t="shared" si="290"/>
        <v>#N/A</v>
      </c>
      <c r="FM89" s="163" t="e">
        <f t="shared" si="291"/>
        <v>#N/A</v>
      </c>
      <c r="FN89" s="163" t="e">
        <f t="shared" si="292"/>
        <v>#N/A</v>
      </c>
      <c r="FO89" s="163" t="e">
        <f t="shared" si="293"/>
        <v>#N/A</v>
      </c>
      <c r="FP89" s="163" t="e">
        <f t="shared" si="294"/>
        <v>#N/A</v>
      </c>
      <c r="FQ89" s="163" t="e">
        <f t="shared" si="295"/>
        <v>#N/A</v>
      </c>
      <c r="FR89" s="163" t="e">
        <f t="shared" si="296"/>
        <v>#N/A</v>
      </c>
      <c r="FS89" s="163" t="e">
        <f t="shared" si="297"/>
        <v>#N/A</v>
      </c>
      <c r="FT89" s="163" t="e">
        <f t="shared" si="298"/>
        <v>#N/A</v>
      </c>
      <c r="FU89" s="163" t="e">
        <f t="shared" si="299"/>
        <v>#N/A</v>
      </c>
      <c r="FV89" s="163" t="e">
        <f t="shared" si="300"/>
        <v>#N/A</v>
      </c>
      <c r="FW89" s="163" t="e">
        <f t="shared" si="301"/>
        <v>#N/A</v>
      </c>
      <c r="FX89" s="163" t="e">
        <f t="shared" si="302"/>
        <v>#N/A</v>
      </c>
      <c r="FY89" s="163" t="e">
        <f t="shared" si="303"/>
        <v>#N/A</v>
      </c>
      <c r="FZ89" s="163" t="e">
        <f t="shared" si="304"/>
        <v>#N/A</v>
      </c>
      <c r="GA89" s="163" t="e">
        <f t="shared" si="305"/>
        <v>#N/A</v>
      </c>
      <c r="GB89" s="163" t="e">
        <f t="shared" si="306"/>
        <v>#N/A</v>
      </c>
      <c r="GC89" s="163" t="e">
        <f t="shared" si="307"/>
        <v>#N/A</v>
      </c>
      <c r="GD89" s="163" t="e">
        <f t="shared" si="308"/>
        <v>#N/A</v>
      </c>
      <c r="GE89" s="163" t="e">
        <f t="shared" si="309"/>
        <v>#N/A</v>
      </c>
      <c r="GF89" s="163" t="e">
        <f t="shared" si="310"/>
        <v>#N/A</v>
      </c>
      <c r="GG89" s="163" t="e">
        <f t="shared" si="311"/>
        <v>#N/A</v>
      </c>
      <c r="GH89" s="163" t="e">
        <f t="shared" si="312"/>
        <v>#N/A</v>
      </c>
      <c r="GI89" s="163" t="e">
        <f t="shared" si="313"/>
        <v>#N/A</v>
      </c>
      <c r="GJ89" s="163" t="e">
        <f t="shared" si="314"/>
        <v>#N/A</v>
      </c>
      <c r="GK89" s="163" t="e">
        <f t="shared" si="315"/>
        <v>#N/A</v>
      </c>
      <c r="GL89" s="163" t="e">
        <f t="shared" si="316"/>
        <v>#N/A</v>
      </c>
      <c r="GM89" s="163" t="e">
        <f t="shared" si="317"/>
        <v>#N/A</v>
      </c>
      <c r="GN89" s="163" t="e">
        <f t="shared" si="318"/>
        <v>#N/A</v>
      </c>
      <c r="GO89" s="163" t="e">
        <f t="shared" si="319"/>
        <v>#N/A</v>
      </c>
      <c r="GP89" s="163" t="e">
        <f t="shared" si="320"/>
        <v>#N/A</v>
      </c>
      <c r="GQ89" s="163" t="e">
        <f t="shared" si="321"/>
        <v>#N/A</v>
      </c>
      <c r="GR89" s="163" t="e">
        <f t="shared" si="322"/>
        <v>#N/A</v>
      </c>
      <c r="GS89" s="163" t="e">
        <f t="shared" si="323"/>
        <v>#N/A</v>
      </c>
      <c r="GT89" s="163" t="e">
        <f t="shared" si="324"/>
        <v>#N/A</v>
      </c>
      <c r="GU89" s="163" t="e">
        <f t="shared" si="325"/>
        <v>#N/A</v>
      </c>
      <c r="GV89" s="163" t="e">
        <f t="shared" si="326"/>
        <v>#N/A</v>
      </c>
      <c r="GW89" s="163" t="e">
        <f t="shared" si="327"/>
        <v>#N/A</v>
      </c>
      <c r="GX89" s="163" t="e">
        <f t="shared" si="328"/>
        <v>#N/A</v>
      </c>
      <c r="GY89" s="163" t="e">
        <f t="shared" si="329"/>
        <v>#N/A</v>
      </c>
      <c r="GZ89" s="163" t="e">
        <f t="shared" si="330"/>
        <v>#N/A</v>
      </c>
      <c r="HA89" s="163" t="e">
        <f t="shared" si="331"/>
        <v>#N/A</v>
      </c>
      <c r="HB89" s="163" t="e">
        <f t="shared" si="332"/>
        <v>#N/A</v>
      </c>
      <c r="HC89" s="163" t="e">
        <f t="shared" si="333"/>
        <v>#N/A</v>
      </c>
      <c r="HD89" s="163" t="e">
        <f t="shared" si="334"/>
        <v>#N/A</v>
      </c>
      <c r="HE89" s="163" t="e">
        <f t="shared" si="335"/>
        <v>#N/A</v>
      </c>
      <c r="HF89" s="163" t="e">
        <f t="shared" si="336"/>
        <v>#N/A</v>
      </c>
      <c r="HG89" s="163" t="e">
        <f t="shared" si="337"/>
        <v>#N/A</v>
      </c>
      <c r="HH89" s="163" t="e">
        <f t="shared" si="338"/>
        <v>#N/A</v>
      </c>
      <c r="HI89" s="163" t="e">
        <f t="shared" si="339"/>
        <v>#N/A</v>
      </c>
      <c r="HJ89" s="163" t="e">
        <f t="shared" si="340"/>
        <v>#N/A</v>
      </c>
      <c r="HK89" s="163" t="e">
        <f t="shared" si="341"/>
        <v>#N/A</v>
      </c>
      <c r="HL89" s="163" t="e">
        <f t="shared" si="342"/>
        <v>#N/A</v>
      </c>
      <c r="HM89" s="163" t="e">
        <f t="shared" si="343"/>
        <v>#N/A</v>
      </c>
      <c r="HN89" s="163" t="e">
        <f t="shared" si="344"/>
        <v>#N/A</v>
      </c>
      <c r="HO89" s="163" t="e">
        <f t="shared" si="345"/>
        <v>#N/A</v>
      </c>
      <c r="HP89" s="163" t="e">
        <f t="shared" si="346"/>
        <v>#N/A</v>
      </c>
      <c r="HQ89" s="163" t="e">
        <f t="shared" si="347"/>
        <v>#N/A</v>
      </c>
    </row>
    <row r="90" spans="1:225" hidden="1" x14ac:dyDescent="0.25">
      <c r="A90" s="4">
        <v>87</v>
      </c>
      <c r="B90" s="368" t="str">
        <f>IFERROR(_xlfn.LOGNORM.INV(0.001,LN($G90),LN(VLOOKUP($H90,VLookups!$A$4:$C$13,3,FALSE))),"")</f>
        <v/>
      </c>
      <c r="C90" s="89"/>
      <c r="D90" s="368" t="str">
        <f>IFERROR(_xlfn.LOGNORM.INV(0.999,LN($G90),LN(VLOOKUP($H90,VLookups!$A$4:$C$13,3,FALSE))),"")</f>
        <v/>
      </c>
      <c r="E90" s="34" t="str">
        <f t="shared" si="239"/>
        <v/>
      </c>
      <c r="F90" s="34" t="str">
        <f t="shared" si="240"/>
        <v/>
      </c>
      <c r="G90" s="70" t="str">
        <f>IF(AND(C90&gt;0,NOT(ISBLANK(H90))),IF(VLOOKUP($C$3,VLookups!$A$17:$B$18,2,FALSE),C90*VLOOKUP(H90,VLookups!$A$4:$B$13,2,FALSE),C90),"")</f>
        <v/>
      </c>
      <c r="H90" s="21"/>
      <c r="I90" s="56"/>
      <c r="J90" s="266"/>
      <c r="K90" s="369" t="str">
        <f>IF(AND(B90&gt;0,C90&gt;0,D90&gt;0),IF(ISBLANK(J90),IF(ISBLANK(H90),"",VLOOKUP(H90,VLookups!$A$4:$C$13,3,FALSE)),J90),"")</f>
        <v/>
      </c>
      <c r="L90" s="369" t="str">
        <f t="shared" si="241"/>
        <v/>
      </c>
      <c r="M90" s="72" t="str">
        <f t="shared" si="242"/>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3"/>
        <v/>
      </c>
      <c r="X90" s="162" t="str">
        <f t="shared" si="244"/>
        <v/>
      </c>
      <c r="Y90" s="48" t="str">
        <f t="shared" ref="Y90:CJ90" si="388">IF(ISNONTEXT($W90),X90+$W90,"")</f>
        <v/>
      </c>
      <c r="Z90" s="48" t="str">
        <f t="shared" si="388"/>
        <v/>
      </c>
      <c r="AA90" s="48" t="str">
        <f t="shared" si="388"/>
        <v/>
      </c>
      <c r="AB90" s="48" t="str">
        <f t="shared" si="388"/>
        <v/>
      </c>
      <c r="AC90" s="48" t="str">
        <f t="shared" si="388"/>
        <v/>
      </c>
      <c r="AD90" s="48" t="str">
        <f t="shared" si="388"/>
        <v/>
      </c>
      <c r="AE90" s="48" t="str">
        <f t="shared" si="388"/>
        <v/>
      </c>
      <c r="AF90" s="48" t="str">
        <f t="shared" si="388"/>
        <v/>
      </c>
      <c r="AG90" s="48" t="str">
        <f t="shared" si="388"/>
        <v/>
      </c>
      <c r="AH90" s="48" t="str">
        <f t="shared" si="388"/>
        <v/>
      </c>
      <c r="AI90" s="48" t="str">
        <f t="shared" si="388"/>
        <v/>
      </c>
      <c r="AJ90" s="48" t="str">
        <f t="shared" si="388"/>
        <v/>
      </c>
      <c r="AK90" s="48" t="str">
        <f t="shared" si="388"/>
        <v/>
      </c>
      <c r="AL90" s="48" t="str">
        <f t="shared" si="388"/>
        <v/>
      </c>
      <c r="AM90" s="48" t="str">
        <f t="shared" si="388"/>
        <v/>
      </c>
      <c r="AN90" s="48" t="str">
        <f t="shared" si="388"/>
        <v/>
      </c>
      <c r="AO90" s="48" t="str">
        <f t="shared" si="388"/>
        <v/>
      </c>
      <c r="AP90" s="48" t="str">
        <f t="shared" si="388"/>
        <v/>
      </c>
      <c r="AQ90" s="48" t="str">
        <f t="shared" si="388"/>
        <v/>
      </c>
      <c r="AR90" s="48" t="str">
        <f t="shared" si="388"/>
        <v/>
      </c>
      <c r="AS90" s="48" t="str">
        <f t="shared" si="388"/>
        <v/>
      </c>
      <c r="AT90" s="48" t="str">
        <f t="shared" si="388"/>
        <v/>
      </c>
      <c r="AU90" s="48" t="str">
        <f t="shared" si="388"/>
        <v/>
      </c>
      <c r="AV90" s="48" t="str">
        <f t="shared" si="388"/>
        <v/>
      </c>
      <c r="AW90" s="48" t="str">
        <f t="shared" si="388"/>
        <v/>
      </c>
      <c r="AX90" s="48" t="str">
        <f t="shared" si="388"/>
        <v/>
      </c>
      <c r="AY90" s="48" t="str">
        <f t="shared" si="388"/>
        <v/>
      </c>
      <c r="AZ90" s="48" t="str">
        <f t="shared" si="388"/>
        <v/>
      </c>
      <c r="BA90" s="48" t="str">
        <f t="shared" si="388"/>
        <v/>
      </c>
      <c r="BB90" s="48" t="str">
        <f t="shared" si="388"/>
        <v/>
      </c>
      <c r="BC90" s="48" t="str">
        <f t="shared" si="388"/>
        <v/>
      </c>
      <c r="BD90" s="48" t="str">
        <f t="shared" si="388"/>
        <v/>
      </c>
      <c r="BE90" s="48" t="str">
        <f t="shared" si="388"/>
        <v/>
      </c>
      <c r="BF90" s="48" t="str">
        <f t="shared" si="388"/>
        <v/>
      </c>
      <c r="BG90" s="48" t="str">
        <f t="shared" si="388"/>
        <v/>
      </c>
      <c r="BH90" s="48" t="str">
        <f t="shared" si="388"/>
        <v/>
      </c>
      <c r="BI90" s="48" t="str">
        <f t="shared" si="388"/>
        <v/>
      </c>
      <c r="BJ90" s="48" t="str">
        <f t="shared" si="388"/>
        <v/>
      </c>
      <c r="BK90" s="48" t="str">
        <f t="shared" si="388"/>
        <v/>
      </c>
      <c r="BL90" s="48" t="str">
        <f t="shared" si="388"/>
        <v/>
      </c>
      <c r="BM90" s="48" t="str">
        <f t="shared" si="388"/>
        <v/>
      </c>
      <c r="BN90" s="48" t="str">
        <f t="shared" si="388"/>
        <v/>
      </c>
      <c r="BO90" s="48" t="str">
        <f t="shared" si="388"/>
        <v/>
      </c>
      <c r="BP90" s="48" t="str">
        <f t="shared" si="388"/>
        <v/>
      </c>
      <c r="BQ90" s="48" t="str">
        <f t="shared" si="388"/>
        <v/>
      </c>
      <c r="BR90" s="48" t="str">
        <f t="shared" si="388"/>
        <v/>
      </c>
      <c r="BS90" s="48" t="str">
        <f t="shared" si="388"/>
        <v/>
      </c>
      <c r="BT90" s="48" t="str">
        <f t="shared" si="388"/>
        <v/>
      </c>
      <c r="BU90" s="48" t="str">
        <f t="shared" si="388"/>
        <v/>
      </c>
      <c r="BV90" s="48" t="str">
        <f t="shared" si="388"/>
        <v/>
      </c>
      <c r="BW90" s="48" t="str">
        <f t="shared" si="388"/>
        <v/>
      </c>
      <c r="BX90" s="48" t="str">
        <f t="shared" si="388"/>
        <v/>
      </c>
      <c r="BY90" s="48" t="str">
        <f t="shared" si="388"/>
        <v/>
      </c>
      <c r="BZ90" s="48" t="str">
        <f t="shared" si="388"/>
        <v/>
      </c>
      <c r="CA90" s="48" t="str">
        <f t="shared" si="388"/>
        <v/>
      </c>
      <c r="CB90" s="48" t="str">
        <f t="shared" si="388"/>
        <v/>
      </c>
      <c r="CC90" s="48" t="str">
        <f t="shared" si="388"/>
        <v/>
      </c>
      <c r="CD90" s="48" t="str">
        <f t="shared" si="388"/>
        <v/>
      </c>
      <c r="CE90" s="48" t="str">
        <f t="shared" si="388"/>
        <v/>
      </c>
      <c r="CF90" s="48" t="str">
        <f t="shared" si="388"/>
        <v/>
      </c>
      <c r="CG90" s="48" t="str">
        <f t="shared" si="388"/>
        <v/>
      </c>
      <c r="CH90" s="48" t="str">
        <f t="shared" si="388"/>
        <v/>
      </c>
      <c r="CI90" s="48" t="str">
        <f t="shared" si="388"/>
        <v/>
      </c>
      <c r="CJ90" s="48" t="str">
        <f t="shared" si="388"/>
        <v/>
      </c>
      <c r="CK90" s="48" t="str">
        <f t="shared" ref="CK90:DT90" si="389">IF(ISNONTEXT($W90),CJ90+$W90,"")</f>
        <v/>
      </c>
      <c r="CL90" s="48" t="str">
        <f t="shared" si="389"/>
        <v/>
      </c>
      <c r="CM90" s="48" t="str">
        <f t="shared" si="389"/>
        <v/>
      </c>
      <c r="CN90" s="48" t="str">
        <f t="shared" si="389"/>
        <v/>
      </c>
      <c r="CO90" s="48" t="str">
        <f t="shared" si="389"/>
        <v/>
      </c>
      <c r="CP90" s="48" t="str">
        <f t="shared" si="389"/>
        <v/>
      </c>
      <c r="CQ90" s="48" t="str">
        <f t="shared" si="389"/>
        <v/>
      </c>
      <c r="CR90" s="48" t="str">
        <f t="shared" si="389"/>
        <v/>
      </c>
      <c r="CS90" s="48" t="str">
        <f t="shared" si="389"/>
        <v/>
      </c>
      <c r="CT90" s="48" t="str">
        <f t="shared" si="389"/>
        <v/>
      </c>
      <c r="CU90" s="48" t="str">
        <f t="shared" si="389"/>
        <v/>
      </c>
      <c r="CV90" s="48" t="str">
        <f t="shared" si="389"/>
        <v/>
      </c>
      <c r="CW90" s="48" t="str">
        <f t="shared" si="389"/>
        <v/>
      </c>
      <c r="CX90" s="48" t="str">
        <f t="shared" si="389"/>
        <v/>
      </c>
      <c r="CY90" s="48" t="str">
        <f t="shared" si="389"/>
        <v/>
      </c>
      <c r="CZ90" s="48" t="str">
        <f t="shared" si="389"/>
        <v/>
      </c>
      <c r="DA90" s="48" t="str">
        <f t="shared" si="389"/>
        <v/>
      </c>
      <c r="DB90" s="48" t="str">
        <f t="shared" si="389"/>
        <v/>
      </c>
      <c r="DC90" s="48" t="str">
        <f t="shared" si="389"/>
        <v/>
      </c>
      <c r="DD90" s="48" t="str">
        <f t="shared" si="389"/>
        <v/>
      </c>
      <c r="DE90" s="48" t="str">
        <f t="shared" si="389"/>
        <v/>
      </c>
      <c r="DF90" s="48" t="str">
        <f t="shared" si="389"/>
        <v/>
      </c>
      <c r="DG90" s="48" t="str">
        <f t="shared" si="389"/>
        <v/>
      </c>
      <c r="DH90" s="48" t="str">
        <f t="shared" si="389"/>
        <v/>
      </c>
      <c r="DI90" s="48" t="str">
        <f t="shared" si="389"/>
        <v/>
      </c>
      <c r="DJ90" s="48" t="str">
        <f t="shared" si="389"/>
        <v/>
      </c>
      <c r="DK90" s="48" t="str">
        <f t="shared" si="389"/>
        <v/>
      </c>
      <c r="DL90" s="48" t="str">
        <f t="shared" si="389"/>
        <v/>
      </c>
      <c r="DM90" s="48" t="str">
        <f t="shared" si="389"/>
        <v/>
      </c>
      <c r="DN90" s="48" t="str">
        <f t="shared" si="389"/>
        <v/>
      </c>
      <c r="DO90" s="48" t="str">
        <f t="shared" si="389"/>
        <v/>
      </c>
      <c r="DP90" s="48" t="str">
        <f t="shared" si="389"/>
        <v/>
      </c>
      <c r="DQ90" s="48" t="str">
        <f t="shared" si="389"/>
        <v/>
      </c>
      <c r="DR90" s="48" t="str">
        <f t="shared" si="389"/>
        <v/>
      </c>
      <c r="DS90" s="48" t="str">
        <f t="shared" si="389"/>
        <v/>
      </c>
      <c r="DT90" s="48" t="str">
        <f t="shared" si="389"/>
        <v/>
      </c>
      <c r="DU90" s="163" t="e">
        <f t="shared" si="247"/>
        <v>#N/A</v>
      </c>
      <c r="DV90" s="163" t="e">
        <f t="shared" si="248"/>
        <v>#N/A</v>
      </c>
      <c r="DW90" s="163" t="e">
        <f t="shared" si="249"/>
        <v>#N/A</v>
      </c>
      <c r="DX90" s="163" t="e">
        <f t="shared" si="250"/>
        <v>#N/A</v>
      </c>
      <c r="DY90" s="163" t="e">
        <f t="shared" si="251"/>
        <v>#N/A</v>
      </c>
      <c r="DZ90" s="163" t="e">
        <f t="shared" si="252"/>
        <v>#N/A</v>
      </c>
      <c r="EA90" s="163" t="e">
        <f t="shared" si="253"/>
        <v>#N/A</v>
      </c>
      <c r="EB90" s="163" t="e">
        <f t="shared" si="254"/>
        <v>#N/A</v>
      </c>
      <c r="EC90" s="163" t="e">
        <f t="shared" si="255"/>
        <v>#N/A</v>
      </c>
      <c r="ED90" s="163" t="e">
        <f t="shared" si="256"/>
        <v>#N/A</v>
      </c>
      <c r="EE90" s="163" t="e">
        <f t="shared" si="257"/>
        <v>#N/A</v>
      </c>
      <c r="EF90" s="163" t="e">
        <f t="shared" si="258"/>
        <v>#N/A</v>
      </c>
      <c r="EG90" s="163" t="e">
        <f t="shared" si="259"/>
        <v>#N/A</v>
      </c>
      <c r="EH90" s="163" t="e">
        <f t="shared" si="260"/>
        <v>#N/A</v>
      </c>
      <c r="EI90" s="163" t="e">
        <f t="shared" si="261"/>
        <v>#N/A</v>
      </c>
      <c r="EJ90" s="163" t="e">
        <f t="shared" si="262"/>
        <v>#N/A</v>
      </c>
      <c r="EK90" s="163" t="e">
        <f t="shared" si="263"/>
        <v>#N/A</v>
      </c>
      <c r="EL90" s="163" t="e">
        <f t="shared" si="264"/>
        <v>#N/A</v>
      </c>
      <c r="EM90" s="163" t="e">
        <f t="shared" si="265"/>
        <v>#N/A</v>
      </c>
      <c r="EN90" s="163" t="e">
        <f t="shared" si="266"/>
        <v>#N/A</v>
      </c>
      <c r="EO90" s="163" t="e">
        <f t="shared" si="267"/>
        <v>#N/A</v>
      </c>
      <c r="EP90" s="163" t="e">
        <f t="shared" si="268"/>
        <v>#N/A</v>
      </c>
      <c r="EQ90" s="163" t="e">
        <f t="shared" si="269"/>
        <v>#N/A</v>
      </c>
      <c r="ER90" s="163" t="e">
        <f t="shared" si="270"/>
        <v>#N/A</v>
      </c>
      <c r="ES90" s="163" t="e">
        <f t="shared" si="271"/>
        <v>#N/A</v>
      </c>
      <c r="ET90" s="163" t="e">
        <f t="shared" si="272"/>
        <v>#N/A</v>
      </c>
      <c r="EU90" s="163" t="e">
        <f t="shared" si="273"/>
        <v>#N/A</v>
      </c>
      <c r="EV90" s="163" t="e">
        <f t="shared" si="274"/>
        <v>#N/A</v>
      </c>
      <c r="EW90" s="163" t="e">
        <f t="shared" si="275"/>
        <v>#N/A</v>
      </c>
      <c r="EX90" s="163" t="e">
        <f t="shared" si="276"/>
        <v>#N/A</v>
      </c>
      <c r="EY90" s="163" t="e">
        <f t="shared" si="277"/>
        <v>#N/A</v>
      </c>
      <c r="EZ90" s="163" t="e">
        <f t="shared" si="278"/>
        <v>#N/A</v>
      </c>
      <c r="FA90" s="163" t="e">
        <f t="shared" si="279"/>
        <v>#N/A</v>
      </c>
      <c r="FB90" s="163" t="e">
        <f t="shared" si="280"/>
        <v>#N/A</v>
      </c>
      <c r="FC90" s="163" t="e">
        <f t="shared" si="281"/>
        <v>#N/A</v>
      </c>
      <c r="FD90" s="163" t="e">
        <f t="shared" si="282"/>
        <v>#N/A</v>
      </c>
      <c r="FE90" s="163" t="e">
        <f t="shared" si="283"/>
        <v>#N/A</v>
      </c>
      <c r="FF90" s="163" t="e">
        <f t="shared" si="284"/>
        <v>#N/A</v>
      </c>
      <c r="FG90" s="163" t="e">
        <f t="shared" si="285"/>
        <v>#N/A</v>
      </c>
      <c r="FH90" s="163" t="e">
        <f t="shared" si="286"/>
        <v>#N/A</v>
      </c>
      <c r="FI90" s="163" t="e">
        <f t="shared" si="287"/>
        <v>#N/A</v>
      </c>
      <c r="FJ90" s="163" t="e">
        <f t="shared" si="288"/>
        <v>#N/A</v>
      </c>
      <c r="FK90" s="163" t="e">
        <f t="shared" si="289"/>
        <v>#N/A</v>
      </c>
      <c r="FL90" s="163" t="e">
        <f t="shared" si="290"/>
        <v>#N/A</v>
      </c>
      <c r="FM90" s="163" t="e">
        <f t="shared" si="291"/>
        <v>#N/A</v>
      </c>
      <c r="FN90" s="163" t="e">
        <f t="shared" si="292"/>
        <v>#N/A</v>
      </c>
      <c r="FO90" s="163" t="e">
        <f t="shared" si="293"/>
        <v>#N/A</v>
      </c>
      <c r="FP90" s="163" t="e">
        <f t="shared" si="294"/>
        <v>#N/A</v>
      </c>
      <c r="FQ90" s="163" t="e">
        <f t="shared" si="295"/>
        <v>#N/A</v>
      </c>
      <c r="FR90" s="163" t="e">
        <f t="shared" si="296"/>
        <v>#N/A</v>
      </c>
      <c r="FS90" s="163" t="e">
        <f t="shared" si="297"/>
        <v>#N/A</v>
      </c>
      <c r="FT90" s="163" t="e">
        <f t="shared" si="298"/>
        <v>#N/A</v>
      </c>
      <c r="FU90" s="163" t="e">
        <f t="shared" si="299"/>
        <v>#N/A</v>
      </c>
      <c r="FV90" s="163" t="e">
        <f t="shared" si="300"/>
        <v>#N/A</v>
      </c>
      <c r="FW90" s="163" t="e">
        <f t="shared" si="301"/>
        <v>#N/A</v>
      </c>
      <c r="FX90" s="163" t="e">
        <f t="shared" si="302"/>
        <v>#N/A</v>
      </c>
      <c r="FY90" s="163" t="e">
        <f t="shared" si="303"/>
        <v>#N/A</v>
      </c>
      <c r="FZ90" s="163" t="e">
        <f t="shared" si="304"/>
        <v>#N/A</v>
      </c>
      <c r="GA90" s="163" t="e">
        <f t="shared" si="305"/>
        <v>#N/A</v>
      </c>
      <c r="GB90" s="163" t="e">
        <f t="shared" si="306"/>
        <v>#N/A</v>
      </c>
      <c r="GC90" s="163" t="e">
        <f t="shared" si="307"/>
        <v>#N/A</v>
      </c>
      <c r="GD90" s="163" t="e">
        <f t="shared" si="308"/>
        <v>#N/A</v>
      </c>
      <c r="GE90" s="163" t="e">
        <f t="shared" si="309"/>
        <v>#N/A</v>
      </c>
      <c r="GF90" s="163" t="e">
        <f t="shared" si="310"/>
        <v>#N/A</v>
      </c>
      <c r="GG90" s="163" t="e">
        <f t="shared" si="311"/>
        <v>#N/A</v>
      </c>
      <c r="GH90" s="163" t="e">
        <f t="shared" si="312"/>
        <v>#N/A</v>
      </c>
      <c r="GI90" s="163" t="e">
        <f t="shared" si="313"/>
        <v>#N/A</v>
      </c>
      <c r="GJ90" s="163" t="e">
        <f t="shared" si="314"/>
        <v>#N/A</v>
      </c>
      <c r="GK90" s="163" t="e">
        <f t="shared" si="315"/>
        <v>#N/A</v>
      </c>
      <c r="GL90" s="163" t="e">
        <f t="shared" si="316"/>
        <v>#N/A</v>
      </c>
      <c r="GM90" s="163" t="e">
        <f t="shared" si="317"/>
        <v>#N/A</v>
      </c>
      <c r="GN90" s="163" t="e">
        <f t="shared" si="318"/>
        <v>#N/A</v>
      </c>
      <c r="GO90" s="163" t="e">
        <f t="shared" si="319"/>
        <v>#N/A</v>
      </c>
      <c r="GP90" s="163" t="e">
        <f t="shared" si="320"/>
        <v>#N/A</v>
      </c>
      <c r="GQ90" s="163" t="e">
        <f t="shared" si="321"/>
        <v>#N/A</v>
      </c>
      <c r="GR90" s="163" t="e">
        <f t="shared" si="322"/>
        <v>#N/A</v>
      </c>
      <c r="GS90" s="163" t="e">
        <f t="shared" si="323"/>
        <v>#N/A</v>
      </c>
      <c r="GT90" s="163" t="e">
        <f t="shared" si="324"/>
        <v>#N/A</v>
      </c>
      <c r="GU90" s="163" t="e">
        <f t="shared" si="325"/>
        <v>#N/A</v>
      </c>
      <c r="GV90" s="163" t="e">
        <f t="shared" si="326"/>
        <v>#N/A</v>
      </c>
      <c r="GW90" s="163" t="e">
        <f t="shared" si="327"/>
        <v>#N/A</v>
      </c>
      <c r="GX90" s="163" t="e">
        <f t="shared" si="328"/>
        <v>#N/A</v>
      </c>
      <c r="GY90" s="163" t="e">
        <f t="shared" si="329"/>
        <v>#N/A</v>
      </c>
      <c r="GZ90" s="163" t="e">
        <f t="shared" si="330"/>
        <v>#N/A</v>
      </c>
      <c r="HA90" s="163" t="e">
        <f t="shared" si="331"/>
        <v>#N/A</v>
      </c>
      <c r="HB90" s="163" t="e">
        <f t="shared" si="332"/>
        <v>#N/A</v>
      </c>
      <c r="HC90" s="163" t="e">
        <f t="shared" si="333"/>
        <v>#N/A</v>
      </c>
      <c r="HD90" s="163" t="e">
        <f t="shared" si="334"/>
        <v>#N/A</v>
      </c>
      <c r="HE90" s="163" t="e">
        <f t="shared" si="335"/>
        <v>#N/A</v>
      </c>
      <c r="HF90" s="163" t="e">
        <f t="shared" si="336"/>
        <v>#N/A</v>
      </c>
      <c r="HG90" s="163" t="e">
        <f t="shared" si="337"/>
        <v>#N/A</v>
      </c>
      <c r="HH90" s="163" t="e">
        <f t="shared" si="338"/>
        <v>#N/A</v>
      </c>
      <c r="HI90" s="163" t="e">
        <f t="shared" si="339"/>
        <v>#N/A</v>
      </c>
      <c r="HJ90" s="163" t="e">
        <f t="shared" si="340"/>
        <v>#N/A</v>
      </c>
      <c r="HK90" s="163" t="e">
        <f t="shared" si="341"/>
        <v>#N/A</v>
      </c>
      <c r="HL90" s="163" t="e">
        <f t="shared" si="342"/>
        <v>#N/A</v>
      </c>
      <c r="HM90" s="163" t="e">
        <f t="shared" si="343"/>
        <v>#N/A</v>
      </c>
      <c r="HN90" s="163" t="e">
        <f t="shared" si="344"/>
        <v>#N/A</v>
      </c>
      <c r="HO90" s="163" t="e">
        <f t="shared" si="345"/>
        <v>#N/A</v>
      </c>
      <c r="HP90" s="163" t="e">
        <f t="shared" si="346"/>
        <v>#N/A</v>
      </c>
      <c r="HQ90" s="163" t="e">
        <f t="shared" si="347"/>
        <v>#N/A</v>
      </c>
    </row>
    <row r="91" spans="1:225" hidden="1" x14ac:dyDescent="0.25">
      <c r="A91" s="4">
        <v>88</v>
      </c>
      <c r="B91" s="368" t="str">
        <f>IFERROR(_xlfn.LOGNORM.INV(0.001,LN($G91),LN(VLOOKUP($H91,VLookups!$A$4:$C$13,3,FALSE))),"")</f>
        <v/>
      </c>
      <c r="C91" s="89"/>
      <c r="D91" s="368" t="str">
        <f>IFERROR(_xlfn.LOGNORM.INV(0.999,LN($G91),LN(VLOOKUP($H91,VLookups!$A$4:$C$13,3,FALSE))),"")</f>
        <v/>
      </c>
      <c r="E91" s="34" t="str">
        <f t="shared" si="239"/>
        <v/>
      </c>
      <c r="F91" s="34" t="str">
        <f t="shared" si="240"/>
        <v/>
      </c>
      <c r="G91" s="70" t="str">
        <f>IF(AND(C91&gt;0,NOT(ISBLANK(H91))),IF(VLOOKUP($C$3,VLookups!$A$17:$B$18,2,FALSE),C91*VLOOKUP(H91,VLookups!$A$4:$B$13,2,FALSE),C91),"")</f>
        <v/>
      </c>
      <c r="H91" s="21"/>
      <c r="I91" s="56"/>
      <c r="J91" s="266"/>
      <c r="K91" s="369" t="str">
        <f>IF(AND(B91&gt;0,C91&gt;0,D91&gt;0),IF(ISBLANK(J91),IF(ISBLANK(H91),"",VLOOKUP(H91,VLookups!$A$4:$C$13,3,FALSE)),J91),"")</f>
        <v/>
      </c>
      <c r="L91" s="369" t="str">
        <f t="shared" si="241"/>
        <v/>
      </c>
      <c r="M91" s="72" t="str">
        <f t="shared" si="242"/>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3"/>
        <v/>
      </c>
      <c r="X91" s="162" t="str">
        <f t="shared" si="244"/>
        <v/>
      </c>
      <c r="Y91" s="48" t="str">
        <f t="shared" ref="Y91:CJ91" si="390">IF(ISNONTEXT($W91),X91+$W91,"")</f>
        <v/>
      </c>
      <c r="Z91" s="48" t="str">
        <f t="shared" si="390"/>
        <v/>
      </c>
      <c r="AA91" s="48" t="str">
        <f t="shared" si="390"/>
        <v/>
      </c>
      <c r="AB91" s="48" t="str">
        <f t="shared" si="390"/>
        <v/>
      </c>
      <c r="AC91" s="48" t="str">
        <f t="shared" si="390"/>
        <v/>
      </c>
      <c r="AD91" s="48" t="str">
        <f t="shared" si="390"/>
        <v/>
      </c>
      <c r="AE91" s="48" t="str">
        <f t="shared" si="390"/>
        <v/>
      </c>
      <c r="AF91" s="48" t="str">
        <f t="shared" si="390"/>
        <v/>
      </c>
      <c r="AG91" s="48" t="str">
        <f t="shared" si="390"/>
        <v/>
      </c>
      <c r="AH91" s="48" t="str">
        <f t="shared" si="390"/>
        <v/>
      </c>
      <c r="AI91" s="48" t="str">
        <f t="shared" si="390"/>
        <v/>
      </c>
      <c r="AJ91" s="48" t="str">
        <f t="shared" si="390"/>
        <v/>
      </c>
      <c r="AK91" s="48" t="str">
        <f t="shared" si="390"/>
        <v/>
      </c>
      <c r="AL91" s="48" t="str">
        <f t="shared" si="390"/>
        <v/>
      </c>
      <c r="AM91" s="48" t="str">
        <f t="shared" si="390"/>
        <v/>
      </c>
      <c r="AN91" s="48" t="str">
        <f t="shared" si="390"/>
        <v/>
      </c>
      <c r="AO91" s="48" t="str">
        <f t="shared" si="390"/>
        <v/>
      </c>
      <c r="AP91" s="48" t="str">
        <f t="shared" si="390"/>
        <v/>
      </c>
      <c r="AQ91" s="48" t="str">
        <f t="shared" si="390"/>
        <v/>
      </c>
      <c r="AR91" s="48" t="str">
        <f t="shared" si="390"/>
        <v/>
      </c>
      <c r="AS91" s="48" t="str">
        <f t="shared" si="390"/>
        <v/>
      </c>
      <c r="AT91" s="48" t="str">
        <f t="shared" si="390"/>
        <v/>
      </c>
      <c r="AU91" s="48" t="str">
        <f t="shared" si="390"/>
        <v/>
      </c>
      <c r="AV91" s="48" t="str">
        <f t="shared" si="390"/>
        <v/>
      </c>
      <c r="AW91" s="48" t="str">
        <f t="shared" si="390"/>
        <v/>
      </c>
      <c r="AX91" s="48" t="str">
        <f t="shared" si="390"/>
        <v/>
      </c>
      <c r="AY91" s="48" t="str">
        <f t="shared" si="390"/>
        <v/>
      </c>
      <c r="AZ91" s="48" t="str">
        <f t="shared" si="390"/>
        <v/>
      </c>
      <c r="BA91" s="48" t="str">
        <f t="shared" si="390"/>
        <v/>
      </c>
      <c r="BB91" s="48" t="str">
        <f t="shared" si="390"/>
        <v/>
      </c>
      <c r="BC91" s="48" t="str">
        <f t="shared" si="390"/>
        <v/>
      </c>
      <c r="BD91" s="48" t="str">
        <f t="shared" si="390"/>
        <v/>
      </c>
      <c r="BE91" s="48" t="str">
        <f t="shared" si="390"/>
        <v/>
      </c>
      <c r="BF91" s="48" t="str">
        <f t="shared" si="390"/>
        <v/>
      </c>
      <c r="BG91" s="48" t="str">
        <f t="shared" si="390"/>
        <v/>
      </c>
      <c r="BH91" s="48" t="str">
        <f t="shared" si="390"/>
        <v/>
      </c>
      <c r="BI91" s="48" t="str">
        <f t="shared" si="390"/>
        <v/>
      </c>
      <c r="BJ91" s="48" t="str">
        <f t="shared" si="390"/>
        <v/>
      </c>
      <c r="BK91" s="48" t="str">
        <f t="shared" si="390"/>
        <v/>
      </c>
      <c r="BL91" s="48" t="str">
        <f t="shared" si="390"/>
        <v/>
      </c>
      <c r="BM91" s="48" t="str">
        <f t="shared" si="390"/>
        <v/>
      </c>
      <c r="BN91" s="48" t="str">
        <f t="shared" si="390"/>
        <v/>
      </c>
      <c r="BO91" s="48" t="str">
        <f t="shared" si="390"/>
        <v/>
      </c>
      <c r="BP91" s="48" t="str">
        <f t="shared" si="390"/>
        <v/>
      </c>
      <c r="BQ91" s="48" t="str">
        <f t="shared" si="390"/>
        <v/>
      </c>
      <c r="BR91" s="48" t="str">
        <f t="shared" si="390"/>
        <v/>
      </c>
      <c r="BS91" s="48" t="str">
        <f t="shared" si="390"/>
        <v/>
      </c>
      <c r="BT91" s="48" t="str">
        <f t="shared" si="390"/>
        <v/>
      </c>
      <c r="BU91" s="48" t="str">
        <f t="shared" si="390"/>
        <v/>
      </c>
      <c r="BV91" s="48" t="str">
        <f t="shared" si="390"/>
        <v/>
      </c>
      <c r="BW91" s="48" t="str">
        <f t="shared" si="390"/>
        <v/>
      </c>
      <c r="BX91" s="48" t="str">
        <f t="shared" si="390"/>
        <v/>
      </c>
      <c r="BY91" s="48" t="str">
        <f t="shared" si="390"/>
        <v/>
      </c>
      <c r="BZ91" s="48" t="str">
        <f t="shared" si="390"/>
        <v/>
      </c>
      <c r="CA91" s="48" t="str">
        <f t="shared" si="390"/>
        <v/>
      </c>
      <c r="CB91" s="48" t="str">
        <f t="shared" si="390"/>
        <v/>
      </c>
      <c r="CC91" s="48" t="str">
        <f t="shared" si="390"/>
        <v/>
      </c>
      <c r="CD91" s="48" t="str">
        <f t="shared" si="390"/>
        <v/>
      </c>
      <c r="CE91" s="48" t="str">
        <f t="shared" si="390"/>
        <v/>
      </c>
      <c r="CF91" s="48" t="str">
        <f t="shared" si="390"/>
        <v/>
      </c>
      <c r="CG91" s="48" t="str">
        <f t="shared" si="390"/>
        <v/>
      </c>
      <c r="CH91" s="48" t="str">
        <f t="shared" si="390"/>
        <v/>
      </c>
      <c r="CI91" s="48" t="str">
        <f t="shared" si="390"/>
        <v/>
      </c>
      <c r="CJ91" s="48" t="str">
        <f t="shared" si="390"/>
        <v/>
      </c>
      <c r="CK91" s="48" t="str">
        <f t="shared" ref="CK91:DT91" si="391">IF(ISNONTEXT($W91),CJ91+$W91,"")</f>
        <v/>
      </c>
      <c r="CL91" s="48" t="str">
        <f t="shared" si="391"/>
        <v/>
      </c>
      <c r="CM91" s="48" t="str">
        <f t="shared" si="391"/>
        <v/>
      </c>
      <c r="CN91" s="48" t="str">
        <f t="shared" si="391"/>
        <v/>
      </c>
      <c r="CO91" s="48" t="str">
        <f t="shared" si="391"/>
        <v/>
      </c>
      <c r="CP91" s="48" t="str">
        <f t="shared" si="391"/>
        <v/>
      </c>
      <c r="CQ91" s="48" t="str">
        <f t="shared" si="391"/>
        <v/>
      </c>
      <c r="CR91" s="48" t="str">
        <f t="shared" si="391"/>
        <v/>
      </c>
      <c r="CS91" s="48" t="str">
        <f t="shared" si="391"/>
        <v/>
      </c>
      <c r="CT91" s="48" t="str">
        <f t="shared" si="391"/>
        <v/>
      </c>
      <c r="CU91" s="48" t="str">
        <f t="shared" si="391"/>
        <v/>
      </c>
      <c r="CV91" s="48" t="str">
        <f t="shared" si="391"/>
        <v/>
      </c>
      <c r="CW91" s="48" t="str">
        <f t="shared" si="391"/>
        <v/>
      </c>
      <c r="CX91" s="48" t="str">
        <f t="shared" si="391"/>
        <v/>
      </c>
      <c r="CY91" s="48" t="str">
        <f t="shared" si="391"/>
        <v/>
      </c>
      <c r="CZ91" s="48" t="str">
        <f t="shared" si="391"/>
        <v/>
      </c>
      <c r="DA91" s="48" t="str">
        <f t="shared" si="391"/>
        <v/>
      </c>
      <c r="DB91" s="48" t="str">
        <f t="shared" si="391"/>
        <v/>
      </c>
      <c r="DC91" s="48" t="str">
        <f t="shared" si="391"/>
        <v/>
      </c>
      <c r="DD91" s="48" t="str">
        <f t="shared" si="391"/>
        <v/>
      </c>
      <c r="DE91" s="48" t="str">
        <f t="shared" si="391"/>
        <v/>
      </c>
      <c r="DF91" s="48" t="str">
        <f t="shared" si="391"/>
        <v/>
      </c>
      <c r="DG91" s="48" t="str">
        <f t="shared" si="391"/>
        <v/>
      </c>
      <c r="DH91" s="48" t="str">
        <f t="shared" si="391"/>
        <v/>
      </c>
      <c r="DI91" s="48" t="str">
        <f t="shared" si="391"/>
        <v/>
      </c>
      <c r="DJ91" s="48" t="str">
        <f t="shared" si="391"/>
        <v/>
      </c>
      <c r="DK91" s="48" t="str">
        <f t="shared" si="391"/>
        <v/>
      </c>
      <c r="DL91" s="48" t="str">
        <f t="shared" si="391"/>
        <v/>
      </c>
      <c r="DM91" s="48" t="str">
        <f t="shared" si="391"/>
        <v/>
      </c>
      <c r="DN91" s="48" t="str">
        <f t="shared" si="391"/>
        <v/>
      </c>
      <c r="DO91" s="48" t="str">
        <f t="shared" si="391"/>
        <v/>
      </c>
      <c r="DP91" s="48" t="str">
        <f t="shared" si="391"/>
        <v/>
      </c>
      <c r="DQ91" s="48" t="str">
        <f t="shared" si="391"/>
        <v/>
      </c>
      <c r="DR91" s="48" t="str">
        <f t="shared" si="391"/>
        <v/>
      </c>
      <c r="DS91" s="48" t="str">
        <f t="shared" si="391"/>
        <v/>
      </c>
      <c r="DT91" s="48" t="str">
        <f t="shared" si="391"/>
        <v/>
      </c>
      <c r="DU91" s="163" t="e">
        <f t="shared" si="247"/>
        <v>#N/A</v>
      </c>
      <c r="DV91" s="163" t="e">
        <f t="shared" si="248"/>
        <v>#N/A</v>
      </c>
      <c r="DW91" s="163" t="e">
        <f t="shared" si="249"/>
        <v>#N/A</v>
      </c>
      <c r="DX91" s="163" t="e">
        <f t="shared" si="250"/>
        <v>#N/A</v>
      </c>
      <c r="DY91" s="163" t="e">
        <f t="shared" si="251"/>
        <v>#N/A</v>
      </c>
      <c r="DZ91" s="163" t="e">
        <f t="shared" si="252"/>
        <v>#N/A</v>
      </c>
      <c r="EA91" s="163" t="e">
        <f t="shared" si="253"/>
        <v>#N/A</v>
      </c>
      <c r="EB91" s="163" t="e">
        <f t="shared" si="254"/>
        <v>#N/A</v>
      </c>
      <c r="EC91" s="163" t="e">
        <f t="shared" si="255"/>
        <v>#N/A</v>
      </c>
      <c r="ED91" s="163" t="e">
        <f t="shared" si="256"/>
        <v>#N/A</v>
      </c>
      <c r="EE91" s="163" t="e">
        <f t="shared" si="257"/>
        <v>#N/A</v>
      </c>
      <c r="EF91" s="163" t="e">
        <f t="shared" si="258"/>
        <v>#N/A</v>
      </c>
      <c r="EG91" s="163" t="e">
        <f t="shared" si="259"/>
        <v>#N/A</v>
      </c>
      <c r="EH91" s="163" t="e">
        <f t="shared" si="260"/>
        <v>#N/A</v>
      </c>
      <c r="EI91" s="163" t="e">
        <f t="shared" si="261"/>
        <v>#N/A</v>
      </c>
      <c r="EJ91" s="163" t="e">
        <f t="shared" si="262"/>
        <v>#N/A</v>
      </c>
      <c r="EK91" s="163" t="e">
        <f t="shared" si="263"/>
        <v>#N/A</v>
      </c>
      <c r="EL91" s="163" t="e">
        <f t="shared" si="264"/>
        <v>#N/A</v>
      </c>
      <c r="EM91" s="163" t="e">
        <f t="shared" si="265"/>
        <v>#N/A</v>
      </c>
      <c r="EN91" s="163" t="e">
        <f t="shared" si="266"/>
        <v>#N/A</v>
      </c>
      <c r="EO91" s="163" t="e">
        <f t="shared" si="267"/>
        <v>#N/A</v>
      </c>
      <c r="EP91" s="163" t="e">
        <f t="shared" si="268"/>
        <v>#N/A</v>
      </c>
      <c r="EQ91" s="163" t="e">
        <f t="shared" si="269"/>
        <v>#N/A</v>
      </c>
      <c r="ER91" s="163" t="e">
        <f t="shared" si="270"/>
        <v>#N/A</v>
      </c>
      <c r="ES91" s="163" t="e">
        <f t="shared" si="271"/>
        <v>#N/A</v>
      </c>
      <c r="ET91" s="163" t="e">
        <f t="shared" si="272"/>
        <v>#N/A</v>
      </c>
      <c r="EU91" s="163" t="e">
        <f t="shared" si="273"/>
        <v>#N/A</v>
      </c>
      <c r="EV91" s="163" t="e">
        <f t="shared" si="274"/>
        <v>#N/A</v>
      </c>
      <c r="EW91" s="163" t="e">
        <f t="shared" si="275"/>
        <v>#N/A</v>
      </c>
      <c r="EX91" s="163" t="e">
        <f t="shared" si="276"/>
        <v>#N/A</v>
      </c>
      <c r="EY91" s="163" t="e">
        <f t="shared" si="277"/>
        <v>#N/A</v>
      </c>
      <c r="EZ91" s="163" t="e">
        <f t="shared" si="278"/>
        <v>#N/A</v>
      </c>
      <c r="FA91" s="163" t="e">
        <f t="shared" si="279"/>
        <v>#N/A</v>
      </c>
      <c r="FB91" s="163" t="e">
        <f t="shared" si="280"/>
        <v>#N/A</v>
      </c>
      <c r="FC91" s="163" t="e">
        <f t="shared" si="281"/>
        <v>#N/A</v>
      </c>
      <c r="FD91" s="163" t="e">
        <f t="shared" si="282"/>
        <v>#N/A</v>
      </c>
      <c r="FE91" s="163" t="e">
        <f t="shared" si="283"/>
        <v>#N/A</v>
      </c>
      <c r="FF91" s="163" t="e">
        <f t="shared" si="284"/>
        <v>#N/A</v>
      </c>
      <c r="FG91" s="163" t="e">
        <f t="shared" si="285"/>
        <v>#N/A</v>
      </c>
      <c r="FH91" s="163" t="e">
        <f t="shared" si="286"/>
        <v>#N/A</v>
      </c>
      <c r="FI91" s="163" t="e">
        <f t="shared" si="287"/>
        <v>#N/A</v>
      </c>
      <c r="FJ91" s="163" t="e">
        <f t="shared" si="288"/>
        <v>#N/A</v>
      </c>
      <c r="FK91" s="163" t="e">
        <f t="shared" si="289"/>
        <v>#N/A</v>
      </c>
      <c r="FL91" s="163" t="e">
        <f t="shared" si="290"/>
        <v>#N/A</v>
      </c>
      <c r="FM91" s="163" t="e">
        <f t="shared" si="291"/>
        <v>#N/A</v>
      </c>
      <c r="FN91" s="163" t="e">
        <f t="shared" si="292"/>
        <v>#N/A</v>
      </c>
      <c r="FO91" s="163" t="e">
        <f t="shared" si="293"/>
        <v>#N/A</v>
      </c>
      <c r="FP91" s="163" t="e">
        <f t="shared" si="294"/>
        <v>#N/A</v>
      </c>
      <c r="FQ91" s="163" t="e">
        <f t="shared" si="295"/>
        <v>#N/A</v>
      </c>
      <c r="FR91" s="163" t="e">
        <f t="shared" si="296"/>
        <v>#N/A</v>
      </c>
      <c r="FS91" s="163" t="e">
        <f t="shared" si="297"/>
        <v>#N/A</v>
      </c>
      <c r="FT91" s="163" t="e">
        <f t="shared" si="298"/>
        <v>#N/A</v>
      </c>
      <c r="FU91" s="163" t="e">
        <f t="shared" si="299"/>
        <v>#N/A</v>
      </c>
      <c r="FV91" s="163" t="e">
        <f t="shared" si="300"/>
        <v>#N/A</v>
      </c>
      <c r="FW91" s="163" t="e">
        <f t="shared" si="301"/>
        <v>#N/A</v>
      </c>
      <c r="FX91" s="163" t="e">
        <f t="shared" si="302"/>
        <v>#N/A</v>
      </c>
      <c r="FY91" s="163" t="e">
        <f t="shared" si="303"/>
        <v>#N/A</v>
      </c>
      <c r="FZ91" s="163" t="e">
        <f t="shared" si="304"/>
        <v>#N/A</v>
      </c>
      <c r="GA91" s="163" t="e">
        <f t="shared" si="305"/>
        <v>#N/A</v>
      </c>
      <c r="GB91" s="163" t="e">
        <f t="shared" si="306"/>
        <v>#N/A</v>
      </c>
      <c r="GC91" s="163" t="e">
        <f t="shared" si="307"/>
        <v>#N/A</v>
      </c>
      <c r="GD91" s="163" t="e">
        <f t="shared" si="308"/>
        <v>#N/A</v>
      </c>
      <c r="GE91" s="163" t="e">
        <f t="shared" si="309"/>
        <v>#N/A</v>
      </c>
      <c r="GF91" s="163" t="e">
        <f t="shared" si="310"/>
        <v>#N/A</v>
      </c>
      <c r="GG91" s="163" t="e">
        <f t="shared" si="311"/>
        <v>#N/A</v>
      </c>
      <c r="GH91" s="163" t="e">
        <f t="shared" si="312"/>
        <v>#N/A</v>
      </c>
      <c r="GI91" s="163" t="e">
        <f t="shared" si="313"/>
        <v>#N/A</v>
      </c>
      <c r="GJ91" s="163" t="e">
        <f t="shared" si="314"/>
        <v>#N/A</v>
      </c>
      <c r="GK91" s="163" t="e">
        <f t="shared" si="315"/>
        <v>#N/A</v>
      </c>
      <c r="GL91" s="163" t="e">
        <f t="shared" si="316"/>
        <v>#N/A</v>
      </c>
      <c r="GM91" s="163" t="e">
        <f t="shared" si="317"/>
        <v>#N/A</v>
      </c>
      <c r="GN91" s="163" t="e">
        <f t="shared" si="318"/>
        <v>#N/A</v>
      </c>
      <c r="GO91" s="163" t="e">
        <f t="shared" si="319"/>
        <v>#N/A</v>
      </c>
      <c r="GP91" s="163" t="e">
        <f t="shared" si="320"/>
        <v>#N/A</v>
      </c>
      <c r="GQ91" s="163" t="e">
        <f t="shared" si="321"/>
        <v>#N/A</v>
      </c>
      <c r="GR91" s="163" t="e">
        <f t="shared" si="322"/>
        <v>#N/A</v>
      </c>
      <c r="GS91" s="163" t="e">
        <f t="shared" si="323"/>
        <v>#N/A</v>
      </c>
      <c r="GT91" s="163" t="e">
        <f t="shared" si="324"/>
        <v>#N/A</v>
      </c>
      <c r="GU91" s="163" t="e">
        <f t="shared" si="325"/>
        <v>#N/A</v>
      </c>
      <c r="GV91" s="163" t="e">
        <f t="shared" si="326"/>
        <v>#N/A</v>
      </c>
      <c r="GW91" s="163" t="e">
        <f t="shared" si="327"/>
        <v>#N/A</v>
      </c>
      <c r="GX91" s="163" t="e">
        <f t="shared" si="328"/>
        <v>#N/A</v>
      </c>
      <c r="GY91" s="163" t="e">
        <f t="shared" si="329"/>
        <v>#N/A</v>
      </c>
      <c r="GZ91" s="163" t="e">
        <f t="shared" si="330"/>
        <v>#N/A</v>
      </c>
      <c r="HA91" s="163" t="e">
        <f t="shared" si="331"/>
        <v>#N/A</v>
      </c>
      <c r="HB91" s="163" t="e">
        <f t="shared" si="332"/>
        <v>#N/A</v>
      </c>
      <c r="HC91" s="163" t="e">
        <f t="shared" si="333"/>
        <v>#N/A</v>
      </c>
      <c r="HD91" s="163" t="e">
        <f t="shared" si="334"/>
        <v>#N/A</v>
      </c>
      <c r="HE91" s="163" t="e">
        <f t="shared" si="335"/>
        <v>#N/A</v>
      </c>
      <c r="HF91" s="163" t="e">
        <f t="shared" si="336"/>
        <v>#N/A</v>
      </c>
      <c r="HG91" s="163" t="e">
        <f t="shared" si="337"/>
        <v>#N/A</v>
      </c>
      <c r="HH91" s="163" t="e">
        <f t="shared" si="338"/>
        <v>#N/A</v>
      </c>
      <c r="HI91" s="163" t="e">
        <f t="shared" si="339"/>
        <v>#N/A</v>
      </c>
      <c r="HJ91" s="163" t="e">
        <f t="shared" si="340"/>
        <v>#N/A</v>
      </c>
      <c r="HK91" s="163" t="e">
        <f t="shared" si="341"/>
        <v>#N/A</v>
      </c>
      <c r="HL91" s="163" t="e">
        <f t="shared" si="342"/>
        <v>#N/A</v>
      </c>
      <c r="HM91" s="163" t="e">
        <f t="shared" si="343"/>
        <v>#N/A</v>
      </c>
      <c r="HN91" s="163" t="e">
        <f t="shared" si="344"/>
        <v>#N/A</v>
      </c>
      <c r="HO91" s="163" t="e">
        <f t="shared" si="345"/>
        <v>#N/A</v>
      </c>
      <c r="HP91" s="163" t="e">
        <f t="shared" si="346"/>
        <v>#N/A</v>
      </c>
      <c r="HQ91" s="163" t="e">
        <f t="shared" si="347"/>
        <v>#N/A</v>
      </c>
    </row>
    <row r="92" spans="1:225" hidden="1" x14ac:dyDescent="0.25">
      <c r="A92" s="4">
        <v>89</v>
      </c>
      <c r="B92" s="368" t="str">
        <f>IFERROR(_xlfn.LOGNORM.INV(0.001,LN($G92),LN(VLOOKUP($H92,VLookups!$A$4:$C$13,3,FALSE))),"")</f>
        <v/>
      </c>
      <c r="C92" s="89"/>
      <c r="D92" s="368" t="str">
        <f>IFERROR(_xlfn.LOGNORM.INV(0.999,LN($G92),LN(VLOOKUP($H92,VLookups!$A$4:$C$13,3,FALSE))),"")</f>
        <v/>
      </c>
      <c r="E92" s="34" t="str">
        <f t="shared" si="239"/>
        <v/>
      </c>
      <c r="F92" s="34" t="str">
        <f t="shared" si="240"/>
        <v/>
      </c>
      <c r="G92" s="70" t="str">
        <f>IF(AND(C92&gt;0,NOT(ISBLANK(H92))),IF(VLOOKUP($C$3,VLookups!$A$17:$B$18,2,FALSE),C92*VLOOKUP(H92,VLookups!$A$4:$B$13,2,FALSE),C92),"")</f>
        <v/>
      </c>
      <c r="H92" s="21"/>
      <c r="I92" s="56"/>
      <c r="J92" s="266"/>
      <c r="K92" s="369" t="str">
        <f>IF(AND(B92&gt;0,C92&gt;0,D92&gt;0),IF(ISBLANK(J92),IF(ISBLANK(H92),"",VLOOKUP(H92,VLookups!$A$4:$C$13,3,FALSE)),J92),"")</f>
        <v/>
      </c>
      <c r="L92" s="369" t="str">
        <f t="shared" si="241"/>
        <v/>
      </c>
      <c r="M92" s="72" t="str">
        <f t="shared" si="242"/>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3"/>
        <v/>
      </c>
      <c r="X92" s="162" t="str">
        <f t="shared" si="244"/>
        <v/>
      </c>
      <c r="Y92" s="48" t="str">
        <f t="shared" ref="Y92:CJ92" si="392">IF(ISNONTEXT($W92),X92+$W92,"")</f>
        <v/>
      </c>
      <c r="Z92" s="48" t="str">
        <f t="shared" si="392"/>
        <v/>
      </c>
      <c r="AA92" s="48" t="str">
        <f t="shared" si="392"/>
        <v/>
      </c>
      <c r="AB92" s="48" t="str">
        <f t="shared" si="392"/>
        <v/>
      </c>
      <c r="AC92" s="48" t="str">
        <f t="shared" si="392"/>
        <v/>
      </c>
      <c r="AD92" s="48" t="str">
        <f t="shared" si="392"/>
        <v/>
      </c>
      <c r="AE92" s="48" t="str">
        <f t="shared" si="392"/>
        <v/>
      </c>
      <c r="AF92" s="48" t="str">
        <f t="shared" si="392"/>
        <v/>
      </c>
      <c r="AG92" s="48" t="str">
        <f t="shared" si="392"/>
        <v/>
      </c>
      <c r="AH92" s="48" t="str">
        <f t="shared" si="392"/>
        <v/>
      </c>
      <c r="AI92" s="48" t="str">
        <f t="shared" si="392"/>
        <v/>
      </c>
      <c r="AJ92" s="48" t="str">
        <f t="shared" si="392"/>
        <v/>
      </c>
      <c r="AK92" s="48" t="str">
        <f t="shared" si="392"/>
        <v/>
      </c>
      <c r="AL92" s="48" t="str">
        <f t="shared" si="392"/>
        <v/>
      </c>
      <c r="AM92" s="48" t="str">
        <f t="shared" si="392"/>
        <v/>
      </c>
      <c r="AN92" s="48" t="str">
        <f t="shared" si="392"/>
        <v/>
      </c>
      <c r="AO92" s="48" t="str">
        <f t="shared" si="392"/>
        <v/>
      </c>
      <c r="AP92" s="48" t="str">
        <f t="shared" si="392"/>
        <v/>
      </c>
      <c r="AQ92" s="48" t="str">
        <f t="shared" si="392"/>
        <v/>
      </c>
      <c r="AR92" s="48" t="str">
        <f t="shared" si="392"/>
        <v/>
      </c>
      <c r="AS92" s="48" t="str">
        <f t="shared" si="392"/>
        <v/>
      </c>
      <c r="AT92" s="48" t="str">
        <f t="shared" si="392"/>
        <v/>
      </c>
      <c r="AU92" s="48" t="str">
        <f t="shared" si="392"/>
        <v/>
      </c>
      <c r="AV92" s="48" t="str">
        <f t="shared" si="392"/>
        <v/>
      </c>
      <c r="AW92" s="48" t="str">
        <f t="shared" si="392"/>
        <v/>
      </c>
      <c r="AX92" s="48" t="str">
        <f t="shared" si="392"/>
        <v/>
      </c>
      <c r="AY92" s="48" t="str">
        <f t="shared" si="392"/>
        <v/>
      </c>
      <c r="AZ92" s="48" t="str">
        <f t="shared" si="392"/>
        <v/>
      </c>
      <c r="BA92" s="48" t="str">
        <f t="shared" si="392"/>
        <v/>
      </c>
      <c r="BB92" s="48" t="str">
        <f t="shared" si="392"/>
        <v/>
      </c>
      <c r="BC92" s="48" t="str">
        <f t="shared" si="392"/>
        <v/>
      </c>
      <c r="BD92" s="48" t="str">
        <f t="shared" si="392"/>
        <v/>
      </c>
      <c r="BE92" s="48" t="str">
        <f t="shared" si="392"/>
        <v/>
      </c>
      <c r="BF92" s="48" t="str">
        <f t="shared" si="392"/>
        <v/>
      </c>
      <c r="BG92" s="48" t="str">
        <f t="shared" si="392"/>
        <v/>
      </c>
      <c r="BH92" s="48" t="str">
        <f t="shared" si="392"/>
        <v/>
      </c>
      <c r="BI92" s="48" t="str">
        <f t="shared" si="392"/>
        <v/>
      </c>
      <c r="BJ92" s="48" t="str">
        <f t="shared" si="392"/>
        <v/>
      </c>
      <c r="BK92" s="48" t="str">
        <f t="shared" si="392"/>
        <v/>
      </c>
      <c r="BL92" s="48" t="str">
        <f t="shared" si="392"/>
        <v/>
      </c>
      <c r="BM92" s="48" t="str">
        <f t="shared" si="392"/>
        <v/>
      </c>
      <c r="BN92" s="48" t="str">
        <f t="shared" si="392"/>
        <v/>
      </c>
      <c r="BO92" s="48" t="str">
        <f t="shared" si="392"/>
        <v/>
      </c>
      <c r="BP92" s="48" t="str">
        <f t="shared" si="392"/>
        <v/>
      </c>
      <c r="BQ92" s="48" t="str">
        <f t="shared" si="392"/>
        <v/>
      </c>
      <c r="BR92" s="48" t="str">
        <f t="shared" si="392"/>
        <v/>
      </c>
      <c r="BS92" s="48" t="str">
        <f t="shared" si="392"/>
        <v/>
      </c>
      <c r="BT92" s="48" t="str">
        <f t="shared" si="392"/>
        <v/>
      </c>
      <c r="BU92" s="48" t="str">
        <f t="shared" si="392"/>
        <v/>
      </c>
      <c r="BV92" s="48" t="str">
        <f t="shared" si="392"/>
        <v/>
      </c>
      <c r="BW92" s="48" t="str">
        <f t="shared" si="392"/>
        <v/>
      </c>
      <c r="BX92" s="48" t="str">
        <f t="shared" si="392"/>
        <v/>
      </c>
      <c r="BY92" s="48" t="str">
        <f t="shared" si="392"/>
        <v/>
      </c>
      <c r="BZ92" s="48" t="str">
        <f t="shared" si="392"/>
        <v/>
      </c>
      <c r="CA92" s="48" t="str">
        <f t="shared" si="392"/>
        <v/>
      </c>
      <c r="CB92" s="48" t="str">
        <f t="shared" si="392"/>
        <v/>
      </c>
      <c r="CC92" s="48" t="str">
        <f t="shared" si="392"/>
        <v/>
      </c>
      <c r="CD92" s="48" t="str">
        <f t="shared" si="392"/>
        <v/>
      </c>
      <c r="CE92" s="48" t="str">
        <f t="shared" si="392"/>
        <v/>
      </c>
      <c r="CF92" s="48" t="str">
        <f t="shared" si="392"/>
        <v/>
      </c>
      <c r="CG92" s="48" t="str">
        <f t="shared" si="392"/>
        <v/>
      </c>
      <c r="CH92" s="48" t="str">
        <f t="shared" si="392"/>
        <v/>
      </c>
      <c r="CI92" s="48" t="str">
        <f t="shared" si="392"/>
        <v/>
      </c>
      <c r="CJ92" s="48" t="str">
        <f t="shared" si="392"/>
        <v/>
      </c>
      <c r="CK92" s="48" t="str">
        <f t="shared" ref="CK92:DT92" si="393">IF(ISNONTEXT($W92),CJ92+$W92,"")</f>
        <v/>
      </c>
      <c r="CL92" s="48" t="str">
        <f t="shared" si="393"/>
        <v/>
      </c>
      <c r="CM92" s="48" t="str">
        <f t="shared" si="393"/>
        <v/>
      </c>
      <c r="CN92" s="48" t="str">
        <f t="shared" si="393"/>
        <v/>
      </c>
      <c r="CO92" s="48" t="str">
        <f t="shared" si="393"/>
        <v/>
      </c>
      <c r="CP92" s="48" t="str">
        <f t="shared" si="393"/>
        <v/>
      </c>
      <c r="CQ92" s="48" t="str">
        <f t="shared" si="393"/>
        <v/>
      </c>
      <c r="CR92" s="48" t="str">
        <f t="shared" si="393"/>
        <v/>
      </c>
      <c r="CS92" s="48" t="str">
        <f t="shared" si="393"/>
        <v/>
      </c>
      <c r="CT92" s="48" t="str">
        <f t="shared" si="393"/>
        <v/>
      </c>
      <c r="CU92" s="48" t="str">
        <f t="shared" si="393"/>
        <v/>
      </c>
      <c r="CV92" s="48" t="str">
        <f t="shared" si="393"/>
        <v/>
      </c>
      <c r="CW92" s="48" t="str">
        <f t="shared" si="393"/>
        <v/>
      </c>
      <c r="CX92" s="48" t="str">
        <f t="shared" si="393"/>
        <v/>
      </c>
      <c r="CY92" s="48" t="str">
        <f t="shared" si="393"/>
        <v/>
      </c>
      <c r="CZ92" s="48" t="str">
        <f t="shared" si="393"/>
        <v/>
      </c>
      <c r="DA92" s="48" t="str">
        <f t="shared" si="393"/>
        <v/>
      </c>
      <c r="DB92" s="48" t="str">
        <f t="shared" si="393"/>
        <v/>
      </c>
      <c r="DC92" s="48" t="str">
        <f t="shared" si="393"/>
        <v/>
      </c>
      <c r="DD92" s="48" t="str">
        <f t="shared" si="393"/>
        <v/>
      </c>
      <c r="DE92" s="48" t="str">
        <f t="shared" si="393"/>
        <v/>
      </c>
      <c r="DF92" s="48" t="str">
        <f t="shared" si="393"/>
        <v/>
      </c>
      <c r="DG92" s="48" t="str">
        <f t="shared" si="393"/>
        <v/>
      </c>
      <c r="DH92" s="48" t="str">
        <f t="shared" si="393"/>
        <v/>
      </c>
      <c r="DI92" s="48" t="str">
        <f t="shared" si="393"/>
        <v/>
      </c>
      <c r="DJ92" s="48" t="str">
        <f t="shared" si="393"/>
        <v/>
      </c>
      <c r="DK92" s="48" t="str">
        <f t="shared" si="393"/>
        <v/>
      </c>
      <c r="DL92" s="48" t="str">
        <f t="shared" si="393"/>
        <v/>
      </c>
      <c r="DM92" s="48" t="str">
        <f t="shared" si="393"/>
        <v/>
      </c>
      <c r="DN92" s="48" t="str">
        <f t="shared" si="393"/>
        <v/>
      </c>
      <c r="DO92" s="48" t="str">
        <f t="shared" si="393"/>
        <v/>
      </c>
      <c r="DP92" s="48" t="str">
        <f t="shared" si="393"/>
        <v/>
      </c>
      <c r="DQ92" s="48" t="str">
        <f t="shared" si="393"/>
        <v/>
      </c>
      <c r="DR92" s="48" t="str">
        <f t="shared" si="393"/>
        <v/>
      </c>
      <c r="DS92" s="48" t="str">
        <f t="shared" si="393"/>
        <v/>
      </c>
      <c r="DT92" s="48" t="str">
        <f t="shared" si="393"/>
        <v/>
      </c>
      <c r="DU92" s="163" t="e">
        <f t="shared" si="247"/>
        <v>#N/A</v>
      </c>
      <c r="DV92" s="163" t="e">
        <f t="shared" si="248"/>
        <v>#N/A</v>
      </c>
      <c r="DW92" s="163" t="e">
        <f t="shared" si="249"/>
        <v>#N/A</v>
      </c>
      <c r="DX92" s="163" t="e">
        <f t="shared" si="250"/>
        <v>#N/A</v>
      </c>
      <c r="DY92" s="163" t="e">
        <f t="shared" si="251"/>
        <v>#N/A</v>
      </c>
      <c r="DZ92" s="163" t="e">
        <f t="shared" si="252"/>
        <v>#N/A</v>
      </c>
      <c r="EA92" s="163" t="e">
        <f t="shared" si="253"/>
        <v>#N/A</v>
      </c>
      <c r="EB92" s="163" t="e">
        <f t="shared" si="254"/>
        <v>#N/A</v>
      </c>
      <c r="EC92" s="163" t="e">
        <f t="shared" si="255"/>
        <v>#N/A</v>
      </c>
      <c r="ED92" s="163" t="e">
        <f t="shared" si="256"/>
        <v>#N/A</v>
      </c>
      <c r="EE92" s="163" t="e">
        <f t="shared" si="257"/>
        <v>#N/A</v>
      </c>
      <c r="EF92" s="163" t="e">
        <f t="shared" si="258"/>
        <v>#N/A</v>
      </c>
      <c r="EG92" s="163" t="e">
        <f t="shared" si="259"/>
        <v>#N/A</v>
      </c>
      <c r="EH92" s="163" t="e">
        <f t="shared" si="260"/>
        <v>#N/A</v>
      </c>
      <c r="EI92" s="163" t="e">
        <f t="shared" si="261"/>
        <v>#N/A</v>
      </c>
      <c r="EJ92" s="163" t="e">
        <f t="shared" si="262"/>
        <v>#N/A</v>
      </c>
      <c r="EK92" s="163" t="e">
        <f t="shared" si="263"/>
        <v>#N/A</v>
      </c>
      <c r="EL92" s="163" t="e">
        <f t="shared" si="264"/>
        <v>#N/A</v>
      </c>
      <c r="EM92" s="163" t="e">
        <f t="shared" si="265"/>
        <v>#N/A</v>
      </c>
      <c r="EN92" s="163" t="e">
        <f t="shared" si="266"/>
        <v>#N/A</v>
      </c>
      <c r="EO92" s="163" t="e">
        <f t="shared" si="267"/>
        <v>#N/A</v>
      </c>
      <c r="EP92" s="163" t="e">
        <f t="shared" si="268"/>
        <v>#N/A</v>
      </c>
      <c r="EQ92" s="163" t="e">
        <f t="shared" si="269"/>
        <v>#N/A</v>
      </c>
      <c r="ER92" s="163" t="e">
        <f t="shared" si="270"/>
        <v>#N/A</v>
      </c>
      <c r="ES92" s="163" t="e">
        <f t="shared" si="271"/>
        <v>#N/A</v>
      </c>
      <c r="ET92" s="163" t="e">
        <f t="shared" si="272"/>
        <v>#N/A</v>
      </c>
      <c r="EU92" s="163" t="e">
        <f t="shared" si="273"/>
        <v>#N/A</v>
      </c>
      <c r="EV92" s="163" t="e">
        <f t="shared" si="274"/>
        <v>#N/A</v>
      </c>
      <c r="EW92" s="163" t="e">
        <f t="shared" si="275"/>
        <v>#N/A</v>
      </c>
      <c r="EX92" s="163" t="e">
        <f t="shared" si="276"/>
        <v>#N/A</v>
      </c>
      <c r="EY92" s="163" t="e">
        <f t="shared" si="277"/>
        <v>#N/A</v>
      </c>
      <c r="EZ92" s="163" t="e">
        <f t="shared" si="278"/>
        <v>#N/A</v>
      </c>
      <c r="FA92" s="163" t="e">
        <f t="shared" si="279"/>
        <v>#N/A</v>
      </c>
      <c r="FB92" s="163" t="e">
        <f t="shared" si="280"/>
        <v>#N/A</v>
      </c>
      <c r="FC92" s="163" t="e">
        <f t="shared" si="281"/>
        <v>#N/A</v>
      </c>
      <c r="FD92" s="163" t="e">
        <f t="shared" si="282"/>
        <v>#N/A</v>
      </c>
      <c r="FE92" s="163" t="e">
        <f t="shared" si="283"/>
        <v>#N/A</v>
      </c>
      <c r="FF92" s="163" t="e">
        <f t="shared" si="284"/>
        <v>#N/A</v>
      </c>
      <c r="FG92" s="163" t="e">
        <f t="shared" si="285"/>
        <v>#N/A</v>
      </c>
      <c r="FH92" s="163" t="e">
        <f t="shared" si="286"/>
        <v>#N/A</v>
      </c>
      <c r="FI92" s="163" t="e">
        <f t="shared" si="287"/>
        <v>#N/A</v>
      </c>
      <c r="FJ92" s="163" t="e">
        <f t="shared" si="288"/>
        <v>#N/A</v>
      </c>
      <c r="FK92" s="163" t="e">
        <f t="shared" si="289"/>
        <v>#N/A</v>
      </c>
      <c r="FL92" s="163" t="e">
        <f t="shared" si="290"/>
        <v>#N/A</v>
      </c>
      <c r="FM92" s="163" t="e">
        <f t="shared" si="291"/>
        <v>#N/A</v>
      </c>
      <c r="FN92" s="163" t="e">
        <f t="shared" si="292"/>
        <v>#N/A</v>
      </c>
      <c r="FO92" s="163" t="e">
        <f t="shared" si="293"/>
        <v>#N/A</v>
      </c>
      <c r="FP92" s="163" t="e">
        <f t="shared" si="294"/>
        <v>#N/A</v>
      </c>
      <c r="FQ92" s="163" t="e">
        <f t="shared" si="295"/>
        <v>#N/A</v>
      </c>
      <c r="FR92" s="163" t="e">
        <f t="shared" si="296"/>
        <v>#N/A</v>
      </c>
      <c r="FS92" s="163" t="e">
        <f t="shared" si="297"/>
        <v>#N/A</v>
      </c>
      <c r="FT92" s="163" t="e">
        <f t="shared" si="298"/>
        <v>#N/A</v>
      </c>
      <c r="FU92" s="163" t="e">
        <f t="shared" si="299"/>
        <v>#N/A</v>
      </c>
      <c r="FV92" s="163" t="e">
        <f t="shared" si="300"/>
        <v>#N/A</v>
      </c>
      <c r="FW92" s="163" t="e">
        <f t="shared" si="301"/>
        <v>#N/A</v>
      </c>
      <c r="FX92" s="163" t="e">
        <f t="shared" si="302"/>
        <v>#N/A</v>
      </c>
      <c r="FY92" s="163" t="e">
        <f t="shared" si="303"/>
        <v>#N/A</v>
      </c>
      <c r="FZ92" s="163" t="e">
        <f t="shared" si="304"/>
        <v>#N/A</v>
      </c>
      <c r="GA92" s="163" t="e">
        <f t="shared" si="305"/>
        <v>#N/A</v>
      </c>
      <c r="GB92" s="163" t="e">
        <f t="shared" si="306"/>
        <v>#N/A</v>
      </c>
      <c r="GC92" s="163" t="e">
        <f t="shared" si="307"/>
        <v>#N/A</v>
      </c>
      <c r="GD92" s="163" t="e">
        <f t="shared" si="308"/>
        <v>#N/A</v>
      </c>
      <c r="GE92" s="163" t="e">
        <f t="shared" si="309"/>
        <v>#N/A</v>
      </c>
      <c r="GF92" s="163" t="e">
        <f t="shared" si="310"/>
        <v>#N/A</v>
      </c>
      <c r="GG92" s="163" t="e">
        <f t="shared" si="311"/>
        <v>#N/A</v>
      </c>
      <c r="GH92" s="163" t="e">
        <f t="shared" si="312"/>
        <v>#N/A</v>
      </c>
      <c r="GI92" s="163" t="e">
        <f t="shared" si="313"/>
        <v>#N/A</v>
      </c>
      <c r="GJ92" s="163" t="e">
        <f t="shared" si="314"/>
        <v>#N/A</v>
      </c>
      <c r="GK92" s="163" t="e">
        <f t="shared" si="315"/>
        <v>#N/A</v>
      </c>
      <c r="GL92" s="163" t="e">
        <f t="shared" si="316"/>
        <v>#N/A</v>
      </c>
      <c r="GM92" s="163" t="e">
        <f t="shared" si="317"/>
        <v>#N/A</v>
      </c>
      <c r="GN92" s="163" t="e">
        <f t="shared" si="318"/>
        <v>#N/A</v>
      </c>
      <c r="GO92" s="163" t="e">
        <f t="shared" si="319"/>
        <v>#N/A</v>
      </c>
      <c r="GP92" s="163" t="e">
        <f t="shared" si="320"/>
        <v>#N/A</v>
      </c>
      <c r="GQ92" s="163" t="e">
        <f t="shared" si="321"/>
        <v>#N/A</v>
      </c>
      <c r="GR92" s="163" t="e">
        <f t="shared" si="322"/>
        <v>#N/A</v>
      </c>
      <c r="GS92" s="163" t="e">
        <f t="shared" si="323"/>
        <v>#N/A</v>
      </c>
      <c r="GT92" s="163" t="e">
        <f t="shared" si="324"/>
        <v>#N/A</v>
      </c>
      <c r="GU92" s="163" t="e">
        <f t="shared" si="325"/>
        <v>#N/A</v>
      </c>
      <c r="GV92" s="163" t="e">
        <f t="shared" si="326"/>
        <v>#N/A</v>
      </c>
      <c r="GW92" s="163" t="e">
        <f t="shared" si="327"/>
        <v>#N/A</v>
      </c>
      <c r="GX92" s="163" t="e">
        <f t="shared" si="328"/>
        <v>#N/A</v>
      </c>
      <c r="GY92" s="163" t="e">
        <f t="shared" si="329"/>
        <v>#N/A</v>
      </c>
      <c r="GZ92" s="163" t="e">
        <f t="shared" si="330"/>
        <v>#N/A</v>
      </c>
      <c r="HA92" s="163" t="e">
        <f t="shared" si="331"/>
        <v>#N/A</v>
      </c>
      <c r="HB92" s="163" t="e">
        <f t="shared" si="332"/>
        <v>#N/A</v>
      </c>
      <c r="HC92" s="163" t="e">
        <f t="shared" si="333"/>
        <v>#N/A</v>
      </c>
      <c r="HD92" s="163" t="e">
        <f t="shared" si="334"/>
        <v>#N/A</v>
      </c>
      <c r="HE92" s="163" t="e">
        <f t="shared" si="335"/>
        <v>#N/A</v>
      </c>
      <c r="HF92" s="163" t="e">
        <f t="shared" si="336"/>
        <v>#N/A</v>
      </c>
      <c r="HG92" s="163" t="e">
        <f t="shared" si="337"/>
        <v>#N/A</v>
      </c>
      <c r="HH92" s="163" t="e">
        <f t="shared" si="338"/>
        <v>#N/A</v>
      </c>
      <c r="HI92" s="163" t="e">
        <f t="shared" si="339"/>
        <v>#N/A</v>
      </c>
      <c r="HJ92" s="163" t="e">
        <f t="shared" si="340"/>
        <v>#N/A</v>
      </c>
      <c r="HK92" s="163" t="e">
        <f t="shared" si="341"/>
        <v>#N/A</v>
      </c>
      <c r="HL92" s="163" t="e">
        <f t="shared" si="342"/>
        <v>#N/A</v>
      </c>
      <c r="HM92" s="163" t="e">
        <f t="shared" si="343"/>
        <v>#N/A</v>
      </c>
      <c r="HN92" s="163" t="e">
        <f t="shared" si="344"/>
        <v>#N/A</v>
      </c>
      <c r="HO92" s="163" t="e">
        <f t="shared" si="345"/>
        <v>#N/A</v>
      </c>
      <c r="HP92" s="163" t="e">
        <f t="shared" si="346"/>
        <v>#N/A</v>
      </c>
      <c r="HQ92" s="163" t="e">
        <f t="shared" si="347"/>
        <v>#N/A</v>
      </c>
    </row>
    <row r="93" spans="1:225" hidden="1" x14ac:dyDescent="0.25">
      <c r="A93" s="4">
        <v>90</v>
      </c>
      <c r="B93" s="368" t="str">
        <f>IFERROR(_xlfn.LOGNORM.INV(0.001,LN($G93),LN(VLOOKUP($H93,VLookups!$A$4:$C$13,3,FALSE))),"")</f>
        <v/>
      </c>
      <c r="C93" s="89"/>
      <c r="D93" s="368" t="str">
        <f>IFERROR(_xlfn.LOGNORM.INV(0.999,LN($G93),LN(VLOOKUP($H93,VLookups!$A$4:$C$13,3,FALSE))),"")</f>
        <v/>
      </c>
      <c r="E93" s="34" t="str">
        <f t="shared" si="239"/>
        <v/>
      </c>
      <c r="F93" s="34" t="str">
        <f t="shared" si="240"/>
        <v/>
      </c>
      <c r="G93" s="70" t="str">
        <f>IF(AND(C93&gt;0,NOT(ISBLANK(H93))),IF(VLOOKUP($C$3,VLookups!$A$17:$B$18,2,FALSE),C93*VLOOKUP(H93,VLookups!$A$4:$B$13,2,FALSE),C93),"")</f>
        <v/>
      </c>
      <c r="H93" s="21"/>
      <c r="I93" s="56"/>
      <c r="J93" s="266"/>
      <c r="K93" s="369" t="str">
        <f>IF(AND(B93&gt;0,C93&gt;0,D93&gt;0),IF(ISBLANK(J93),IF(ISBLANK(H93),"",VLOOKUP(H93,VLookups!$A$4:$C$13,3,FALSE)),J93),"")</f>
        <v/>
      </c>
      <c r="L93" s="369" t="str">
        <f t="shared" si="241"/>
        <v/>
      </c>
      <c r="M93" s="72" t="str">
        <f t="shared" si="242"/>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3"/>
        <v/>
      </c>
      <c r="X93" s="162" t="str">
        <f t="shared" si="244"/>
        <v/>
      </c>
      <c r="Y93" s="48" t="str">
        <f t="shared" ref="Y93:CJ93" si="394">IF(ISNONTEXT($W93),X93+$W93,"")</f>
        <v/>
      </c>
      <c r="Z93" s="48" t="str">
        <f t="shared" si="394"/>
        <v/>
      </c>
      <c r="AA93" s="48" t="str">
        <f t="shared" si="394"/>
        <v/>
      </c>
      <c r="AB93" s="48" t="str">
        <f t="shared" si="394"/>
        <v/>
      </c>
      <c r="AC93" s="48" t="str">
        <f t="shared" si="394"/>
        <v/>
      </c>
      <c r="AD93" s="48" t="str">
        <f t="shared" si="394"/>
        <v/>
      </c>
      <c r="AE93" s="48" t="str">
        <f t="shared" si="394"/>
        <v/>
      </c>
      <c r="AF93" s="48" t="str">
        <f t="shared" si="394"/>
        <v/>
      </c>
      <c r="AG93" s="48" t="str">
        <f t="shared" si="394"/>
        <v/>
      </c>
      <c r="AH93" s="48" t="str">
        <f t="shared" si="394"/>
        <v/>
      </c>
      <c r="AI93" s="48" t="str">
        <f t="shared" si="394"/>
        <v/>
      </c>
      <c r="AJ93" s="48" t="str">
        <f t="shared" si="394"/>
        <v/>
      </c>
      <c r="AK93" s="48" t="str">
        <f t="shared" si="394"/>
        <v/>
      </c>
      <c r="AL93" s="48" t="str">
        <f t="shared" si="394"/>
        <v/>
      </c>
      <c r="AM93" s="48" t="str">
        <f t="shared" si="394"/>
        <v/>
      </c>
      <c r="AN93" s="48" t="str">
        <f t="shared" si="394"/>
        <v/>
      </c>
      <c r="AO93" s="48" t="str">
        <f t="shared" si="394"/>
        <v/>
      </c>
      <c r="AP93" s="48" t="str">
        <f t="shared" si="394"/>
        <v/>
      </c>
      <c r="AQ93" s="48" t="str">
        <f t="shared" si="394"/>
        <v/>
      </c>
      <c r="AR93" s="48" t="str">
        <f t="shared" si="394"/>
        <v/>
      </c>
      <c r="AS93" s="48" t="str">
        <f t="shared" si="394"/>
        <v/>
      </c>
      <c r="AT93" s="48" t="str">
        <f t="shared" si="394"/>
        <v/>
      </c>
      <c r="AU93" s="48" t="str">
        <f t="shared" si="394"/>
        <v/>
      </c>
      <c r="AV93" s="48" t="str">
        <f t="shared" si="394"/>
        <v/>
      </c>
      <c r="AW93" s="48" t="str">
        <f t="shared" si="394"/>
        <v/>
      </c>
      <c r="AX93" s="48" t="str">
        <f t="shared" si="394"/>
        <v/>
      </c>
      <c r="AY93" s="48" t="str">
        <f t="shared" si="394"/>
        <v/>
      </c>
      <c r="AZ93" s="48" t="str">
        <f t="shared" si="394"/>
        <v/>
      </c>
      <c r="BA93" s="48" t="str">
        <f t="shared" si="394"/>
        <v/>
      </c>
      <c r="BB93" s="48" t="str">
        <f t="shared" si="394"/>
        <v/>
      </c>
      <c r="BC93" s="48" t="str">
        <f t="shared" si="394"/>
        <v/>
      </c>
      <c r="BD93" s="48" t="str">
        <f t="shared" si="394"/>
        <v/>
      </c>
      <c r="BE93" s="48" t="str">
        <f t="shared" si="394"/>
        <v/>
      </c>
      <c r="BF93" s="48" t="str">
        <f t="shared" si="394"/>
        <v/>
      </c>
      <c r="BG93" s="48" t="str">
        <f t="shared" si="394"/>
        <v/>
      </c>
      <c r="BH93" s="48" t="str">
        <f t="shared" si="394"/>
        <v/>
      </c>
      <c r="BI93" s="48" t="str">
        <f t="shared" si="394"/>
        <v/>
      </c>
      <c r="BJ93" s="48" t="str">
        <f t="shared" si="394"/>
        <v/>
      </c>
      <c r="BK93" s="48" t="str">
        <f t="shared" si="394"/>
        <v/>
      </c>
      <c r="BL93" s="48" t="str">
        <f t="shared" si="394"/>
        <v/>
      </c>
      <c r="BM93" s="48" t="str">
        <f t="shared" si="394"/>
        <v/>
      </c>
      <c r="BN93" s="48" t="str">
        <f t="shared" si="394"/>
        <v/>
      </c>
      <c r="BO93" s="48" t="str">
        <f t="shared" si="394"/>
        <v/>
      </c>
      <c r="BP93" s="48" t="str">
        <f t="shared" si="394"/>
        <v/>
      </c>
      <c r="BQ93" s="48" t="str">
        <f t="shared" si="394"/>
        <v/>
      </c>
      <c r="BR93" s="48" t="str">
        <f t="shared" si="394"/>
        <v/>
      </c>
      <c r="BS93" s="48" t="str">
        <f t="shared" si="394"/>
        <v/>
      </c>
      <c r="BT93" s="48" t="str">
        <f t="shared" si="394"/>
        <v/>
      </c>
      <c r="BU93" s="48" t="str">
        <f t="shared" si="394"/>
        <v/>
      </c>
      <c r="BV93" s="48" t="str">
        <f t="shared" si="394"/>
        <v/>
      </c>
      <c r="BW93" s="48" t="str">
        <f t="shared" si="394"/>
        <v/>
      </c>
      <c r="BX93" s="48" t="str">
        <f t="shared" si="394"/>
        <v/>
      </c>
      <c r="BY93" s="48" t="str">
        <f t="shared" si="394"/>
        <v/>
      </c>
      <c r="BZ93" s="48" t="str">
        <f t="shared" si="394"/>
        <v/>
      </c>
      <c r="CA93" s="48" t="str">
        <f t="shared" si="394"/>
        <v/>
      </c>
      <c r="CB93" s="48" t="str">
        <f t="shared" si="394"/>
        <v/>
      </c>
      <c r="CC93" s="48" t="str">
        <f t="shared" si="394"/>
        <v/>
      </c>
      <c r="CD93" s="48" t="str">
        <f t="shared" si="394"/>
        <v/>
      </c>
      <c r="CE93" s="48" t="str">
        <f t="shared" si="394"/>
        <v/>
      </c>
      <c r="CF93" s="48" t="str">
        <f t="shared" si="394"/>
        <v/>
      </c>
      <c r="CG93" s="48" t="str">
        <f t="shared" si="394"/>
        <v/>
      </c>
      <c r="CH93" s="48" t="str">
        <f t="shared" si="394"/>
        <v/>
      </c>
      <c r="CI93" s="48" t="str">
        <f t="shared" si="394"/>
        <v/>
      </c>
      <c r="CJ93" s="48" t="str">
        <f t="shared" si="394"/>
        <v/>
      </c>
      <c r="CK93" s="48" t="str">
        <f t="shared" ref="CK93:DT93" si="395">IF(ISNONTEXT($W93),CJ93+$W93,"")</f>
        <v/>
      </c>
      <c r="CL93" s="48" t="str">
        <f t="shared" si="395"/>
        <v/>
      </c>
      <c r="CM93" s="48" t="str">
        <f t="shared" si="395"/>
        <v/>
      </c>
      <c r="CN93" s="48" t="str">
        <f t="shared" si="395"/>
        <v/>
      </c>
      <c r="CO93" s="48" t="str">
        <f t="shared" si="395"/>
        <v/>
      </c>
      <c r="CP93" s="48" t="str">
        <f t="shared" si="395"/>
        <v/>
      </c>
      <c r="CQ93" s="48" t="str">
        <f t="shared" si="395"/>
        <v/>
      </c>
      <c r="CR93" s="48" t="str">
        <f t="shared" si="395"/>
        <v/>
      </c>
      <c r="CS93" s="48" t="str">
        <f t="shared" si="395"/>
        <v/>
      </c>
      <c r="CT93" s="48" t="str">
        <f t="shared" si="395"/>
        <v/>
      </c>
      <c r="CU93" s="48" t="str">
        <f t="shared" si="395"/>
        <v/>
      </c>
      <c r="CV93" s="48" t="str">
        <f t="shared" si="395"/>
        <v/>
      </c>
      <c r="CW93" s="48" t="str">
        <f t="shared" si="395"/>
        <v/>
      </c>
      <c r="CX93" s="48" t="str">
        <f t="shared" si="395"/>
        <v/>
      </c>
      <c r="CY93" s="48" t="str">
        <f t="shared" si="395"/>
        <v/>
      </c>
      <c r="CZ93" s="48" t="str">
        <f t="shared" si="395"/>
        <v/>
      </c>
      <c r="DA93" s="48" t="str">
        <f t="shared" si="395"/>
        <v/>
      </c>
      <c r="DB93" s="48" t="str">
        <f t="shared" si="395"/>
        <v/>
      </c>
      <c r="DC93" s="48" t="str">
        <f t="shared" si="395"/>
        <v/>
      </c>
      <c r="DD93" s="48" t="str">
        <f t="shared" si="395"/>
        <v/>
      </c>
      <c r="DE93" s="48" t="str">
        <f t="shared" si="395"/>
        <v/>
      </c>
      <c r="DF93" s="48" t="str">
        <f t="shared" si="395"/>
        <v/>
      </c>
      <c r="DG93" s="48" t="str">
        <f t="shared" si="395"/>
        <v/>
      </c>
      <c r="DH93" s="48" t="str">
        <f t="shared" si="395"/>
        <v/>
      </c>
      <c r="DI93" s="48" t="str">
        <f t="shared" si="395"/>
        <v/>
      </c>
      <c r="DJ93" s="48" t="str">
        <f t="shared" si="395"/>
        <v/>
      </c>
      <c r="DK93" s="48" t="str">
        <f t="shared" si="395"/>
        <v/>
      </c>
      <c r="DL93" s="48" t="str">
        <f t="shared" si="395"/>
        <v/>
      </c>
      <c r="DM93" s="48" t="str">
        <f t="shared" si="395"/>
        <v/>
      </c>
      <c r="DN93" s="48" t="str">
        <f t="shared" si="395"/>
        <v/>
      </c>
      <c r="DO93" s="48" t="str">
        <f t="shared" si="395"/>
        <v/>
      </c>
      <c r="DP93" s="48" t="str">
        <f t="shared" si="395"/>
        <v/>
      </c>
      <c r="DQ93" s="48" t="str">
        <f t="shared" si="395"/>
        <v/>
      </c>
      <c r="DR93" s="48" t="str">
        <f t="shared" si="395"/>
        <v/>
      </c>
      <c r="DS93" s="48" t="str">
        <f t="shared" si="395"/>
        <v/>
      </c>
      <c r="DT93" s="48" t="str">
        <f t="shared" si="395"/>
        <v/>
      </c>
      <c r="DU93" s="163" t="e">
        <f t="shared" si="247"/>
        <v>#N/A</v>
      </c>
      <c r="DV93" s="163" t="e">
        <f t="shared" si="248"/>
        <v>#N/A</v>
      </c>
      <c r="DW93" s="163" t="e">
        <f t="shared" si="249"/>
        <v>#N/A</v>
      </c>
      <c r="DX93" s="163" t="e">
        <f t="shared" si="250"/>
        <v>#N/A</v>
      </c>
      <c r="DY93" s="163" t="e">
        <f t="shared" si="251"/>
        <v>#N/A</v>
      </c>
      <c r="DZ93" s="163" t="e">
        <f t="shared" si="252"/>
        <v>#N/A</v>
      </c>
      <c r="EA93" s="163" t="e">
        <f t="shared" si="253"/>
        <v>#N/A</v>
      </c>
      <c r="EB93" s="163" t="e">
        <f t="shared" si="254"/>
        <v>#N/A</v>
      </c>
      <c r="EC93" s="163" t="e">
        <f t="shared" si="255"/>
        <v>#N/A</v>
      </c>
      <c r="ED93" s="163" t="e">
        <f t="shared" si="256"/>
        <v>#N/A</v>
      </c>
      <c r="EE93" s="163" t="e">
        <f t="shared" si="257"/>
        <v>#N/A</v>
      </c>
      <c r="EF93" s="163" t="e">
        <f t="shared" si="258"/>
        <v>#N/A</v>
      </c>
      <c r="EG93" s="163" t="e">
        <f t="shared" si="259"/>
        <v>#N/A</v>
      </c>
      <c r="EH93" s="163" t="e">
        <f t="shared" si="260"/>
        <v>#N/A</v>
      </c>
      <c r="EI93" s="163" t="e">
        <f t="shared" si="261"/>
        <v>#N/A</v>
      </c>
      <c r="EJ93" s="163" t="e">
        <f t="shared" si="262"/>
        <v>#N/A</v>
      </c>
      <c r="EK93" s="163" t="e">
        <f t="shared" si="263"/>
        <v>#N/A</v>
      </c>
      <c r="EL93" s="163" t="e">
        <f t="shared" si="264"/>
        <v>#N/A</v>
      </c>
      <c r="EM93" s="163" t="e">
        <f t="shared" si="265"/>
        <v>#N/A</v>
      </c>
      <c r="EN93" s="163" t="e">
        <f t="shared" si="266"/>
        <v>#N/A</v>
      </c>
      <c r="EO93" s="163" t="e">
        <f t="shared" si="267"/>
        <v>#N/A</v>
      </c>
      <c r="EP93" s="163" t="e">
        <f t="shared" si="268"/>
        <v>#N/A</v>
      </c>
      <c r="EQ93" s="163" t="e">
        <f t="shared" si="269"/>
        <v>#N/A</v>
      </c>
      <c r="ER93" s="163" t="e">
        <f t="shared" si="270"/>
        <v>#N/A</v>
      </c>
      <c r="ES93" s="163" t="e">
        <f t="shared" si="271"/>
        <v>#N/A</v>
      </c>
      <c r="ET93" s="163" t="e">
        <f t="shared" si="272"/>
        <v>#N/A</v>
      </c>
      <c r="EU93" s="163" t="e">
        <f t="shared" si="273"/>
        <v>#N/A</v>
      </c>
      <c r="EV93" s="163" t="e">
        <f t="shared" si="274"/>
        <v>#N/A</v>
      </c>
      <c r="EW93" s="163" t="e">
        <f t="shared" si="275"/>
        <v>#N/A</v>
      </c>
      <c r="EX93" s="163" t="e">
        <f t="shared" si="276"/>
        <v>#N/A</v>
      </c>
      <c r="EY93" s="163" t="e">
        <f t="shared" si="277"/>
        <v>#N/A</v>
      </c>
      <c r="EZ93" s="163" t="e">
        <f t="shared" si="278"/>
        <v>#N/A</v>
      </c>
      <c r="FA93" s="163" t="e">
        <f t="shared" si="279"/>
        <v>#N/A</v>
      </c>
      <c r="FB93" s="163" t="e">
        <f t="shared" si="280"/>
        <v>#N/A</v>
      </c>
      <c r="FC93" s="163" t="e">
        <f t="shared" si="281"/>
        <v>#N/A</v>
      </c>
      <c r="FD93" s="163" t="e">
        <f t="shared" si="282"/>
        <v>#N/A</v>
      </c>
      <c r="FE93" s="163" t="e">
        <f t="shared" si="283"/>
        <v>#N/A</v>
      </c>
      <c r="FF93" s="163" t="e">
        <f t="shared" si="284"/>
        <v>#N/A</v>
      </c>
      <c r="FG93" s="163" t="e">
        <f t="shared" si="285"/>
        <v>#N/A</v>
      </c>
      <c r="FH93" s="163" t="e">
        <f t="shared" si="286"/>
        <v>#N/A</v>
      </c>
      <c r="FI93" s="163" t="e">
        <f t="shared" si="287"/>
        <v>#N/A</v>
      </c>
      <c r="FJ93" s="163" t="e">
        <f t="shared" si="288"/>
        <v>#N/A</v>
      </c>
      <c r="FK93" s="163" t="e">
        <f t="shared" si="289"/>
        <v>#N/A</v>
      </c>
      <c r="FL93" s="163" t="e">
        <f t="shared" si="290"/>
        <v>#N/A</v>
      </c>
      <c r="FM93" s="163" t="e">
        <f t="shared" si="291"/>
        <v>#N/A</v>
      </c>
      <c r="FN93" s="163" t="e">
        <f t="shared" si="292"/>
        <v>#N/A</v>
      </c>
      <c r="FO93" s="163" t="e">
        <f t="shared" si="293"/>
        <v>#N/A</v>
      </c>
      <c r="FP93" s="163" t="e">
        <f t="shared" si="294"/>
        <v>#N/A</v>
      </c>
      <c r="FQ93" s="163" t="e">
        <f t="shared" si="295"/>
        <v>#N/A</v>
      </c>
      <c r="FR93" s="163" t="e">
        <f t="shared" si="296"/>
        <v>#N/A</v>
      </c>
      <c r="FS93" s="163" t="e">
        <f t="shared" si="297"/>
        <v>#N/A</v>
      </c>
      <c r="FT93" s="163" t="e">
        <f t="shared" si="298"/>
        <v>#N/A</v>
      </c>
      <c r="FU93" s="163" t="e">
        <f t="shared" si="299"/>
        <v>#N/A</v>
      </c>
      <c r="FV93" s="163" t="e">
        <f t="shared" si="300"/>
        <v>#N/A</v>
      </c>
      <c r="FW93" s="163" t="e">
        <f t="shared" si="301"/>
        <v>#N/A</v>
      </c>
      <c r="FX93" s="163" t="e">
        <f t="shared" si="302"/>
        <v>#N/A</v>
      </c>
      <c r="FY93" s="163" t="e">
        <f t="shared" si="303"/>
        <v>#N/A</v>
      </c>
      <c r="FZ93" s="163" t="e">
        <f t="shared" si="304"/>
        <v>#N/A</v>
      </c>
      <c r="GA93" s="163" t="e">
        <f t="shared" si="305"/>
        <v>#N/A</v>
      </c>
      <c r="GB93" s="163" t="e">
        <f t="shared" si="306"/>
        <v>#N/A</v>
      </c>
      <c r="GC93" s="163" t="e">
        <f t="shared" si="307"/>
        <v>#N/A</v>
      </c>
      <c r="GD93" s="163" t="e">
        <f t="shared" si="308"/>
        <v>#N/A</v>
      </c>
      <c r="GE93" s="163" t="e">
        <f t="shared" si="309"/>
        <v>#N/A</v>
      </c>
      <c r="GF93" s="163" t="e">
        <f t="shared" si="310"/>
        <v>#N/A</v>
      </c>
      <c r="GG93" s="163" t="e">
        <f t="shared" si="311"/>
        <v>#N/A</v>
      </c>
      <c r="GH93" s="163" t="e">
        <f t="shared" si="312"/>
        <v>#N/A</v>
      </c>
      <c r="GI93" s="163" t="e">
        <f t="shared" si="313"/>
        <v>#N/A</v>
      </c>
      <c r="GJ93" s="163" t="e">
        <f t="shared" si="314"/>
        <v>#N/A</v>
      </c>
      <c r="GK93" s="163" t="e">
        <f t="shared" si="315"/>
        <v>#N/A</v>
      </c>
      <c r="GL93" s="163" t="e">
        <f t="shared" si="316"/>
        <v>#N/A</v>
      </c>
      <c r="GM93" s="163" t="e">
        <f t="shared" si="317"/>
        <v>#N/A</v>
      </c>
      <c r="GN93" s="163" t="e">
        <f t="shared" si="318"/>
        <v>#N/A</v>
      </c>
      <c r="GO93" s="163" t="e">
        <f t="shared" si="319"/>
        <v>#N/A</v>
      </c>
      <c r="GP93" s="163" t="e">
        <f t="shared" si="320"/>
        <v>#N/A</v>
      </c>
      <c r="GQ93" s="163" t="e">
        <f t="shared" si="321"/>
        <v>#N/A</v>
      </c>
      <c r="GR93" s="163" t="e">
        <f t="shared" si="322"/>
        <v>#N/A</v>
      </c>
      <c r="GS93" s="163" t="e">
        <f t="shared" si="323"/>
        <v>#N/A</v>
      </c>
      <c r="GT93" s="163" t="e">
        <f t="shared" si="324"/>
        <v>#N/A</v>
      </c>
      <c r="GU93" s="163" t="e">
        <f t="shared" si="325"/>
        <v>#N/A</v>
      </c>
      <c r="GV93" s="163" t="e">
        <f t="shared" si="326"/>
        <v>#N/A</v>
      </c>
      <c r="GW93" s="163" t="e">
        <f t="shared" si="327"/>
        <v>#N/A</v>
      </c>
      <c r="GX93" s="163" t="e">
        <f t="shared" si="328"/>
        <v>#N/A</v>
      </c>
      <c r="GY93" s="163" t="e">
        <f t="shared" si="329"/>
        <v>#N/A</v>
      </c>
      <c r="GZ93" s="163" t="e">
        <f t="shared" si="330"/>
        <v>#N/A</v>
      </c>
      <c r="HA93" s="163" t="e">
        <f t="shared" si="331"/>
        <v>#N/A</v>
      </c>
      <c r="HB93" s="163" t="e">
        <f t="shared" si="332"/>
        <v>#N/A</v>
      </c>
      <c r="HC93" s="163" t="e">
        <f t="shared" si="333"/>
        <v>#N/A</v>
      </c>
      <c r="HD93" s="163" t="e">
        <f t="shared" si="334"/>
        <v>#N/A</v>
      </c>
      <c r="HE93" s="163" t="e">
        <f t="shared" si="335"/>
        <v>#N/A</v>
      </c>
      <c r="HF93" s="163" t="e">
        <f t="shared" si="336"/>
        <v>#N/A</v>
      </c>
      <c r="HG93" s="163" t="e">
        <f t="shared" si="337"/>
        <v>#N/A</v>
      </c>
      <c r="HH93" s="163" t="e">
        <f t="shared" si="338"/>
        <v>#N/A</v>
      </c>
      <c r="HI93" s="163" t="e">
        <f t="shared" si="339"/>
        <v>#N/A</v>
      </c>
      <c r="HJ93" s="163" t="e">
        <f t="shared" si="340"/>
        <v>#N/A</v>
      </c>
      <c r="HK93" s="163" t="e">
        <f t="shared" si="341"/>
        <v>#N/A</v>
      </c>
      <c r="HL93" s="163" t="e">
        <f t="shared" si="342"/>
        <v>#N/A</v>
      </c>
      <c r="HM93" s="163" t="e">
        <f t="shared" si="343"/>
        <v>#N/A</v>
      </c>
      <c r="HN93" s="163" t="e">
        <f t="shared" si="344"/>
        <v>#N/A</v>
      </c>
      <c r="HO93" s="163" t="e">
        <f t="shared" si="345"/>
        <v>#N/A</v>
      </c>
      <c r="HP93" s="163" t="e">
        <f t="shared" si="346"/>
        <v>#N/A</v>
      </c>
      <c r="HQ93" s="163" t="e">
        <f t="shared" si="347"/>
        <v>#N/A</v>
      </c>
    </row>
    <row r="94" spans="1:225" hidden="1" x14ac:dyDescent="0.25">
      <c r="A94" s="4">
        <v>91</v>
      </c>
      <c r="B94" s="368" t="str">
        <f>IFERROR(_xlfn.LOGNORM.INV(0.001,LN($G94),LN(VLOOKUP($H94,VLookups!$A$4:$C$13,3,FALSE))),"")</f>
        <v/>
      </c>
      <c r="C94" s="89"/>
      <c r="D94" s="368" t="str">
        <f>IFERROR(_xlfn.LOGNORM.INV(0.999,LN($G94),LN(VLOOKUP($H94,VLookups!$A$4:$C$13,3,FALSE))),"")</f>
        <v/>
      </c>
      <c r="E94" s="34" t="str">
        <f t="shared" si="239"/>
        <v/>
      </c>
      <c r="F94" s="34" t="str">
        <f t="shared" si="240"/>
        <v/>
      </c>
      <c r="G94" s="70" t="str">
        <f>IF(AND(C94&gt;0,NOT(ISBLANK(H94))),IF(VLOOKUP($C$3,VLookups!$A$17:$B$18,2,FALSE),C94*VLOOKUP(H94,VLookups!$A$4:$B$13,2,FALSE),C94),"")</f>
        <v/>
      </c>
      <c r="H94" s="21"/>
      <c r="I94" s="56"/>
      <c r="J94" s="266"/>
      <c r="K94" s="369" t="str">
        <f>IF(AND(B94&gt;0,C94&gt;0,D94&gt;0),IF(ISBLANK(J94),IF(ISBLANK(H94),"",VLOOKUP(H94,VLookups!$A$4:$C$13,3,FALSE)),J94),"")</f>
        <v/>
      </c>
      <c r="L94" s="369" t="str">
        <f t="shared" si="241"/>
        <v/>
      </c>
      <c r="M94" s="72" t="str">
        <f t="shared" si="242"/>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3"/>
        <v/>
      </c>
      <c r="X94" s="162" t="str">
        <f t="shared" si="244"/>
        <v/>
      </c>
      <c r="Y94" s="48" t="str">
        <f t="shared" ref="Y94:CJ94" si="396">IF(ISNONTEXT($W94),X94+$W94,"")</f>
        <v/>
      </c>
      <c r="Z94" s="48" t="str">
        <f t="shared" si="396"/>
        <v/>
      </c>
      <c r="AA94" s="48" t="str">
        <f t="shared" si="396"/>
        <v/>
      </c>
      <c r="AB94" s="48" t="str">
        <f t="shared" si="396"/>
        <v/>
      </c>
      <c r="AC94" s="48" t="str">
        <f t="shared" si="396"/>
        <v/>
      </c>
      <c r="AD94" s="48" t="str">
        <f t="shared" si="396"/>
        <v/>
      </c>
      <c r="AE94" s="48" t="str">
        <f t="shared" si="396"/>
        <v/>
      </c>
      <c r="AF94" s="48" t="str">
        <f t="shared" si="396"/>
        <v/>
      </c>
      <c r="AG94" s="48" t="str">
        <f t="shared" si="396"/>
        <v/>
      </c>
      <c r="AH94" s="48" t="str">
        <f t="shared" si="396"/>
        <v/>
      </c>
      <c r="AI94" s="48" t="str">
        <f t="shared" si="396"/>
        <v/>
      </c>
      <c r="AJ94" s="48" t="str">
        <f t="shared" si="396"/>
        <v/>
      </c>
      <c r="AK94" s="48" t="str">
        <f t="shared" si="396"/>
        <v/>
      </c>
      <c r="AL94" s="48" t="str">
        <f t="shared" si="396"/>
        <v/>
      </c>
      <c r="AM94" s="48" t="str">
        <f t="shared" si="396"/>
        <v/>
      </c>
      <c r="AN94" s="48" t="str">
        <f t="shared" si="396"/>
        <v/>
      </c>
      <c r="AO94" s="48" t="str">
        <f t="shared" si="396"/>
        <v/>
      </c>
      <c r="AP94" s="48" t="str">
        <f t="shared" si="396"/>
        <v/>
      </c>
      <c r="AQ94" s="48" t="str">
        <f t="shared" si="396"/>
        <v/>
      </c>
      <c r="AR94" s="48" t="str">
        <f t="shared" si="396"/>
        <v/>
      </c>
      <c r="AS94" s="48" t="str">
        <f t="shared" si="396"/>
        <v/>
      </c>
      <c r="AT94" s="48" t="str">
        <f t="shared" si="396"/>
        <v/>
      </c>
      <c r="AU94" s="48" t="str">
        <f t="shared" si="396"/>
        <v/>
      </c>
      <c r="AV94" s="48" t="str">
        <f t="shared" si="396"/>
        <v/>
      </c>
      <c r="AW94" s="48" t="str">
        <f t="shared" si="396"/>
        <v/>
      </c>
      <c r="AX94" s="48" t="str">
        <f t="shared" si="396"/>
        <v/>
      </c>
      <c r="AY94" s="48" t="str">
        <f t="shared" si="396"/>
        <v/>
      </c>
      <c r="AZ94" s="48" t="str">
        <f t="shared" si="396"/>
        <v/>
      </c>
      <c r="BA94" s="48" t="str">
        <f t="shared" si="396"/>
        <v/>
      </c>
      <c r="BB94" s="48" t="str">
        <f t="shared" si="396"/>
        <v/>
      </c>
      <c r="BC94" s="48" t="str">
        <f t="shared" si="396"/>
        <v/>
      </c>
      <c r="BD94" s="48" t="str">
        <f t="shared" si="396"/>
        <v/>
      </c>
      <c r="BE94" s="48" t="str">
        <f t="shared" si="396"/>
        <v/>
      </c>
      <c r="BF94" s="48" t="str">
        <f t="shared" si="396"/>
        <v/>
      </c>
      <c r="BG94" s="48" t="str">
        <f t="shared" si="396"/>
        <v/>
      </c>
      <c r="BH94" s="48" t="str">
        <f t="shared" si="396"/>
        <v/>
      </c>
      <c r="BI94" s="48" t="str">
        <f t="shared" si="396"/>
        <v/>
      </c>
      <c r="BJ94" s="48" t="str">
        <f t="shared" si="396"/>
        <v/>
      </c>
      <c r="BK94" s="48" t="str">
        <f t="shared" si="396"/>
        <v/>
      </c>
      <c r="BL94" s="48" t="str">
        <f t="shared" si="396"/>
        <v/>
      </c>
      <c r="BM94" s="48" t="str">
        <f t="shared" si="396"/>
        <v/>
      </c>
      <c r="BN94" s="48" t="str">
        <f t="shared" si="396"/>
        <v/>
      </c>
      <c r="BO94" s="48" t="str">
        <f t="shared" si="396"/>
        <v/>
      </c>
      <c r="BP94" s="48" t="str">
        <f t="shared" si="396"/>
        <v/>
      </c>
      <c r="BQ94" s="48" t="str">
        <f t="shared" si="396"/>
        <v/>
      </c>
      <c r="BR94" s="48" t="str">
        <f t="shared" si="396"/>
        <v/>
      </c>
      <c r="BS94" s="48" t="str">
        <f t="shared" si="396"/>
        <v/>
      </c>
      <c r="BT94" s="48" t="str">
        <f t="shared" si="396"/>
        <v/>
      </c>
      <c r="BU94" s="48" t="str">
        <f t="shared" si="396"/>
        <v/>
      </c>
      <c r="BV94" s="48" t="str">
        <f t="shared" si="396"/>
        <v/>
      </c>
      <c r="BW94" s="48" t="str">
        <f t="shared" si="396"/>
        <v/>
      </c>
      <c r="BX94" s="48" t="str">
        <f t="shared" si="396"/>
        <v/>
      </c>
      <c r="BY94" s="48" t="str">
        <f t="shared" si="396"/>
        <v/>
      </c>
      <c r="BZ94" s="48" t="str">
        <f t="shared" si="396"/>
        <v/>
      </c>
      <c r="CA94" s="48" t="str">
        <f t="shared" si="396"/>
        <v/>
      </c>
      <c r="CB94" s="48" t="str">
        <f t="shared" si="396"/>
        <v/>
      </c>
      <c r="CC94" s="48" t="str">
        <f t="shared" si="396"/>
        <v/>
      </c>
      <c r="CD94" s="48" t="str">
        <f t="shared" si="396"/>
        <v/>
      </c>
      <c r="CE94" s="48" t="str">
        <f t="shared" si="396"/>
        <v/>
      </c>
      <c r="CF94" s="48" t="str">
        <f t="shared" si="396"/>
        <v/>
      </c>
      <c r="CG94" s="48" t="str">
        <f t="shared" si="396"/>
        <v/>
      </c>
      <c r="CH94" s="48" t="str">
        <f t="shared" si="396"/>
        <v/>
      </c>
      <c r="CI94" s="48" t="str">
        <f t="shared" si="396"/>
        <v/>
      </c>
      <c r="CJ94" s="48" t="str">
        <f t="shared" si="396"/>
        <v/>
      </c>
      <c r="CK94" s="48" t="str">
        <f t="shared" ref="CK94:DT94" si="397">IF(ISNONTEXT($W94),CJ94+$W94,"")</f>
        <v/>
      </c>
      <c r="CL94" s="48" t="str">
        <f t="shared" si="397"/>
        <v/>
      </c>
      <c r="CM94" s="48" t="str">
        <f t="shared" si="397"/>
        <v/>
      </c>
      <c r="CN94" s="48" t="str">
        <f t="shared" si="397"/>
        <v/>
      </c>
      <c r="CO94" s="48" t="str">
        <f t="shared" si="397"/>
        <v/>
      </c>
      <c r="CP94" s="48" t="str">
        <f t="shared" si="397"/>
        <v/>
      </c>
      <c r="CQ94" s="48" t="str">
        <f t="shared" si="397"/>
        <v/>
      </c>
      <c r="CR94" s="48" t="str">
        <f t="shared" si="397"/>
        <v/>
      </c>
      <c r="CS94" s="48" t="str">
        <f t="shared" si="397"/>
        <v/>
      </c>
      <c r="CT94" s="48" t="str">
        <f t="shared" si="397"/>
        <v/>
      </c>
      <c r="CU94" s="48" t="str">
        <f t="shared" si="397"/>
        <v/>
      </c>
      <c r="CV94" s="48" t="str">
        <f t="shared" si="397"/>
        <v/>
      </c>
      <c r="CW94" s="48" t="str">
        <f t="shared" si="397"/>
        <v/>
      </c>
      <c r="CX94" s="48" t="str">
        <f t="shared" si="397"/>
        <v/>
      </c>
      <c r="CY94" s="48" t="str">
        <f t="shared" si="397"/>
        <v/>
      </c>
      <c r="CZ94" s="48" t="str">
        <f t="shared" si="397"/>
        <v/>
      </c>
      <c r="DA94" s="48" t="str">
        <f t="shared" si="397"/>
        <v/>
      </c>
      <c r="DB94" s="48" t="str">
        <f t="shared" si="397"/>
        <v/>
      </c>
      <c r="DC94" s="48" t="str">
        <f t="shared" si="397"/>
        <v/>
      </c>
      <c r="DD94" s="48" t="str">
        <f t="shared" si="397"/>
        <v/>
      </c>
      <c r="DE94" s="48" t="str">
        <f t="shared" si="397"/>
        <v/>
      </c>
      <c r="DF94" s="48" t="str">
        <f t="shared" si="397"/>
        <v/>
      </c>
      <c r="DG94" s="48" t="str">
        <f t="shared" si="397"/>
        <v/>
      </c>
      <c r="DH94" s="48" t="str">
        <f t="shared" si="397"/>
        <v/>
      </c>
      <c r="DI94" s="48" t="str">
        <f t="shared" si="397"/>
        <v/>
      </c>
      <c r="DJ94" s="48" t="str">
        <f t="shared" si="397"/>
        <v/>
      </c>
      <c r="DK94" s="48" t="str">
        <f t="shared" si="397"/>
        <v/>
      </c>
      <c r="DL94" s="48" t="str">
        <f t="shared" si="397"/>
        <v/>
      </c>
      <c r="DM94" s="48" t="str">
        <f t="shared" si="397"/>
        <v/>
      </c>
      <c r="DN94" s="48" t="str">
        <f t="shared" si="397"/>
        <v/>
      </c>
      <c r="DO94" s="48" t="str">
        <f t="shared" si="397"/>
        <v/>
      </c>
      <c r="DP94" s="48" t="str">
        <f t="shared" si="397"/>
        <v/>
      </c>
      <c r="DQ94" s="48" t="str">
        <f t="shared" si="397"/>
        <v/>
      </c>
      <c r="DR94" s="48" t="str">
        <f t="shared" si="397"/>
        <v/>
      </c>
      <c r="DS94" s="48" t="str">
        <f t="shared" si="397"/>
        <v/>
      </c>
      <c r="DT94" s="48" t="str">
        <f t="shared" si="397"/>
        <v/>
      </c>
      <c r="DU94" s="163" t="e">
        <f t="shared" si="247"/>
        <v>#N/A</v>
      </c>
      <c r="DV94" s="163" t="e">
        <f t="shared" si="248"/>
        <v>#N/A</v>
      </c>
      <c r="DW94" s="163" t="e">
        <f t="shared" si="249"/>
        <v>#N/A</v>
      </c>
      <c r="DX94" s="163" t="e">
        <f t="shared" si="250"/>
        <v>#N/A</v>
      </c>
      <c r="DY94" s="163" t="e">
        <f t="shared" si="251"/>
        <v>#N/A</v>
      </c>
      <c r="DZ94" s="163" t="e">
        <f t="shared" si="252"/>
        <v>#N/A</v>
      </c>
      <c r="EA94" s="163" t="e">
        <f t="shared" si="253"/>
        <v>#N/A</v>
      </c>
      <c r="EB94" s="163" t="e">
        <f t="shared" si="254"/>
        <v>#N/A</v>
      </c>
      <c r="EC94" s="163" t="e">
        <f t="shared" si="255"/>
        <v>#N/A</v>
      </c>
      <c r="ED94" s="163" t="e">
        <f t="shared" si="256"/>
        <v>#N/A</v>
      </c>
      <c r="EE94" s="163" t="e">
        <f t="shared" si="257"/>
        <v>#N/A</v>
      </c>
      <c r="EF94" s="163" t="e">
        <f t="shared" si="258"/>
        <v>#N/A</v>
      </c>
      <c r="EG94" s="163" t="e">
        <f t="shared" si="259"/>
        <v>#N/A</v>
      </c>
      <c r="EH94" s="163" t="e">
        <f t="shared" si="260"/>
        <v>#N/A</v>
      </c>
      <c r="EI94" s="163" t="e">
        <f t="shared" si="261"/>
        <v>#N/A</v>
      </c>
      <c r="EJ94" s="163" t="e">
        <f t="shared" si="262"/>
        <v>#N/A</v>
      </c>
      <c r="EK94" s="163" t="e">
        <f t="shared" si="263"/>
        <v>#N/A</v>
      </c>
      <c r="EL94" s="163" t="e">
        <f t="shared" si="264"/>
        <v>#N/A</v>
      </c>
      <c r="EM94" s="163" t="e">
        <f t="shared" si="265"/>
        <v>#N/A</v>
      </c>
      <c r="EN94" s="163" t="e">
        <f t="shared" si="266"/>
        <v>#N/A</v>
      </c>
      <c r="EO94" s="163" t="e">
        <f t="shared" si="267"/>
        <v>#N/A</v>
      </c>
      <c r="EP94" s="163" t="e">
        <f t="shared" si="268"/>
        <v>#N/A</v>
      </c>
      <c r="EQ94" s="163" t="e">
        <f t="shared" si="269"/>
        <v>#N/A</v>
      </c>
      <c r="ER94" s="163" t="e">
        <f t="shared" si="270"/>
        <v>#N/A</v>
      </c>
      <c r="ES94" s="163" t="e">
        <f t="shared" si="271"/>
        <v>#N/A</v>
      </c>
      <c r="ET94" s="163" t="e">
        <f t="shared" si="272"/>
        <v>#N/A</v>
      </c>
      <c r="EU94" s="163" t="e">
        <f t="shared" si="273"/>
        <v>#N/A</v>
      </c>
      <c r="EV94" s="163" t="e">
        <f t="shared" si="274"/>
        <v>#N/A</v>
      </c>
      <c r="EW94" s="163" t="e">
        <f t="shared" si="275"/>
        <v>#N/A</v>
      </c>
      <c r="EX94" s="163" t="e">
        <f t="shared" si="276"/>
        <v>#N/A</v>
      </c>
      <c r="EY94" s="163" t="e">
        <f t="shared" si="277"/>
        <v>#N/A</v>
      </c>
      <c r="EZ94" s="163" t="e">
        <f t="shared" si="278"/>
        <v>#N/A</v>
      </c>
      <c r="FA94" s="163" t="e">
        <f t="shared" si="279"/>
        <v>#N/A</v>
      </c>
      <c r="FB94" s="163" t="e">
        <f t="shared" si="280"/>
        <v>#N/A</v>
      </c>
      <c r="FC94" s="163" t="e">
        <f t="shared" si="281"/>
        <v>#N/A</v>
      </c>
      <c r="FD94" s="163" t="e">
        <f t="shared" si="282"/>
        <v>#N/A</v>
      </c>
      <c r="FE94" s="163" t="e">
        <f t="shared" si="283"/>
        <v>#N/A</v>
      </c>
      <c r="FF94" s="163" t="e">
        <f t="shared" si="284"/>
        <v>#N/A</v>
      </c>
      <c r="FG94" s="163" t="e">
        <f t="shared" si="285"/>
        <v>#N/A</v>
      </c>
      <c r="FH94" s="163" t="e">
        <f t="shared" si="286"/>
        <v>#N/A</v>
      </c>
      <c r="FI94" s="163" t="e">
        <f t="shared" si="287"/>
        <v>#N/A</v>
      </c>
      <c r="FJ94" s="163" t="e">
        <f t="shared" si="288"/>
        <v>#N/A</v>
      </c>
      <c r="FK94" s="163" t="e">
        <f t="shared" si="289"/>
        <v>#N/A</v>
      </c>
      <c r="FL94" s="163" t="e">
        <f t="shared" si="290"/>
        <v>#N/A</v>
      </c>
      <c r="FM94" s="163" t="e">
        <f t="shared" si="291"/>
        <v>#N/A</v>
      </c>
      <c r="FN94" s="163" t="e">
        <f t="shared" si="292"/>
        <v>#N/A</v>
      </c>
      <c r="FO94" s="163" t="e">
        <f t="shared" si="293"/>
        <v>#N/A</v>
      </c>
      <c r="FP94" s="163" t="e">
        <f t="shared" si="294"/>
        <v>#N/A</v>
      </c>
      <c r="FQ94" s="163" t="e">
        <f t="shared" si="295"/>
        <v>#N/A</v>
      </c>
      <c r="FR94" s="163" t="e">
        <f t="shared" si="296"/>
        <v>#N/A</v>
      </c>
      <c r="FS94" s="163" t="e">
        <f t="shared" si="297"/>
        <v>#N/A</v>
      </c>
      <c r="FT94" s="163" t="e">
        <f t="shared" si="298"/>
        <v>#N/A</v>
      </c>
      <c r="FU94" s="163" t="e">
        <f t="shared" si="299"/>
        <v>#N/A</v>
      </c>
      <c r="FV94" s="163" t="e">
        <f t="shared" si="300"/>
        <v>#N/A</v>
      </c>
      <c r="FW94" s="163" t="e">
        <f t="shared" si="301"/>
        <v>#N/A</v>
      </c>
      <c r="FX94" s="163" t="e">
        <f t="shared" si="302"/>
        <v>#N/A</v>
      </c>
      <c r="FY94" s="163" t="e">
        <f t="shared" si="303"/>
        <v>#N/A</v>
      </c>
      <c r="FZ94" s="163" t="e">
        <f t="shared" si="304"/>
        <v>#N/A</v>
      </c>
      <c r="GA94" s="163" t="e">
        <f t="shared" si="305"/>
        <v>#N/A</v>
      </c>
      <c r="GB94" s="163" t="e">
        <f t="shared" si="306"/>
        <v>#N/A</v>
      </c>
      <c r="GC94" s="163" t="e">
        <f t="shared" si="307"/>
        <v>#N/A</v>
      </c>
      <c r="GD94" s="163" t="e">
        <f t="shared" si="308"/>
        <v>#N/A</v>
      </c>
      <c r="GE94" s="163" t="e">
        <f t="shared" si="309"/>
        <v>#N/A</v>
      </c>
      <c r="GF94" s="163" t="e">
        <f t="shared" si="310"/>
        <v>#N/A</v>
      </c>
      <c r="GG94" s="163" t="e">
        <f t="shared" si="311"/>
        <v>#N/A</v>
      </c>
      <c r="GH94" s="163" t="e">
        <f t="shared" si="312"/>
        <v>#N/A</v>
      </c>
      <c r="GI94" s="163" t="e">
        <f t="shared" si="313"/>
        <v>#N/A</v>
      </c>
      <c r="GJ94" s="163" t="e">
        <f t="shared" si="314"/>
        <v>#N/A</v>
      </c>
      <c r="GK94" s="163" t="e">
        <f t="shared" si="315"/>
        <v>#N/A</v>
      </c>
      <c r="GL94" s="163" t="e">
        <f t="shared" si="316"/>
        <v>#N/A</v>
      </c>
      <c r="GM94" s="163" t="e">
        <f t="shared" si="317"/>
        <v>#N/A</v>
      </c>
      <c r="GN94" s="163" t="e">
        <f t="shared" si="318"/>
        <v>#N/A</v>
      </c>
      <c r="GO94" s="163" t="e">
        <f t="shared" si="319"/>
        <v>#N/A</v>
      </c>
      <c r="GP94" s="163" t="e">
        <f t="shared" si="320"/>
        <v>#N/A</v>
      </c>
      <c r="GQ94" s="163" t="e">
        <f t="shared" si="321"/>
        <v>#N/A</v>
      </c>
      <c r="GR94" s="163" t="e">
        <f t="shared" si="322"/>
        <v>#N/A</v>
      </c>
      <c r="GS94" s="163" t="e">
        <f t="shared" si="323"/>
        <v>#N/A</v>
      </c>
      <c r="GT94" s="163" t="e">
        <f t="shared" si="324"/>
        <v>#N/A</v>
      </c>
      <c r="GU94" s="163" t="e">
        <f t="shared" si="325"/>
        <v>#N/A</v>
      </c>
      <c r="GV94" s="163" t="e">
        <f t="shared" si="326"/>
        <v>#N/A</v>
      </c>
      <c r="GW94" s="163" t="e">
        <f t="shared" si="327"/>
        <v>#N/A</v>
      </c>
      <c r="GX94" s="163" t="e">
        <f t="shared" si="328"/>
        <v>#N/A</v>
      </c>
      <c r="GY94" s="163" t="e">
        <f t="shared" si="329"/>
        <v>#N/A</v>
      </c>
      <c r="GZ94" s="163" t="e">
        <f t="shared" si="330"/>
        <v>#N/A</v>
      </c>
      <c r="HA94" s="163" t="e">
        <f t="shared" si="331"/>
        <v>#N/A</v>
      </c>
      <c r="HB94" s="163" t="e">
        <f t="shared" si="332"/>
        <v>#N/A</v>
      </c>
      <c r="HC94" s="163" t="e">
        <f t="shared" si="333"/>
        <v>#N/A</v>
      </c>
      <c r="HD94" s="163" t="e">
        <f t="shared" si="334"/>
        <v>#N/A</v>
      </c>
      <c r="HE94" s="163" t="e">
        <f t="shared" si="335"/>
        <v>#N/A</v>
      </c>
      <c r="HF94" s="163" t="e">
        <f t="shared" si="336"/>
        <v>#N/A</v>
      </c>
      <c r="HG94" s="163" t="e">
        <f t="shared" si="337"/>
        <v>#N/A</v>
      </c>
      <c r="HH94" s="163" t="e">
        <f t="shared" si="338"/>
        <v>#N/A</v>
      </c>
      <c r="HI94" s="163" t="e">
        <f t="shared" si="339"/>
        <v>#N/A</v>
      </c>
      <c r="HJ94" s="163" t="e">
        <f t="shared" si="340"/>
        <v>#N/A</v>
      </c>
      <c r="HK94" s="163" t="e">
        <f t="shared" si="341"/>
        <v>#N/A</v>
      </c>
      <c r="HL94" s="163" t="e">
        <f t="shared" si="342"/>
        <v>#N/A</v>
      </c>
      <c r="HM94" s="163" t="e">
        <f t="shared" si="343"/>
        <v>#N/A</v>
      </c>
      <c r="HN94" s="163" t="e">
        <f t="shared" si="344"/>
        <v>#N/A</v>
      </c>
      <c r="HO94" s="163" t="e">
        <f t="shared" si="345"/>
        <v>#N/A</v>
      </c>
      <c r="HP94" s="163" t="e">
        <f t="shared" si="346"/>
        <v>#N/A</v>
      </c>
      <c r="HQ94" s="163" t="e">
        <f t="shared" si="347"/>
        <v>#N/A</v>
      </c>
    </row>
    <row r="95" spans="1:225" hidden="1" x14ac:dyDescent="0.25">
      <c r="A95" s="4">
        <v>92</v>
      </c>
      <c r="B95" s="368" t="str">
        <f>IFERROR(_xlfn.LOGNORM.INV(0.001,LN($G95),LN(VLOOKUP($H95,VLookups!$A$4:$C$13,3,FALSE))),"")</f>
        <v/>
      </c>
      <c r="C95" s="89"/>
      <c r="D95" s="368" t="str">
        <f>IFERROR(_xlfn.LOGNORM.INV(0.999,LN($G95),LN(VLOOKUP($H95,VLookups!$A$4:$C$13,3,FALSE))),"")</f>
        <v/>
      </c>
      <c r="E95" s="34" t="str">
        <f t="shared" si="239"/>
        <v/>
      </c>
      <c r="F95" s="34" t="str">
        <f t="shared" si="240"/>
        <v/>
      </c>
      <c r="G95" s="70" t="str">
        <f>IF(AND(C95&gt;0,NOT(ISBLANK(H95))),IF(VLOOKUP($C$3,VLookups!$A$17:$B$18,2,FALSE),C95*VLOOKUP(H95,VLookups!$A$4:$B$13,2,FALSE),C95),"")</f>
        <v/>
      </c>
      <c r="H95" s="21"/>
      <c r="I95" s="56"/>
      <c r="J95" s="266"/>
      <c r="K95" s="369" t="str">
        <f>IF(AND(B95&gt;0,C95&gt;0,D95&gt;0),IF(ISBLANK(J95),IF(ISBLANK(H95),"",VLOOKUP(H95,VLookups!$A$4:$C$13,3,FALSE)),J95),"")</f>
        <v/>
      </c>
      <c r="L95" s="369" t="str">
        <f t="shared" si="241"/>
        <v/>
      </c>
      <c r="M95" s="72" t="str">
        <f t="shared" si="242"/>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3"/>
        <v/>
      </c>
      <c r="X95" s="162" t="str">
        <f t="shared" si="244"/>
        <v/>
      </c>
      <c r="Y95" s="48" t="str">
        <f t="shared" ref="Y95:CJ95" si="398">IF(ISNONTEXT($W95),X95+$W95,"")</f>
        <v/>
      </c>
      <c r="Z95" s="48" t="str">
        <f t="shared" si="398"/>
        <v/>
      </c>
      <c r="AA95" s="48" t="str">
        <f t="shared" si="398"/>
        <v/>
      </c>
      <c r="AB95" s="48" t="str">
        <f t="shared" si="398"/>
        <v/>
      </c>
      <c r="AC95" s="48" t="str">
        <f t="shared" si="398"/>
        <v/>
      </c>
      <c r="AD95" s="48" t="str">
        <f t="shared" si="398"/>
        <v/>
      </c>
      <c r="AE95" s="48" t="str">
        <f t="shared" si="398"/>
        <v/>
      </c>
      <c r="AF95" s="48" t="str">
        <f t="shared" si="398"/>
        <v/>
      </c>
      <c r="AG95" s="48" t="str">
        <f t="shared" si="398"/>
        <v/>
      </c>
      <c r="AH95" s="48" t="str">
        <f t="shared" si="398"/>
        <v/>
      </c>
      <c r="AI95" s="48" t="str">
        <f t="shared" si="398"/>
        <v/>
      </c>
      <c r="AJ95" s="48" t="str">
        <f t="shared" si="398"/>
        <v/>
      </c>
      <c r="AK95" s="48" t="str">
        <f t="shared" si="398"/>
        <v/>
      </c>
      <c r="AL95" s="48" t="str">
        <f t="shared" si="398"/>
        <v/>
      </c>
      <c r="AM95" s="48" t="str">
        <f t="shared" si="398"/>
        <v/>
      </c>
      <c r="AN95" s="48" t="str">
        <f t="shared" si="398"/>
        <v/>
      </c>
      <c r="AO95" s="48" t="str">
        <f t="shared" si="398"/>
        <v/>
      </c>
      <c r="AP95" s="48" t="str">
        <f t="shared" si="398"/>
        <v/>
      </c>
      <c r="AQ95" s="48" t="str">
        <f t="shared" si="398"/>
        <v/>
      </c>
      <c r="AR95" s="48" t="str">
        <f t="shared" si="398"/>
        <v/>
      </c>
      <c r="AS95" s="48" t="str">
        <f t="shared" si="398"/>
        <v/>
      </c>
      <c r="AT95" s="48" t="str">
        <f t="shared" si="398"/>
        <v/>
      </c>
      <c r="AU95" s="48" t="str">
        <f t="shared" si="398"/>
        <v/>
      </c>
      <c r="AV95" s="48" t="str">
        <f t="shared" si="398"/>
        <v/>
      </c>
      <c r="AW95" s="48" t="str">
        <f t="shared" si="398"/>
        <v/>
      </c>
      <c r="AX95" s="48" t="str">
        <f t="shared" si="398"/>
        <v/>
      </c>
      <c r="AY95" s="48" t="str">
        <f t="shared" si="398"/>
        <v/>
      </c>
      <c r="AZ95" s="48" t="str">
        <f t="shared" si="398"/>
        <v/>
      </c>
      <c r="BA95" s="48" t="str">
        <f t="shared" si="398"/>
        <v/>
      </c>
      <c r="BB95" s="48" t="str">
        <f t="shared" si="398"/>
        <v/>
      </c>
      <c r="BC95" s="48" t="str">
        <f t="shared" si="398"/>
        <v/>
      </c>
      <c r="BD95" s="48" t="str">
        <f t="shared" si="398"/>
        <v/>
      </c>
      <c r="BE95" s="48" t="str">
        <f t="shared" si="398"/>
        <v/>
      </c>
      <c r="BF95" s="48" t="str">
        <f t="shared" si="398"/>
        <v/>
      </c>
      <c r="BG95" s="48" t="str">
        <f t="shared" si="398"/>
        <v/>
      </c>
      <c r="BH95" s="48" t="str">
        <f t="shared" si="398"/>
        <v/>
      </c>
      <c r="BI95" s="48" t="str">
        <f t="shared" si="398"/>
        <v/>
      </c>
      <c r="BJ95" s="48" t="str">
        <f t="shared" si="398"/>
        <v/>
      </c>
      <c r="BK95" s="48" t="str">
        <f t="shared" si="398"/>
        <v/>
      </c>
      <c r="BL95" s="48" t="str">
        <f t="shared" si="398"/>
        <v/>
      </c>
      <c r="BM95" s="48" t="str">
        <f t="shared" si="398"/>
        <v/>
      </c>
      <c r="BN95" s="48" t="str">
        <f t="shared" si="398"/>
        <v/>
      </c>
      <c r="BO95" s="48" t="str">
        <f t="shared" si="398"/>
        <v/>
      </c>
      <c r="BP95" s="48" t="str">
        <f t="shared" si="398"/>
        <v/>
      </c>
      <c r="BQ95" s="48" t="str">
        <f t="shared" si="398"/>
        <v/>
      </c>
      <c r="BR95" s="48" t="str">
        <f t="shared" si="398"/>
        <v/>
      </c>
      <c r="BS95" s="48" t="str">
        <f t="shared" si="398"/>
        <v/>
      </c>
      <c r="BT95" s="48" t="str">
        <f t="shared" si="398"/>
        <v/>
      </c>
      <c r="BU95" s="48" t="str">
        <f t="shared" si="398"/>
        <v/>
      </c>
      <c r="BV95" s="48" t="str">
        <f t="shared" si="398"/>
        <v/>
      </c>
      <c r="BW95" s="48" t="str">
        <f t="shared" si="398"/>
        <v/>
      </c>
      <c r="BX95" s="48" t="str">
        <f t="shared" si="398"/>
        <v/>
      </c>
      <c r="BY95" s="48" t="str">
        <f t="shared" si="398"/>
        <v/>
      </c>
      <c r="BZ95" s="48" t="str">
        <f t="shared" si="398"/>
        <v/>
      </c>
      <c r="CA95" s="48" t="str">
        <f t="shared" si="398"/>
        <v/>
      </c>
      <c r="CB95" s="48" t="str">
        <f t="shared" si="398"/>
        <v/>
      </c>
      <c r="CC95" s="48" t="str">
        <f t="shared" si="398"/>
        <v/>
      </c>
      <c r="CD95" s="48" t="str">
        <f t="shared" si="398"/>
        <v/>
      </c>
      <c r="CE95" s="48" t="str">
        <f t="shared" si="398"/>
        <v/>
      </c>
      <c r="CF95" s="48" t="str">
        <f t="shared" si="398"/>
        <v/>
      </c>
      <c r="CG95" s="48" t="str">
        <f t="shared" si="398"/>
        <v/>
      </c>
      <c r="CH95" s="48" t="str">
        <f t="shared" si="398"/>
        <v/>
      </c>
      <c r="CI95" s="48" t="str">
        <f t="shared" si="398"/>
        <v/>
      </c>
      <c r="CJ95" s="48" t="str">
        <f t="shared" si="398"/>
        <v/>
      </c>
      <c r="CK95" s="48" t="str">
        <f t="shared" ref="CK95:DT95" si="399">IF(ISNONTEXT($W95),CJ95+$W95,"")</f>
        <v/>
      </c>
      <c r="CL95" s="48" t="str">
        <f t="shared" si="399"/>
        <v/>
      </c>
      <c r="CM95" s="48" t="str">
        <f t="shared" si="399"/>
        <v/>
      </c>
      <c r="CN95" s="48" t="str">
        <f t="shared" si="399"/>
        <v/>
      </c>
      <c r="CO95" s="48" t="str">
        <f t="shared" si="399"/>
        <v/>
      </c>
      <c r="CP95" s="48" t="str">
        <f t="shared" si="399"/>
        <v/>
      </c>
      <c r="CQ95" s="48" t="str">
        <f t="shared" si="399"/>
        <v/>
      </c>
      <c r="CR95" s="48" t="str">
        <f t="shared" si="399"/>
        <v/>
      </c>
      <c r="CS95" s="48" t="str">
        <f t="shared" si="399"/>
        <v/>
      </c>
      <c r="CT95" s="48" t="str">
        <f t="shared" si="399"/>
        <v/>
      </c>
      <c r="CU95" s="48" t="str">
        <f t="shared" si="399"/>
        <v/>
      </c>
      <c r="CV95" s="48" t="str">
        <f t="shared" si="399"/>
        <v/>
      </c>
      <c r="CW95" s="48" t="str">
        <f t="shared" si="399"/>
        <v/>
      </c>
      <c r="CX95" s="48" t="str">
        <f t="shared" si="399"/>
        <v/>
      </c>
      <c r="CY95" s="48" t="str">
        <f t="shared" si="399"/>
        <v/>
      </c>
      <c r="CZ95" s="48" t="str">
        <f t="shared" si="399"/>
        <v/>
      </c>
      <c r="DA95" s="48" t="str">
        <f t="shared" si="399"/>
        <v/>
      </c>
      <c r="DB95" s="48" t="str">
        <f t="shared" si="399"/>
        <v/>
      </c>
      <c r="DC95" s="48" t="str">
        <f t="shared" si="399"/>
        <v/>
      </c>
      <c r="DD95" s="48" t="str">
        <f t="shared" si="399"/>
        <v/>
      </c>
      <c r="DE95" s="48" t="str">
        <f t="shared" si="399"/>
        <v/>
      </c>
      <c r="DF95" s="48" t="str">
        <f t="shared" si="399"/>
        <v/>
      </c>
      <c r="DG95" s="48" t="str">
        <f t="shared" si="399"/>
        <v/>
      </c>
      <c r="DH95" s="48" t="str">
        <f t="shared" si="399"/>
        <v/>
      </c>
      <c r="DI95" s="48" t="str">
        <f t="shared" si="399"/>
        <v/>
      </c>
      <c r="DJ95" s="48" t="str">
        <f t="shared" si="399"/>
        <v/>
      </c>
      <c r="DK95" s="48" t="str">
        <f t="shared" si="399"/>
        <v/>
      </c>
      <c r="DL95" s="48" t="str">
        <f t="shared" si="399"/>
        <v/>
      </c>
      <c r="DM95" s="48" t="str">
        <f t="shared" si="399"/>
        <v/>
      </c>
      <c r="DN95" s="48" t="str">
        <f t="shared" si="399"/>
        <v/>
      </c>
      <c r="DO95" s="48" t="str">
        <f t="shared" si="399"/>
        <v/>
      </c>
      <c r="DP95" s="48" t="str">
        <f t="shared" si="399"/>
        <v/>
      </c>
      <c r="DQ95" s="48" t="str">
        <f t="shared" si="399"/>
        <v/>
      </c>
      <c r="DR95" s="48" t="str">
        <f t="shared" si="399"/>
        <v/>
      </c>
      <c r="DS95" s="48" t="str">
        <f t="shared" si="399"/>
        <v/>
      </c>
      <c r="DT95" s="48" t="str">
        <f t="shared" si="399"/>
        <v/>
      </c>
      <c r="DU95" s="163" t="e">
        <f t="shared" si="247"/>
        <v>#N/A</v>
      </c>
      <c r="DV95" s="163" t="e">
        <f t="shared" si="248"/>
        <v>#N/A</v>
      </c>
      <c r="DW95" s="163" t="e">
        <f t="shared" si="249"/>
        <v>#N/A</v>
      </c>
      <c r="DX95" s="163" t="e">
        <f t="shared" si="250"/>
        <v>#N/A</v>
      </c>
      <c r="DY95" s="163" t="e">
        <f t="shared" si="251"/>
        <v>#N/A</v>
      </c>
      <c r="DZ95" s="163" t="e">
        <f t="shared" si="252"/>
        <v>#N/A</v>
      </c>
      <c r="EA95" s="163" t="e">
        <f t="shared" si="253"/>
        <v>#N/A</v>
      </c>
      <c r="EB95" s="163" t="e">
        <f t="shared" si="254"/>
        <v>#N/A</v>
      </c>
      <c r="EC95" s="163" t="e">
        <f t="shared" si="255"/>
        <v>#N/A</v>
      </c>
      <c r="ED95" s="163" t="e">
        <f t="shared" si="256"/>
        <v>#N/A</v>
      </c>
      <c r="EE95" s="163" t="e">
        <f t="shared" si="257"/>
        <v>#N/A</v>
      </c>
      <c r="EF95" s="163" t="e">
        <f t="shared" si="258"/>
        <v>#N/A</v>
      </c>
      <c r="EG95" s="163" t="e">
        <f t="shared" si="259"/>
        <v>#N/A</v>
      </c>
      <c r="EH95" s="163" t="e">
        <f t="shared" si="260"/>
        <v>#N/A</v>
      </c>
      <c r="EI95" s="163" t="e">
        <f t="shared" si="261"/>
        <v>#N/A</v>
      </c>
      <c r="EJ95" s="163" t="e">
        <f t="shared" si="262"/>
        <v>#N/A</v>
      </c>
      <c r="EK95" s="163" t="e">
        <f t="shared" si="263"/>
        <v>#N/A</v>
      </c>
      <c r="EL95" s="163" t="e">
        <f t="shared" si="264"/>
        <v>#N/A</v>
      </c>
      <c r="EM95" s="163" t="e">
        <f t="shared" si="265"/>
        <v>#N/A</v>
      </c>
      <c r="EN95" s="163" t="e">
        <f t="shared" si="266"/>
        <v>#N/A</v>
      </c>
      <c r="EO95" s="163" t="e">
        <f t="shared" si="267"/>
        <v>#N/A</v>
      </c>
      <c r="EP95" s="163" t="e">
        <f t="shared" si="268"/>
        <v>#N/A</v>
      </c>
      <c r="EQ95" s="163" t="e">
        <f t="shared" si="269"/>
        <v>#N/A</v>
      </c>
      <c r="ER95" s="163" t="e">
        <f t="shared" si="270"/>
        <v>#N/A</v>
      </c>
      <c r="ES95" s="163" t="e">
        <f t="shared" si="271"/>
        <v>#N/A</v>
      </c>
      <c r="ET95" s="163" t="e">
        <f t="shared" si="272"/>
        <v>#N/A</v>
      </c>
      <c r="EU95" s="163" t="e">
        <f t="shared" si="273"/>
        <v>#N/A</v>
      </c>
      <c r="EV95" s="163" t="e">
        <f t="shared" si="274"/>
        <v>#N/A</v>
      </c>
      <c r="EW95" s="163" t="e">
        <f t="shared" si="275"/>
        <v>#N/A</v>
      </c>
      <c r="EX95" s="163" t="e">
        <f t="shared" si="276"/>
        <v>#N/A</v>
      </c>
      <c r="EY95" s="163" t="e">
        <f t="shared" si="277"/>
        <v>#N/A</v>
      </c>
      <c r="EZ95" s="163" t="e">
        <f t="shared" si="278"/>
        <v>#N/A</v>
      </c>
      <c r="FA95" s="163" t="e">
        <f t="shared" si="279"/>
        <v>#N/A</v>
      </c>
      <c r="FB95" s="163" t="e">
        <f t="shared" si="280"/>
        <v>#N/A</v>
      </c>
      <c r="FC95" s="163" t="e">
        <f t="shared" si="281"/>
        <v>#N/A</v>
      </c>
      <c r="FD95" s="163" t="e">
        <f t="shared" si="282"/>
        <v>#N/A</v>
      </c>
      <c r="FE95" s="163" t="e">
        <f t="shared" si="283"/>
        <v>#N/A</v>
      </c>
      <c r="FF95" s="163" t="e">
        <f t="shared" si="284"/>
        <v>#N/A</v>
      </c>
      <c r="FG95" s="163" t="e">
        <f t="shared" si="285"/>
        <v>#N/A</v>
      </c>
      <c r="FH95" s="163" t="e">
        <f t="shared" si="286"/>
        <v>#N/A</v>
      </c>
      <c r="FI95" s="163" t="e">
        <f t="shared" si="287"/>
        <v>#N/A</v>
      </c>
      <c r="FJ95" s="163" t="e">
        <f t="shared" si="288"/>
        <v>#N/A</v>
      </c>
      <c r="FK95" s="163" t="e">
        <f t="shared" si="289"/>
        <v>#N/A</v>
      </c>
      <c r="FL95" s="163" t="e">
        <f t="shared" si="290"/>
        <v>#N/A</v>
      </c>
      <c r="FM95" s="163" t="e">
        <f t="shared" si="291"/>
        <v>#N/A</v>
      </c>
      <c r="FN95" s="163" t="e">
        <f t="shared" si="292"/>
        <v>#N/A</v>
      </c>
      <c r="FO95" s="163" t="e">
        <f t="shared" si="293"/>
        <v>#N/A</v>
      </c>
      <c r="FP95" s="163" t="e">
        <f t="shared" si="294"/>
        <v>#N/A</v>
      </c>
      <c r="FQ95" s="163" t="e">
        <f t="shared" si="295"/>
        <v>#N/A</v>
      </c>
      <c r="FR95" s="163" t="e">
        <f t="shared" si="296"/>
        <v>#N/A</v>
      </c>
      <c r="FS95" s="163" t="e">
        <f t="shared" si="297"/>
        <v>#N/A</v>
      </c>
      <c r="FT95" s="163" t="e">
        <f t="shared" si="298"/>
        <v>#N/A</v>
      </c>
      <c r="FU95" s="163" t="e">
        <f t="shared" si="299"/>
        <v>#N/A</v>
      </c>
      <c r="FV95" s="163" t="e">
        <f t="shared" si="300"/>
        <v>#N/A</v>
      </c>
      <c r="FW95" s="163" t="e">
        <f t="shared" si="301"/>
        <v>#N/A</v>
      </c>
      <c r="FX95" s="163" t="e">
        <f t="shared" si="302"/>
        <v>#N/A</v>
      </c>
      <c r="FY95" s="163" t="e">
        <f t="shared" si="303"/>
        <v>#N/A</v>
      </c>
      <c r="FZ95" s="163" t="e">
        <f t="shared" si="304"/>
        <v>#N/A</v>
      </c>
      <c r="GA95" s="163" t="e">
        <f t="shared" si="305"/>
        <v>#N/A</v>
      </c>
      <c r="GB95" s="163" t="e">
        <f t="shared" si="306"/>
        <v>#N/A</v>
      </c>
      <c r="GC95" s="163" t="e">
        <f t="shared" si="307"/>
        <v>#N/A</v>
      </c>
      <c r="GD95" s="163" t="e">
        <f t="shared" si="308"/>
        <v>#N/A</v>
      </c>
      <c r="GE95" s="163" t="e">
        <f t="shared" si="309"/>
        <v>#N/A</v>
      </c>
      <c r="GF95" s="163" t="e">
        <f t="shared" si="310"/>
        <v>#N/A</v>
      </c>
      <c r="GG95" s="163" t="e">
        <f t="shared" si="311"/>
        <v>#N/A</v>
      </c>
      <c r="GH95" s="163" t="e">
        <f t="shared" si="312"/>
        <v>#N/A</v>
      </c>
      <c r="GI95" s="163" t="e">
        <f t="shared" si="313"/>
        <v>#N/A</v>
      </c>
      <c r="GJ95" s="163" t="e">
        <f t="shared" si="314"/>
        <v>#N/A</v>
      </c>
      <c r="GK95" s="163" t="e">
        <f t="shared" si="315"/>
        <v>#N/A</v>
      </c>
      <c r="GL95" s="163" t="e">
        <f t="shared" si="316"/>
        <v>#N/A</v>
      </c>
      <c r="GM95" s="163" t="e">
        <f t="shared" si="317"/>
        <v>#N/A</v>
      </c>
      <c r="GN95" s="163" t="e">
        <f t="shared" si="318"/>
        <v>#N/A</v>
      </c>
      <c r="GO95" s="163" t="e">
        <f t="shared" si="319"/>
        <v>#N/A</v>
      </c>
      <c r="GP95" s="163" t="e">
        <f t="shared" si="320"/>
        <v>#N/A</v>
      </c>
      <c r="GQ95" s="163" t="e">
        <f t="shared" si="321"/>
        <v>#N/A</v>
      </c>
      <c r="GR95" s="163" t="e">
        <f t="shared" si="322"/>
        <v>#N/A</v>
      </c>
      <c r="GS95" s="163" t="e">
        <f t="shared" si="323"/>
        <v>#N/A</v>
      </c>
      <c r="GT95" s="163" t="e">
        <f t="shared" si="324"/>
        <v>#N/A</v>
      </c>
      <c r="GU95" s="163" t="e">
        <f t="shared" si="325"/>
        <v>#N/A</v>
      </c>
      <c r="GV95" s="163" t="e">
        <f t="shared" si="326"/>
        <v>#N/A</v>
      </c>
      <c r="GW95" s="163" t="e">
        <f t="shared" si="327"/>
        <v>#N/A</v>
      </c>
      <c r="GX95" s="163" t="e">
        <f t="shared" si="328"/>
        <v>#N/A</v>
      </c>
      <c r="GY95" s="163" t="e">
        <f t="shared" si="329"/>
        <v>#N/A</v>
      </c>
      <c r="GZ95" s="163" t="e">
        <f t="shared" si="330"/>
        <v>#N/A</v>
      </c>
      <c r="HA95" s="163" t="e">
        <f t="shared" si="331"/>
        <v>#N/A</v>
      </c>
      <c r="HB95" s="163" t="e">
        <f t="shared" si="332"/>
        <v>#N/A</v>
      </c>
      <c r="HC95" s="163" t="e">
        <f t="shared" si="333"/>
        <v>#N/A</v>
      </c>
      <c r="HD95" s="163" t="e">
        <f t="shared" si="334"/>
        <v>#N/A</v>
      </c>
      <c r="HE95" s="163" t="e">
        <f t="shared" si="335"/>
        <v>#N/A</v>
      </c>
      <c r="HF95" s="163" t="e">
        <f t="shared" si="336"/>
        <v>#N/A</v>
      </c>
      <c r="HG95" s="163" t="e">
        <f t="shared" si="337"/>
        <v>#N/A</v>
      </c>
      <c r="HH95" s="163" t="e">
        <f t="shared" si="338"/>
        <v>#N/A</v>
      </c>
      <c r="HI95" s="163" t="e">
        <f t="shared" si="339"/>
        <v>#N/A</v>
      </c>
      <c r="HJ95" s="163" t="e">
        <f t="shared" si="340"/>
        <v>#N/A</v>
      </c>
      <c r="HK95" s="163" t="e">
        <f t="shared" si="341"/>
        <v>#N/A</v>
      </c>
      <c r="HL95" s="163" t="e">
        <f t="shared" si="342"/>
        <v>#N/A</v>
      </c>
      <c r="HM95" s="163" t="e">
        <f t="shared" si="343"/>
        <v>#N/A</v>
      </c>
      <c r="HN95" s="163" t="e">
        <f t="shared" si="344"/>
        <v>#N/A</v>
      </c>
      <c r="HO95" s="163" t="e">
        <f t="shared" si="345"/>
        <v>#N/A</v>
      </c>
      <c r="HP95" s="163" t="e">
        <f t="shared" si="346"/>
        <v>#N/A</v>
      </c>
      <c r="HQ95" s="163" t="e">
        <f t="shared" si="347"/>
        <v>#N/A</v>
      </c>
    </row>
    <row r="96" spans="1:225" hidden="1" x14ac:dyDescent="0.25">
      <c r="A96" s="4">
        <v>93</v>
      </c>
      <c r="B96" s="368" t="str">
        <f>IFERROR(_xlfn.LOGNORM.INV(0.001,LN($G96),LN(VLOOKUP($H96,VLookups!$A$4:$C$13,3,FALSE))),"")</f>
        <v/>
      </c>
      <c r="C96" s="89"/>
      <c r="D96" s="368" t="str">
        <f>IFERROR(_xlfn.LOGNORM.INV(0.999,LN($G96),LN(VLOOKUP($H96,VLookups!$A$4:$C$13,3,FALSE))),"")</f>
        <v/>
      </c>
      <c r="E96" s="34" t="str">
        <f t="shared" si="239"/>
        <v/>
      </c>
      <c r="F96" s="34" t="str">
        <f t="shared" si="240"/>
        <v/>
      </c>
      <c r="G96" s="70" t="str">
        <f>IF(AND(C96&gt;0,NOT(ISBLANK(H96))),IF(VLOOKUP($C$3,VLookups!$A$17:$B$18,2,FALSE),C96*VLOOKUP(H96,VLookups!$A$4:$B$13,2,FALSE),C96),"")</f>
        <v/>
      </c>
      <c r="H96" s="21"/>
      <c r="I96" s="56"/>
      <c r="J96" s="266"/>
      <c r="K96" s="369" t="str">
        <f>IF(AND(B96&gt;0,C96&gt;0,D96&gt;0),IF(ISBLANK(J96),IF(ISBLANK(H96),"",VLOOKUP(H96,VLookups!$A$4:$C$13,3,FALSE)),J96),"")</f>
        <v/>
      </c>
      <c r="L96" s="369" t="str">
        <f t="shared" si="241"/>
        <v/>
      </c>
      <c r="M96" s="72" t="str">
        <f t="shared" si="242"/>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3"/>
        <v/>
      </c>
      <c r="X96" s="162" t="str">
        <f t="shared" si="244"/>
        <v/>
      </c>
      <c r="Y96" s="48" t="str">
        <f t="shared" ref="Y96:CJ96" si="400">IF(ISNONTEXT($W96),X96+$W96,"")</f>
        <v/>
      </c>
      <c r="Z96" s="48" t="str">
        <f t="shared" si="400"/>
        <v/>
      </c>
      <c r="AA96" s="48" t="str">
        <f t="shared" si="400"/>
        <v/>
      </c>
      <c r="AB96" s="48" t="str">
        <f t="shared" si="400"/>
        <v/>
      </c>
      <c r="AC96" s="48" t="str">
        <f t="shared" si="400"/>
        <v/>
      </c>
      <c r="AD96" s="48" t="str">
        <f t="shared" si="400"/>
        <v/>
      </c>
      <c r="AE96" s="48" t="str">
        <f t="shared" si="400"/>
        <v/>
      </c>
      <c r="AF96" s="48" t="str">
        <f t="shared" si="400"/>
        <v/>
      </c>
      <c r="AG96" s="48" t="str">
        <f t="shared" si="400"/>
        <v/>
      </c>
      <c r="AH96" s="48" t="str">
        <f t="shared" si="400"/>
        <v/>
      </c>
      <c r="AI96" s="48" t="str">
        <f t="shared" si="400"/>
        <v/>
      </c>
      <c r="AJ96" s="48" t="str">
        <f t="shared" si="400"/>
        <v/>
      </c>
      <c r="AK96" s="48" t="str">
        <f t="shared" si="400"/>
        <v/>
      </c>
      <c r="AL96" s="48" t="str">
        <f t="shared" si="400"/>
        <v/>
      </c>
      <c r="AM96" s="48" t="str">
        <f t="shared" si="400"/>
        <v/>
      </c>
      <c r="AN96" s="48" t="str">
        <f t="shared" si="400"/>
        <v/>
      </c>
      <c r="AO96" s="48" t="str">
        <f t="shared" si="400"/>
        <v/>
      </c>
      <c r="AP96" s="48" t="str">
        <f t="shared" si="400"/>
        <v/>
      </c>
      <c r="AQ96" s="48" t="str">
        <f t="shared" si="400"/>
        <v/>
      </c>
      <c r="AR96" s="48" t="str">
        <f t="shared" si="400"/>
        <v/>
      </c>
      <c r="AS96" s="48" t="str">
        <f t="shared" si="400"/>
        <v/>
      </c>
      <c r="AT96" s="48" t="str">
        <f t="shared" si="400"/>
        <v/>
      </c>
      <c r="AU96" s="48" t="str">
        <f t="shared" si="400"/>
        <v/>
      </c>
      <c r="AV96" s="48" t="str">
        <f t="shared" si="400"/>
        <v/>
      </c>
      <c r="AW96" s="48" t="str">
        <f t="shared" si="400"/>
        <v/>
      </c>
      <c r="AX96" s="48" t="str">
        <f t="shared" si="400"/>
        <v/>
      </c>
      <c r="AY96" s="48" t="str">
        <f t="shared" si="400"/>
        <v/>
      </c>
      <c r="AZ96" s="48" t="str">
        <f t="shared" si="400"/>
        <v/>
      </c>
      <c r="BA96" s="48" t="str">
        <f t="shared" si="400"/>
        <v/>
      </c>
      <c r="BB96" s="48" t="str">
        <f t="shared" si="400"/>
        <v/>
      </c>
      <c r="BC96" s="48" t="str">
        <f t="shared" si="400"/>
        <v/>
      </c>
      <c r="BD96" s="48" t="str">
        <f t="shared" si="400"/>
        <v/>
      </c>
      <c r="BE96" s="48" t="str">
        <f t="shared" si="400"/>
        <v/>
      </c>
      <c r="BF96" s="48" t="str">
        <f t="shared" si="400"/>
        <v/>
      </c>
      <c r="BG96" s="48" t="str">
        <f t="shared" si="400"/>
        <v/>
      </c>
      <c r="BH96" s="48" t="str">
        <f t="shared" si="400"/>
        <v/>
      </c>
      <c r="BI96" s="48" t="str">
        <f t="shared" si="400"/>
        <v/>
      </c>
      <c r="BJ96" s="48" t="str">
        <f t="shared" si="400"/>
        <v/>
      </c>
      <c r="BK96" s="48" t="str">
        <f t="shared" si="400"/>
        <v/>
      </c>
      <c r="BL96" s="48" t="str">
        <f t="shared" si="400"/>
        <v/>
      </c>
      <c r="BM96" s="48" t="str">
        <f t="shared" si="400"/>
        <v/>
      </c>
      <c r="BN96" s="48" t="str">
        <f t="shared" si="400"/>
        <v/>
      </c>
      <c r="BO96" s="48" t="str">
        <f t="shared" si="400"/>
        <v/>
      </c>
      <c r="BP96" s="48" t="str">
        <f t="shared" si="400"/>
        <v/>
      </c>
      <c r="BQ96" s="48" t="str">
        <f t="shared" si="400"/>
        <v/>
      </c>
      <c r="BR96" s="48" t="str">
        <f t="shared" si="400"/>
        <v/>
      </c>
      <c r="BS96" s="48" t="str">
        <f t="shared" si="400"/>
        <v/>
      </c>
      <c r="BT96" s="48" t="str">
        <f t="shared" si="400"/>
        <v/>
      </c>
      <c r="BU96" s="48" t="str">
        <f t="shared" si="400"/>
        <v/>
      </c>
      <c r="BV96" s="48" t="str">
        <f t="shared" si="400"/>
        <v/>
      </c>
      <c r="BW96" s="48" t="str">
        <f t="shared" si="400"/>
        <v/>
      </c>
      <c r="BX96" s="48" t="str">
        <f t="shared" si="400"/>
        <v/>
      </c>
      <c r="BY96" s="48" t="str">
        <f t="shared" si="400"/>
        <v/>
      </c>
      <c r="BZ96" s="48" t="str">
        <f t="shared" si="400"/>
        <v/>
      </c>
      <c r="CA96" s="48" t="str">
        <f t="shared" si="400"/>
        <v/>
      </c>
      <c r="CB96" s="48" t="str">
        <f t="shared" si="400"/>
        <v/>
      </c>
      <c r="CC96" s="48" t="str">
        <f t="shared" si="400"/>
        <v/>
      </c>
      <c r="CD96" s="48" t="str">
        <f t="shared" si="400"/>
        <v/>
      </c>
      <c r="CE96" s="48" t="str">
        <f t="shared" si="400"/>
        <v/>
      </c>
      <c r="CF96" s="48" t="str">
        <f t="shared" si="400"/>
        <v/>
      </c>
      <c r="CG96" s="48" t="str">
        <f t="shared" si="400"/>
        <v/>
      </c>
      <c r="CH96" s="48" t="str">
        <f t="shared" si="400"/>
        <v/>
      </c>
      <c r="CI96" s="48" t="str">
        <f t="shared" si="400"/>
        <v/>
      </c>
      <c r="CJ96" s="48" t="str">
        <f t="shared" si="400"/>
        <v/>
      </c>
      <c r="CK96" s="48" t="str">
        <f t="shared" ref="CK96:DT96" si="401">IF(ISNONTEXT($W96),CJ96+$W96,"")</f>
        <v/>
      </c>
      <c r="CL96" s="48" t="str">
        <f t="shared" si="401"/>
        <v/>
      </c>
      <c r="CM96" s="48" t="str">
        <f t="shared" si="401"/>
        <v/>
      </c>
      <c r="CN96" s="48" t="str">
        <f t="shared" si="401"/>
        <v/>
      </c>
      <c r="CO96" s="48" t="str">
        <f t="shared" si="401"/>
        <v/>
      </c>
      <c r="CP96" s="48" t="str">
        <f t="shared" si="401"/>
        <v/>
      </c>
      <c r="CQ96" s="48" t="str">
        <f t="shared" si="401"/>
        <v/>
      </c>
      <c r="CR96" s="48" t="str">
        <f t="shared" si="401"/>
        <v/>
      </c>
      <c r="CS96" s="48" t="str">
        <f t="shared" si="401"/>
        <v/>
      </c>
      <c r="CT96" s="48" t="str">
        <f t="shared" si="401"/>
        <v/>
      </c>
      <c r="CU96" s="48" t="str">
        <f t="shared" si="401"/>
        <v/>
      </c>
      <c r="CV96" s="48" t="str">
        <f t="shared" si="401"/>
        <v/>
      </c>
      <c r="CW96" s="48" t="str">
        <f t="shared" si="401"/>
        <v/>
      </c>
      <c r="CX96" s="48" t="str">
        <f t="shared" si="401"/>
        <v/>
      </c>
      <c r="CY96" s="48" t="str">
        <f t="shared" si="401"/>
        <v/>
      </c>
      <c r="CZ96" s="48" t="str">
        <f t="shared" si="401"/>
        <v/>
      </c>
      <c r="DA96" s="48" t="str">
        <f t="shared" si="401"/>
        <v/>
      </c>
      <c r="DB96" s="48" t="str">
        <f t="shared" si="401"/>
        <v/>
      </c>
      <c r="DC96" s="48" t="str">
        <f t="shared" si="401"/>
        <v/>
      </c>
      <c r="DD96" s="48" t="str">
        <f t="shared" si="401"/>
        <v/>
      </c>
      <c r="DE96" s="48" t="str">
        <f t="shared" si="401"/>
        <v/>
      </c>
      <c r="DF96" s="48" t="str">
        <f t="shared" si="401"/>
        <v/>
      </c>
      <c r="DG96" s="48" t="str">
        <f t="shared" si="401"/>
        <v/>
      </c>
      <c r="DH96" s="48" t="str">
        <f t="shared" si="401"/>
        <v/>
      </c>
      <c r="DI96" s="48" t="str">
        <f t="shared" si="401"/>
        <v/>
      </c>
      <c r="DJ96" s="48" t="str">
        <f t="shared" si="401"/>
        <v/>
      </c>
      <c r="DK96" s="48" t="str">
        <f t="shared" si="401"/>
        <v/>
      </c>
      <c r="DL96" s="48" t="str">
        <f t="shared" si="401"/>
        <v/>
      </c>
      <c r="DM96" s="48" t="str">
        <f t="shared" si="401"/>
        <v/>
      </c>
      <c r="DN96" s="48" t="str">
        <f t="shared" si="401"/>
        <v/>
      </c>
      <c r="DO96" s="48" t="str">
        <f t="shared" si="401"/>
        <v/>
      </c>
      <c r="DP96" s="48" t="str">
        <f t="shared" si="401"/>
        <v/>
      </c>
      <c r="DQ96" s="48" t="str">
        <f t="shared" si="401"/>
        <v/>
      </c>
      <c r="DR96" s="48" t="str">
        <f t="shared" si="401"/>
        <v/>
      </c>
      <c r="DS96" s="48" t="str">
        <f t="shared" si="401"/>
        <v/>
      </c>
      <c r="DT96" s="48" t="str">
        <f t="shared" si="401"/>
        <v/>
      </c>
      <c r="DU96" s="163" t="e">
        <f t="shared" si="247"/>
        <v>#N/A</v>
      </c>
      <c r="DV96" s="163" t="e">
        <f t="shared" si="248"/>
        <v>#N/A</v>
      </c>
      <c r="DW96" s="163" t="e">
        <f t="shared" si="249"/>
        <v>#N/A</v>
      </c>
      <c r="DX96" s="163" t="e">
        <f t="shared" si="250"/>
        <v>#N/A</v>
      </c>
      <c r="DY96" s="163" t="e">
        <f t="shared" si="251"/>
        <v>#N/A</v>
      </c>
      <c r="DZ96" s="163" t="e">
        <f t="shared" si="252"/>
        <v>#N/A</v>
      </c>
      <c r="EA96" s="163" t="e">
        <f t="shared" si="253"/>
        <v>#N/A</v>
      </c>
      <c r="EB96" s="163" t="e">
        <f t="shared" si="254"/>
        <v>#N/A</v>
      </c>
      <c r="EC96" s="163" t="e">
        <f t="shared" si="255"/>
        <v>#N/A</v>
      </c>
      <c r="ED96" s="163" t="e">
        <f t="shared" si="256"/>
        <v>#N/A</v>
      </c>
      <c r="EE96" s="163" t="e">
        <f t="shared" si="257"/>
        <v>#N/A</v>
      </c>
      <c r="EF96" s="163" t="e">
        <f t="shared" si="258"/>
        <v>#N/A</v>
      </c>
      <c r="EG96" s="163" t="e">
        <f t="shared" si="259"/>
        <v>#N/A</v>
      </c>
      <c r="EH96" s="163" t="e">
        <f t="shared" si="260"/>
        <v>#N/A</v>
      </c>
      <c r="EI96" s="163" t="e">
        <f t="shared" si="261"/>
        <v>#N/A</v>
      </c>
      <c r="EJ96" s="163" t="e">
        <f t="shared" si="262"/>
        <v>#N/A</v>
      </c>
      <c r="EK96" s="163" t="e">
        <f t="shared" si="263"/>
        <v>#N/A</v>
      </c>
      <c r="EL96" s="163" t="e">
        <f t="shared" si="264"/>
        <v>#N/A</v>
      </c>
      <c r="EM96" s="163" t="e">
        <f t="shared" si="265"/>
        <v>#N/A</v>
      </c>
      <c r="EN96" s="163" t="e">
        <f t="shared" si="266"/>
        <v>#N/A</v>
      </c>
      <c r="EO96" s="163" t="e">
        <f t="shared" si="267"/>
        <v>#N/A</v>
      </c>
      <c r="EP96" s="163" t="e">
        <f t="shared" si="268"/>
        <v>#N/A</v>
      </c>
      <c r="EQ96" s="163" t="e">
        <f t="shared" si="269"/>
        <v>#N/A</v>
      </c>
      <c r="ER96" s="163" t="e">
        <f t="shared" si="270"/>
        <v>#N/A</v>
      </c>
      <c r="ES96" s="163" t="e">
        <f t="shared" si="271"/>
        <v>#N/A</v>
      </c>
      <c r="ET96" s="163" t="e">
        <f t="shared" si="272"/>
        <v>#N/A</v>
      </c>
      <c r="EU96" s="163" t="e">
        <f t="shared" si="273"/>
        <v>#N/A</v>
      </c>
      <c r="EV96" s="163" t="e">
        <f t="shared" si="274"/>
        <v>#N/A</v>
      </c>
      <c r="EW96" s="163" t="e">
        <f t="shared" si="275"/>
        <v>#N/A</v>
      </c>
      <c r="EX96" s="163" t="e">
        <f t="shared" si="276"/>
        <v>#N/A</v>
      </c>
      <c r="EY96" s="163" t="e">
        <f t="shared" si="277"/>
        <v>#N/A</v>
      </c>
      <c r="EZ96" s="163" t="e">
        <f t="shared" si="278"/>
        <v>#N/A</v>
      </c>
      <c r="FA96" s="163" t="e">
        <f t="shared" si="279"/>
        <v>#N/A</v>
      </c>
      <c r="FB96" s="163" t="e">
        <f t="shared" si="280"/>
        <v>#N/A</v>
      </c>
      <c r="FC96" s="163" t="e">
        <f t="shared" si="281"/>
        <v>#N/A</v>
      </c>
      <c r="FD96" s="163" t="e">
        <f t="shared" si="282"/>
        <v>#N/A</v>
      </c>
      <c r="FE96" s="163" t="e">
        <f t="shared" si="283"/>
        <v>#N/A</v>
      </c>
      <c r="FF96" s="163" t="e">
        <f t="shared" si="284"/>
        <v>#N/A</v>
      </c>
      <c r="FG96" s="163" t="e">
        <f t="shared" si="285"/>
        <v>#N/A</v>
      </c>
      <c r="FH96" s="163" t="e">
        <f t="shared" si="286"/>
        <v>#N/A</v>
      </c>
      <c r="FI96" s="163" t="e">
        <f t="shared" si="287"/>
        <v>#N/A</v>
      </c>
      <c r="FJ96" s="163" t="e">
        <f t="shared" si="288"/>
        <v>#N/A</v>
      </c>
      <c r="FK96" s="163" t="e">
        <f t="shared" si="289"/>
        <v>#N/A</v>
      </c>
      <c r="FL96" s="163" t="e">
        <f t="shared" si="290"/>
        <v>#N/A</v>
      </c>
      <c r="FM96" s="163" t="e">
        <f t="shared" si="291"/>
        <v>#N/A</v>
      </c>
      <c r="FN96" s="163" t="e">
        <f t="shared" si="292"/>
        <v>#N/A</v>
      </c>
      <c r="FO96" s="163" t="e">
        <f t="shared" si="293"/>
        <v>#N/A</v>
      </c>
      <c r="FP96" s="163" t="e">
        <f t="shared" si="294"/>
        <v>#N/A</v>
      </c>
      <c r="FQ96" s="163" t="e">
        <f t="shared" si="295"/>
        <v>#N/A</v>
      </c>
      <c r="FR96" s="163" t="e">
        <f t="shared" si="296"/>
        <v>#N/A</v>
      </c>
      <c r="FS96" s="163" t="e">
        <f t="shared" si="297"/>
        <v>#N/A</v>
      </c>
      <c r="FT96" s="163" t="e">
        <f t="shared" si="298"/>
        <v>#N/A</v>
      </c>
      <c r="FU96" s="163" t="e">
        <f t="shared" si="299"/>
        <v>#N/A</v>
      </c>
      <c r="FV96" s="163" t="e">
        <f t="shared" si="300"/>
        <v>#N/A</v>
      </c>
      <c r="FW96" s="163" t="e">
        <f t="shared" si="301"/>
        <v>#N/A</v>
      </c>
      <c r="FX96" s="163" t="e">
        <f t="shared" si="302"/>
        <v>#N/A</v>
      </c>
      <c r="FY96" s="163" t="e">
        <f t="shared" si="303"/>
        <v>#N/A</v>
      </c>
      <c r="FZ96" s="163" t="e">
        <f t="shared" si="304"/>
        <v>#N/A</v>
      </c>
      <c r="GA96" s="163" t="e">
        <f t="shared" si="305"/>
        <v>#N/A</v>
      </c>
      <c r="GB96" s="163" t="e">
        <f t="shared" si="306"/>
        <v>#N/A</v>
      </c>
      <c r="GC96" s="163" t="e">
        <f t="shared" si="307"/>
        <v>#N/A</v>
      </c>
      <c r="GD96" s="163" t="e">
        <f t="shared" si="308"/>
        <v>#N/A</v>
      </c>
      <c r="GE96" s="163" t="e">
        <f t="shared" si="309"/>
        <v>#N/A</v>
      </c>
      <c r="GF96" s="163" t="e">
        <f t="shared" si="310"/>
        <v>#N/A</v>
      </c>
      <c r="GG96" s="163" t="e">
        <f t="shared" si="311"/>
        <v>#N/A</v>
      </c>
      <c r="GH96" s="163" t="e">
        <f t="shared" si="312"/>
        <v>#N/A</v>
      </c>
      <c r="GI96" s="163" t="e">
        <f t="shared" si="313"/>
        <v>#N/A</v>
      </c>
      <c r="GJ96" s="163" t="e">
        <f t="shared" si="314"/>
        <v>#N/A</v>
      </c>
      <c r="GK96" s="163" t="e">
        <f t="shared" si="315"/>
        <v>#N/A</v>
      </c>
      <c r="GL96" s="163" t="e">
        <f t="shared" si="316"/>
        <v>#N/A</v>
      </c>
      <c r="GM96" s="163" t="e">
        <f t="shared" si="317"/>
        <v>#N/A</v>
      </c>
      <c r="GN96" s="163" t="e">
        <f t="shared" si="318"/>
        <v>#N/A</v>
      </c>
      <c r="GO96" s="163" t="e">
        <f t="shared" si="319"/>
        <v>#N/A</v>
      </c>
      <c r="GP96" s="163" t="e">
        <f t="shared" si="320"/>
        <v>#N/A</v>
      </c>
      <c r="GQ96" s="163" t="e">
        <f t="shared" si="321"/>
        <v>#N/A</v>
      </c>
      <c r="GR96" s="163" t="e">
        <f t="shared" si="322"/>
        <v>#N/A</v>
      </c>
      <c r="GS96" s="163" t="e">
        <f t="shared" si="323"/>
        <v>#N/A</v>
      </c>
      <c r="GT96" s="163" t="e">
        <f t="shared" si="324"/>
        <v>#N/A</v>
      </c>
      <c r="GU96" s="163" t="e">
        <f t="shared" si="325"/>
        <v>#N/A</v>
      </c>
      <c r="GV96" s="163" t="e">
        <f t="shared" si="326"/>
        <v>#N/A</v>
      </c>
      <c r="GW96" s="163" t="e">
        <f t="shared" si="327"/>
        <v>#N/A</v>
      </c>
      <c r="GX96" s="163" t="e">
        <f t="shared" si="328"/>
        <v>#N/A</v>
      </c>
      <c r="GY96" s="163" t="e">
        <f t="shared" si="329"/>
        <v>#N/A</v>
      </c>
      <c r="GZ96" s="163" t="e">
        <f t="shared" si="330"/>
        <v>#N/A</v>
      </c>
      <c r="HA96" s="163" t="e">
        <f t="shared" si="331"/>
        <v>#N/A</v>
      </c>
      <c r="HB96" s="163" t="e">
        <f t="shared" si="332"/>
        <v>#N/A</v>
      </c>
      <c r="HC96" s="163" t="e">
        <f t="shared" si="333"/>
        <v>#N/A</v>
      </c>
      <c r="HD96" s="163" t="e">
        <f t="shared" si="334"/>
        <v>#N/A</v>
      </c>
      <c r="HE96" s="163" t="e">
        <f t="shared" si="335"/>
        <v>#N/A</v>
      </c>
      <c r="HF96" s="163" t="e">
        <f t="shared" si="336"/>
        <v>#N/A</v>
      </c>
      <c r="HG96" s="163" t="e">
        <f t="shared" si="337"/>
        <v>#N/A</v>
      </c>
      <c r="HH96" s="163" t="e">
        <f t="shared" si="338"/>
        <v>#N/A</v>
      </c>
      <c r="HI96" s="163" t="e">
        <f t="shared" si="339"/>
        <v>#N/A</v>
      </c>
      <c r="HJ96" s="163" t="e">
        <f t="shared" si="340"/>
        <v>#N/A</v>
      </c>
      <c r="HK96" s="163" t="e">
        <f t="shared" si="341"/>
        <v>#N/A</v>
      </c>
      <c r="HL96" s="163" t="e">
        <f t="shared" si="342"/>
        <v>#N/A</v>
      </c>
      <c r="HM96" s="163" t="e">
        <f t="shared" si="343"/>
        <v>#N/A</v>
      </c>
      <c r="HN96" s="163" t="e">
        <f t="shared" si="344"/>
        <v>#N/A</v>
      </c>
      <c r="HO96" s="163" t="e">
        <f t="shared" si="345"/>
        <v>#N/A</v>
      </c>
      <c r="HP96" s="163" t="e">
        <f t="shared" si="346"/>
        <v>#N/A</v>
      </c>
      <c r="HQ96" s="163" t="e">
        <f t="shared" si="347"/>
        <v>#N/A</v>
      </c>
    </row>
    <row r="97" spans="1:225" hidden="1" x14ac:dyDescent="0.25">
      <c r="A97" s="4">
        <v>94</v>
      </c>
      <c r="B97" s="368" t="str">
        <f>IFERROR(_xlfn.LOGNORM.INV(0.001,LN($G97),LN(VLOOKUP($H97,VLookups!$A$4:$C$13,3,FALSE))),"")</f>
        <v/>
      </c>
      <c r="C97" s="89"/>
      <c r="D97" s="368" t="str">
        <f>IFERROR(_xlfn.LOGNORM.INV(0.999,LN($G97),LN(VLOOKUP($H97,VLookups!$A$4:$C$13,3,FALSE))),"")</f>
        <v/>
      </c>
      <c r="E97" s="34" t="str">
        <f t="shared" si="239"/>
        <v/>
      </c>
      <c r="F97" s="34" t="str">
        <f t="shared" si="240"/>
        <v/>
      </c>
      <c r="G97" s="70" t="str">
        <f>IF(AND(C97&gt;0,NOT(ISBLANK(H97))),IF(VLOOKUP($C$3,VLookups!$A$17:$B$18,2,FALSE),C97*VLOOKUP(H97,VLookups!$A$4:$B$13,2,FALSE),C97),"")</f>
        <v/>
      </c>
      <c r="H97" s="21"/>
      <c r="I97" s="56"/>
      <c r="J97" s="266"/>
      <c r="K97" s="369" t="str">
        <f>IF(AND(B97&gt;0,C97&gt;0,D97&gt;0),IF(ISBLANK(J97),IF(ISBLANK(H97),"",VLOOKUP(H97,VLookups!$A$4:$C$13,3,FALSE)),J97),"")</f>
        <v/>
      </c>
      <c r="L97" s="369" t="str">
        <f t="shared" si="241"/>
        <v/>
      </c>
      <c r="M97" s="72" t="str">
        <f t="shared" si="242"/>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3"/>
        <v/>
      </c>
      <c r="X97" s="162" t="str">
        <f t="shared" si="244"/>
        <v/>
      </c>
      <c r="Y97" s="48" t="str">
        <f t="shared" ref="Y97:CJ97" si="402">IF(ISNONTEXT($W97),X97+$W97,"")</f>
        <v/>
      </c>
      <c r="Z97" s="48" t="str">
        <f t="shared" si="402"/>
        <v/>
      </c>
      <c r="AA97" s="48" t="str">
        <f t="shared" si="402"/>
        <v/>
      </c>
      <c r="AB97" s="48" t="str">
        <f t="shared" si="402"/>
        <v/>
      </c>
      <c r="AC97" s="48" t="str">
        <f t="shared" si="402"/>
        <v/>
      </c>
      <c r="AD97" s="48" t="str">
        <f t="shared" si="402"/>
        <v/>
      </c>
      <c r="AE97" s="48" t="str">
        <f t="shared" si="402"/>
        <v/>
      </c>
      <c r="AF97" s="48" t="str">
        <f t="shared" si="402"/>
        <v/>
      </c>
      <c r="AG97" s="48" t="str">
        <f t="shared" si="402"/>
        <v/>
      </c>
      <c r="AH97" s="48" t="str">
        <f t="shared" si="402"/>
        <v/>
      </c>
      <c r="AI97" s="48" t="str">
        <f t="shared" si="402"/>
        <v/>
      </c>
      <c r="AJ97" s="48" t="str">
        <f t="shared" si="402"/>
        <v/>
      </c>
      <c r="AK97" s="48" t="str">
        <f t="shared" si="402"/>
        <v/>
      </c>
      <c r="AL97" s="48" t="str">
        <f t="shared" si="402"/>
        <v/>
      </c>
      <c r="AM97" s="48" t="str">
        <f t="shared" si="402"/>
        <v/>
      </c>
      <c r="AN97" s="48" t="str">
        <f t="shared" si="402"/>
        <v/>
      </c>
      <c r="AO97" s="48" t="str">
        <f t="shared" si="402"/>
        <v/>
      </c>
      <c r="AP97" s="48" t="str">
        <f t="shared" si="402"/>
        <v/>
      </c>
      <c r="AQ97" s="48" t="str">
        <f t="shared" si="402"/>
        <v/>
      </c>
      <c r="AR97" s="48" t="str">
        <f t="shared" si="402"/>
        <v/>
      </c>
      <c r="AS97" s="48" t="str">
        <f t="shared" si="402"/>
        <v/>
      </c>
      <c r="AT97" s="48" t="str">
        <f t="shared" si="402"/>
        <v/>
      </c>
      <c r="AU97" s="48" t="str">
        <f t="shared" si="402"/>
        <v/>
      </c>
      <c r="AV97" s="48" t="str">
        <f t="shared" si="402"/>
        <v/>
      </c>
      <c r="AW97" s="48" t="str">
        <f t="shared" si="402"/>
        <v/>
      </c>
      <c r="AX97" s="48" t="str">
        <f t="shared" si="402"/>
        <v/>
      </c>
      <c r="AY97" s="48" t="str">
        <f t="shared" si="402"/>
        <v/>
      </c>
      <c r="AZ97" s="48" t="str">
        <f t="shared" si="402"/>
        <v/>
      </c>
      <c r="BA97" s="48" t="str">
        <f t="shared" si="402"/>
        <v/>
      </c>
      <c r="BB97" s="48" t="str">
        <f t="shared" si="402"/>
        <v/>
      </c>
      <c r="BC97" s="48" t="str">
        <f t="shared" si="402"/>
        <v/>
      </c>
      <c r="BD97" s="48" t="str">
        <f t="shared" si="402"/>
        <v/>
      </c>
      <c r="BE97" s="48" t="str">
        <f t="shared" si="402"/>
        <v/>
      </c>
      <c r="BF97" s="48" t="str">
        <f t="shared" si="402"/>
        <v/>
      </c>
      <c r="BG97" s="48" t="str">
        <f t="shared" si="402"/>
        <v/>
      </c>
      <c r="BH97" s="48" t="str">
        <f t="shared" si="402"/>
        <v/>
      </c>
      <c r="BI97" s="48" t="str">
        <f t="shared" si="402"/>
        <v/>
      </c>
      <c r="BJ97" s="48" t="str">
        <f t="shared" si="402"/>
        <v/>
      </c>
      <c r="BK97" s="48" t="str">
        <f t="shared" si="402"/>
        <v/>
      </c>
      <c r="BL97" s="48" t="str">
        <f t="shared" si="402"/>
        <v/>
      </c>
      <c r="BM97" s="48" t="str">
        <f t="shared" si="402"/>
        <v/>
      </c>
      <c r="BN97" s="48" t="str">
        <f t="shared" si="402"/>
        <v/>
      </c>
      <c r="BO97" s="48" t="str">
        <f t="shared" si="402"/>
        <v/>
      </c>
      <c r="BP97" s="48" t="str">
        <f t="shared" si="402"/>
        <v/>
      </c>
      <c r="BQ97" s="48" t="str">
        <f t="shared" si="402"/>
        <v/>
      </c>
      <c r="BR97" s="48" t="str">
        <f t="shared" si="402"/>
        <v/>
      </c>
      <c r="BS97" s="48" t="str">
        <f t="shared" si="402"/>
        <v/>
      </c>
      <c r="BT97" s="48" t="str">
        <f t="shared" si="402"/>
        <v/>
      </c>
      <c r="BU97" s="48" t="str">
        <f t="shared" si="402"/>
        <v/>
      </c>
      <c r="BV97" s="48" t="str">
        <f t="shared" si="402"/>
        <v/>
      </c>
      <c r="BW97" s="48" t="str">
        <f t="shared" si="402"/>
        <v/>
      </c>
      <c r="BX97" s="48" t="str">
        <f t="shared" si="402"/>
        <v/>
      </c>
      <c r="BY97" s="48" t="str">
        <f t="shared" si="402"/>
        <v/>
      </c>
      <c r="BZ97" s="48" t="str">
        <f t="shared" si="402"/>
        <v/>
      </c>
      <c r="CA97" s="48" t="str">
        <f t="shared" si="402"/>
        <v/>
      </c>
      <c r="CB97" s="48" t="str">
        <f t="shared" si="402"/>
        <v/>
      </c>
      <c r="CC97" s="48" t="str">
        <f t="shared" si="402"/>
        <v/>
      </c>
      <c r="CD97" s="48" t="str">
        <f t="shared" si="402"/>
        <v/>
      </c>
      <c r="CE97" s="48" t="str">
        <f t="shared" si="402"/>
        <v/>
      </c>
      <c r="CF97" s="48" t="str">
        <f t="shared" si="402"/>
        <v/>
      </c>
      <c r="CG97" s="48" t="str">
        <f t="shared" si="402"/>
        <v/>
      </c>
      <c r="CH97" s="48" t="str">
        <f t="shared" si="402"/>
        <v/>
      </c>
      <c r="CI97" s="48" t="str">
        <f t="shared" si="402"/>
        <v/>
      </c>
      <c r="CJ97" s="48" t="str">
        <f t="shared" si="402"/>
        <v/>
      </c>
      <c r="CK97" s="48" t="str">
        <f t="shared" ref="CK97:DT97" si="403">IF(ISNONTEXT($W97),CJ97+$W97,"")</f>
        <v/>
      </c>
      <c r="CL97" s="48" t="str">
        <f t="shared" si="403"/>
        <v/>
      </c>
      <c r="CM97" s="48" t="str">
        <f t="shared" si="403"/>
        <v/>
      </c>
      <c r="CN97" s="48" t="str">
        <f t="shared" si="403"/>
        <v/>
      </c>
      <c r="CO97" s="48" t="str">
        <f t="shared" si="403"/>
        <v/>
      </c>
      <c r="CP97" s="48" t="str">
        <f t="shared" si="403"/>
        <v/>
      </c>
      <c r="CQ97" s="48" t="str">
        <f t="shared" si="403"/>
        <v/>
      </c>
      <c r="CR97" s="48" t="str">
        <f t="shared" si="403"/>
        <v/>
      </c>
      <c r="CS97" s="48" t="str">
        <f t="shared" si="403"/>
        <v/>
      </c>
      <c r="CT97" s="48" t="str">
        <f t="shared" si="403"/>
        <v/>
      </c>
      <c r="CU97" s="48" t="str">
        <f t="shared" si="403"/>
        <v/>
      </c>
      <c r="CV97" s="48" t="str">
        <f t="shared" si="403"/>
        <v/>
      </c>
      <c r="CW97" s="48" t="str">
        <f t="shared" si="403"/>
        <v/>
      </c>
      <c r="CX97" s="48" t="str">
        <f t="shared" si="403"/>
        <v/>
      </c>
      <c r="CY97" s="48" t="str">
        <f t="shared" si="403"/>
        <v/>
      </c>
      <c r="CZ97" s="48" t="str">
        <f t="shared" si="403"/>
        <v/>
      </c>
      <c r="DA97" s="48" t="str">
        <f t="shared" si="403"/>
        <v/>
      </c>
      <c r="DB97" s="48" t="str">
        <f t="shared" si="403"/>
        <v/>
      </c>
      <c r="DC97" s="48" t="str">
        <f t="shared" si="403"/>
        <v/>
      </c>
      <c r="DD97" s="48" t="str">
        <f t="shared" si="403"/>
        <v/>
      </c>
      <c r="DE97" s="48" t="str">
        <f t="shared" si="403"/>
        <v/>
      </c>
      <c r="DF97" s="48" t="str">
        <f t="shared" si="403"/>
        <v/>
      </c>
      <c r="DG97" s="48" t="str">
        <f t="shared" si="403"/>
        <v/>
      </c>
      <c r="DH97" s="48" t="str">
        <f t="shared" si="403"/>
        <v/>
      </c>
      <c r="DI97" s="48" t="str">
        <f t="shared" si="403"/>
        <v/>
      </c>
      <c r="DJ97" s="48" t="str">
        <f t="shared" si="403"/>
        <v/>
      </c>
      <c r="DK97" s="48" t="str">
        <f t="shared" si="403"/>
        <v/>
      </c>
      <c r="DL97" s="48" t="str">
        <f t="shared" si="403"/>
        <v/>
      </c>
      <c r="DM97" s="48" t="str">
        <f t="shared" si="403"/>
        <v/>
      </c>
      <c r="DN97" s="48" t="str">
        <f t="shared" si="403"/>
        <v/>
      </c>
      <c r="DO97" s="48" t="str">
        <f t="shared" si="403"/>
        <v/>
      </c>
      <c r="DP97" s="48" t="str">
        <f t="shared" si="403"/>
        <v/>
      </c>
      <c r="DQ97" s="48" t="str">
        <f t="shared" si="403"/>
        <v/>
      </c>
      <c r="DR97" s="48" t="str">
        <f t="shared" si="403"/>
        <v/>
      </c>
      <c r="DS97" s="48" t="str">
        <f t="shared" si="403"/>
        <v/>
      </c>
      <c r="DT97" s="48" t="str">
        <f t="shared" si="403"/>
        <v/>
      </c>
      <c r="DU97" s="163" t="e">
        <f t="shared" si="247"/>
        <v>#N/A</v>
      </c>
      <c r="DV97" s="163" t="e">
        <f t="shared" si="248"/>
        <v>#N/A</v>
      </c>
      <c r="DW97" s="163" t="e">
        <f t="shared" si="249"/>
        <v>#N/A</v>
      </c>
      <c r="DX97" s="163" t="e">
        <f t="shared" si="250"/>
        <v>#N/A</v>
      </c>
      <c r="DY97" s="163" t="e">
        <f t="shared" si="251"/>
        <v>#N/A</v>
      </c>
      <c r="DZ97" s="163" t="e">
        <f t="shared" si="252"/>
        <v>#N/A</v>
      </c>
      <c r="EA97" s="163" t="e">
        <f t="shared" si="253"/>
        <v>#N/A</v>
      </c>
      <c r="EB97" s="163" t="e">
        <f t="shared" si="254"/>
        <v>#N/A</v>
      </c>
      <c r="EC97" s="163" t="e">
        <f t="shared" si="255"/>
        <v>#N/A</v>
      </c>
      <c r="ED97" s="163" t="e">
        <f t="shared" si="256"/>
        <v>#N/A</v>
      </c>
      <c r="EE97" s="163" t="e">
        <f t="shared" si="257"/>
        <v>#N/A</v>
      </c>
      <c r="EF97" s="163" t="e">
        <f t="shared" si="258"/>
        <v>#N/A</v>
      </c>
      <c r="EG97" s="163" t="e">
        <f t="shared" si="259"/>
        <v>#N/A</v>
      </c>
      <c r="EH97" s="163" t="e">
        <f t="shared" si="260"/>
        <v>#N/A</v>
      </c>
      <c r="EI97" s="163" t="e">
        <f t="shared" si="261"/>
        <v>#N/A</v>
      </c>
      <c r="EJ97" s="163" t="e">
        <f t="shared" si="262"/>
        <v>#N/A</v>
      </c>
      <c r="EK97" s="163" t="e">
        <f t="shared" si="263"/>
        <v>#N/A</v>
      </c>
      <c r="EL97" s="163" t="e">
        <f t="shared" si="264"/>
        <v>#N/A</v>
      </c>
      <c r="EM97" s="163" t="e">
        <f t="shared" si="265"/>
        <v>#N/A</v>
      </c>
      <c r="EN97" s="163" t="e">
        <f t="shared" si="266"/>
        <v>#N/A</v>
      </c>
      <c r="EO97" s="163" t="e">
        <f t="shared" si="267"/>
        <v>#N/A</v>
      </c>
      <c r="EP97" s="163" t="e">
        <f t="shared" si="268"/>
        <v>#N/A</v>
      </c>
      <c r="EQ97" s="163" t="e">
        <f t="shared" si="269"/>
        <v>#N/A</v>
      </c>
      <c r="ER97" s="163" t="e">
        <f t="shared" si="270"/>
        <v>#N/A</v>
      </c>
      <c r="ES97" s="163" t="e">
        <f t="shared" si="271"/>
        <v>#N/A</v>
      </c>
      <c r="ET97" s="163" t="e">
        <f t="shared" si="272"/>
        <v>#N/A</v>
      </c>
      <c r="EU97" s="163" t="e">
        <f t="shared" si="273"/>
        <v>#N/A</v>
      </c>
      <c r="EV97" s="163" t="e">
        <f t="shared" si="274"/>
        <v>#N/A</v>
      </c>
      <c r="EW97" s="163" t="e">
        <f t="shared" si="275"/>
        <v>#N/A</v>
      </c>
      <c r="EX97" s="163" t="e">
        <f t="shared" si="276"/>
        <v>#N/A</v>
      </c>
      <c r="EY97" s="163" t="e">
        <f t="shared" si="277"/>
        <v>#N/A</v>
      </c>
      <c r="EZ97" s="163" t="e">
        <f t="shared" si="278"/>
        <v>#N/A</v>
      </c>
      <c r="FA97" s="163" t="e">
        <f t="shared" si="279"/>
        <v>#N/A</v>
      </c>
      <c r="FB97" s="163" t="e">
        <f t="shared" si="280"/>
        <v>#N/A</v>
      </c>
      <c r="FC97" s="163" t="e">
        <f t="shared" si="281"/>
        <v>#N/A</v>
      </c>
      <c r="FD97" s="163" t="e">
        <f t="shared" si="282"/>
        <v>#N/A</v>
      </c>
      <c r="FE97" s="163" t="e">
        <f t="shared" si="283"/>
        <v>#N/A</v>
      </c>
      <c r="FF97" s="163" t="e">
        <f t="shared" si="284"/>
        <v>#N/A</v>
      </c>
      <c r="FG97" s="163" t="e">
        <f t="shared" si="285"/>
        <v>#N/A</v>
      </c>
      <c r="FH97" s="163" t="e">
        <f t="shared" si="286"/>
        <v>#N/A</v>
      </c>
      <c r="FI97" s="163" t="e">
        <f t="shared" si="287"/>
        <v>#N/A</v>
      </c>
      <c r="FJ97" s="163" t="e">
        <f t="shared" si="288"/>
        <v>#N/A</v>
      </c>
      <c r="FK97" s="163" t="e">
        <f t="shared" si="289"/>
        <v>#N/A</v>
      </c>
      <c r="FL97" s="163" t="e">
        <f t="shared" si="290"/>
        <v>#N/A</v>
      </c>
      <c r="FM97" s="163" t="e">
        <f t="shared" si="291"/>
        <v>#N/A</v>
      </c>
      <c r="FN97" s="163" t="e">
        <f t="shared" si="292"/>
        <v>#N/A</v>
      </c>
      <c r="FO97" s="163" t="e">
        <f t="shared" si="293"/>
        <v>#N/A</v>
      </c>
      <c r="FP97" s="163" t="e">
        <f t="shared" si="294"/>
        <v>#N/A</v>
      </c>
      <c r="FQ97" s="163" t="e">
        <f t="shared" si="295"/>
        <v>#N/A</v>
      </c>
      <c r="FR97" s="163" t="e">
        <f t="shared" si="296"/>
        <v>#N/A</v>
      </c>
      <c r="FS97" s="163" t="e">
        <f t="shared" si="297"/>
        <v>#N/A</v>
      </c>
      <c r="FT97" s="163" t="e">
        <f t="shared" si="298"/>
        <v>#N/A</v>
      </c>
      <c r="FU97" s="163" t="e">
        <f t="shared" si="299"/>
        <v>#N/A</v>
      </c>
      <c r="FV97" s="163" t="e">
        <f t="shared" si="300"/>
        <v>#N/A</v>
      </c>
      <c r="FW97" s="163" t="e">
        <f t="shared" si="301"/>
        <v>#N/A</v>
      </c>
      <c r="FX97" s="163" t="e">
        <f t="shared" si="302"/>
        <v>#N/A</v>
      </c>
      <c r="FY97" s="163" t="e">
        <f t="shared" si="303"/>
        <v>#N/A</v>
      </c>
      <c r="FZ97" s="163" t="e">
        <f t="shared" si="304"/>
        <v>#N/A</v>
      </c>
      <c r="GA97" s="163" t="e">
        <f t="shared" si="305"/>
        <v>#N/A</v>
      </c>
      <c r="GB97" s="163" t="e">
        <f t="shared" si="306"/>
        <v>#N/A</v>
      </c>
      <c r="GC97" s="163" t="e">
        <f t="shared" si="307"/>
        <v>#N/A</v>
      </c>
      <c r="GD97" s="163" t="e">
        <f t="shared" si="308"/>
        <v>#N/A</v>
      </c>
      <c r="GE97" s="163" t="e">
        <f t="shared" si="309"/>
        <v>#N/A</v>
      </c>
      <c r="GF97" s="163" t="e">
        <f t="shared" si="310"/>
        <v>#N/A</v>
      </c>
      <c r="GG97" s="163" t="e">
        <f t="shared" si="311"/>
        <v>#N/A</v>
      </c>
      <c r="GH97" s="163" t="e">
        <f t="shared" si="312"/>
        <v>#N/A</v>
      </c>
      <c r="GI97" s="163" t="e">
        <f t="shared" si="313"/>
        <v>#N/A</v>
      </c>
      <c r="GJ97" s="163" t="e">
        <f t="shared" si="314"/>
        <v>#N/A</v>
      </c>
      <c r="GK97" s="163" t="e">
        <f t="shared" si="315"/>
        <v>#N/A</v>
      </c>
      <c r="GL97" s="163" t="e">
        <f t="shared" si="316"/>
        <v>#N/A</v>
      </c>
      <c r="GM97" s="163" t="e">
        <f t="shared" si="317"/>
        <v>#N/A</v>
      </c>
      <c r="GN97" s="163" t="e">
        <f t="shared" si="318"/>
        <v>#N/A</v>
      </c>
      <c r="GO97" s="163" t="e">
        <f t="shared" si="319"/>
        <v>#N/A</v>
      </c>
      <c r="GP97" s="163" t="e">
        <f t="shared" si="320"/>
        <v>#N/A</v>
      </c>
      <c r="GQ97" s="163" t="e">
        <f t="shared" si="321"/>
        <v>#N/A</v>
      </c>
      <c r="GR97" s="163" t="e">
        <f t="shared" si="322"/>
        <v>#N/A</v>
      </c>
      <c r="GS97" s="163" t="e">
        <f t="shared" si="323"/>
        <v>#N/A</v>
      </c>
      <c r="GT97" s="163" t="e">
        <f t="shared" si="324"/>
        <v>#N/A</v>
      </c>
      <c r="GU97" s="163" t="e">
        <f t="shared" si="325"/>
        <v>#N/A</v>
      </c>
      <c r="GV97" s="163" t="e">
        <f t="shared" si="326"/>
        <v>#N/A</v>
      </c>
      <c r="GW97" s="163" t="e">
        <f t="shared" si="327"/>
        <v>#N/A</v>
      </c>
      <c r="GX97" s="163" t="e">
        <f t="shared" si="328"/>
        <v>#N/A</v>
      </c>
      <c r="GY97" s="163" t="e">
        <f t="shared" si="329"/>
        <v>#N/A</v>
      </c>
      <c r="GZ97" s="163" t="e">
        <f t="shared" si="330"/>
        <v>#N/A</v>
      </c>
      <c r="HA97" s="163" t="e">
        <f t="shared" si="331"/>
        <v>#N/A</v>
      </c>
      <c r="HB97" s="163" t="e">
        <f t="shared" si="332"/>
        <v>#N/A</v>
      </c>
      <c r="HC97" s="163" t="e">
        <f t="shared" si="333"/>
        <v>#N/A</v>
      </c>
      <c r="HD97" s="163" t="e">
        <f t="shared" si="334"/>
        <v>#N/A</v>
      </c>
      <c r="HE97" s="163" t="e">
        <f t="shared" si="335"/>
        <v>#N/A</v>
      </c>
      <c r="HF97" s="163" t="e">
        <f t="shared" si="336"/>
        <v>#N/A</v>
      </c>
      <c r="HG97" s="163" t="e">
        <f t="shared" si="337"/>
        <v>#N/A</v>
      </c>
      <c r="HH97" s="163" t="e">
        <f t="shared" si="338"/>
        <v>#N/A</v>
      </c>
      <c r="HI97" s="163" t="e">
        <f t="shared" si="339"/>
        <v>#N/A</v>
      </c>
      <c r="HJ97" s="163" t="e">
        <f t="shared" si="340"/>
        <v>#N/A</v>
      </c>
      <c r="HK97" s="163" t="e">
        <f t="shared" si="341"/>
        <v>#N/A</v>
      </c>
      <c r="HL97" s="163" t="e">
        <f t="shared" si="342"/>
        <v>#N/A</v>
      </c>
      <c r="HM97" s="163" t="e">
        <f t="shared" si="343"/>
        <v>#N/A</v>
      </c>
      <c r="HN97" s="163" t="e">
        <f t="shared" si="344"/>
        <v>#N/A</v>
      </c>
      <c r="HO97" s="163" t="e">
        <f t="shared" si="345"/>
        <v>#N/A</v>
      </c>
      <c r="HP97" s="163" t="e">
        <f t="shared" si="346"/>
        <v>#N/A</v>
      </c>
      <c r="HQ97" s="163" t="e">
        <f t="shared" si="347"/>
        <v>#N/A</v>
      </c>
    </row>
    <row r="98" spans="1:225" hidden="1" x14ac:dyDescent="0.25">
      <c r="A98" s="4">
        <v>95</v>
      </c>
      <c r="B98" s="368" t="str">
        <f>IFERROR(_xlfn.LOGNORM.INV(0.001,LN($G98),LN(VLOOKUP($H98,VLookups!$A$4:$C$13,3,FALSE))),"")</f>
        <v/>
      </c>
      <c r="C98" s="89"/>
      <c r="D98" s="368" t="str">
        <f>IFERROR(_xlfn.LOGNORM.INV(0.999,LN($G98),LN(VLOOKUP($H98,VLookups!$A$4:$C$13,3,FALSE))),"")</f>
        <v/>
      </c>
      <c r="E98" s="34" t="str">
        <f t="shared" si="239"/>
        <v/>
      </c>
      <c r="F98" s="34" t="str">
        <f t="shared" si="240"/>
        <v/>
      </c>
      <c r="G98" s="70" t="str">
        <f>IF(AND(C98&gt;0,NOT(ISBLANK(H98))),IF(VLOOKUP($C$3,VLookups!$A$17:$B$18,2,FALSE),C98*VLOOKUP(H98,VLookups!$A$4:$B$13,2,FALSE),C98),"")</f>
        <v/>
      </c>
      <c r="H98" s="21"/>
      <c r="I98" s="56"/>
      <c r="J98" s="266"/>
      <c r="K98" s="369" t="str">
        <f>IF(AND(B98&gt;0,C98&gt;0,D98&gt;0),IF(ISBLANK(J98),IF(ISBLANK(H98),"",VLOOKUP(H98,VLookups!$A$4:$C$13,3,FALSE)),J98),"")</f>
        <v/>
      </c>
      <c r="L98" s="369" t="str">
        <f t="shared" si="241"/>
        <v/>
      </c>
      <c r="M98" s="72" t="str">
        <f t="shared" si="242"/>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3"/>
        <v/>
      </c>
      <c r="X98" s="162" t="str">
        <f t="shared" si="244"/>
        <v/>
      </c>
      <c r="Y98" s="48" t="str">
        <f t="shared" ref="Y98:CJ98" si="404">IF(ISNONTEXT($W98),X98+$W98,"")</f>
        <v/>
      </c>
      <c r="Z98" s="48" t="str">
        <f t="shared" si="404"/>
        <v/>
      </c>
      <c r="AA98" s="48" t="str">
        <f t="shared" si="404"/>
        <v/>
      </c>
      <c r="AB98" s="48" t="str">
        <f t="shared" si="404"/>
        <v/>
      </c>
      <c r="AC98" s="48" t="str">
        <f t="shared" si="404"/>
        <v/>
      </c>
      <c r="AD98" s="48" t="str">
        <f t="shared" si="404"/>
        <v/>
      </c>
      <c r="AE98" s="48" t="str">
        <f t="shared" si="404"/>
        <v/>
      </c>
      <c r="AF98" s="48" t="str">
        <f t="shared" si="404"/>
        <v/>
      </c>
      <c r="AG98" s="48" t="str">
        <f t="shared" si="404"/>
        <v/>
      </c>
      <c r="AH98" s="48" t="str">
        <f t="shared" si="404"/>
        <v/>
      </c>
      <c r="AI98" s="48" t="str">
        <f t="shared" si="404"/>
        <v/>
      </c>
      <c r="AJ98" s="48" t="str">
        <f t="shared" si="404"/>
        <v/>
      </c>
      <c r="AK98" s="48" t="str">
        <f t="shared" si="404"/>
        <v/>
      </c>
      <c r="AL98" s="48" t="str">
        <f t="shared" si="404"/>
        <v/>
      </c>
      <c r="AM98" s="48" t="str">
        <f t="shared" si="404"/>
        <v/>
      </c>
      <c r="AN98" s="48" t="str">
        <f t="shared" si="404"/>
        <v/>
      </c>
      <c r="AO98" s="48" t="str">
        <f t="shared" si="404"/>
        <v/>
      </c>
      <c r="AP98" s="48" t="str">
        <f t="shared" si="404"/>
        <v/>
      </c>
      <c r="AQ98" s="48" t="str">
        <f t="shared" si="404"/>
        <v/>
      </c>
      <c r="AR98" s="48" t="str">
        <f t="shared" si="404"/>
        <v/>
      </c>
      <c r="AS98" s="48" t="str">
        <f t="shared" si="404"/>
        <v/>
      </c>
      <c r="AT98" s="48" t="str">
        <f t="shared" si="404"/>
        <v/>
      </c>
      <c r="AU98" s="48" t="str">
        <f t="shared" si="404"/>
        <v/>
      </c>
      <c r="AV98" s="48" t="str">
        <f t="shared" si="404"/>
        <v/>
      </c>
      <c r="AW98" s="48" t="str">
        <f t="shared" si="404"/>
        <v/>
      </c>
      <c r="AX98" s="48" t="str">
        <f t="shared" si="404"/>
        <v/>
      </c>
      <c r="AY98" s="48" t="str">
        <f t="shared" si="404"/>
        <v/>
      </c>
      <c r="AZ98" s="48" t="str">
        <f t="shared" si="404"/>
        <v/>
      </c>
      <c r="BA98" s="48" t="str">
        <f t="shared" si="404"/>
        <v/>
      </c>
      <c r="BB98" s="48" t="str">
        <f t="shared" si="404"/>
        <v/>
      </c>
      <c r="BC98" s="48" t="str">
        <f t="shared" si="404"/>
        <v/>
      </c>
      <c r="BD98" s="48" t="str">
        <f t="shared" si="404"/>
        <v/>
      </c>
      <c r="BE98" s="48" t="str">
        <f t="shared" si="404"/>
        <v/>
      </c>
      <c r="BF98" s="48" t="str">
        <f t="shared" si="404"/>
        <v/>
      </c>
      <c r="BG98" s="48" t="str">
        <f t="shared" si="404"/>
        <v/>
      </c>
      <c r="BH98" s="48" t="str">
        <f t="shared" si="404"/>
        <v/>
      </c>
      <c r="BI98" s="48" t="str">
        <f t="shared" si="404"/>
        <v/>
      </c>
      <c r="BJ98" s="48" t="str">
        <f t="shared" si="404"/>
        <v/>
      </c>
      <c r="BK98" s="48" t="str">
        <f t="shared" si="404"/>
        <v/>
      </c>
      <c r="BL98" s="48" t="str">
        <f t="shared" si="404"/>
        <v/>
      </c>
      <c r="BM98" s="48" t="str">
        <f t="shared" si="404"/>
        <v/>
      </c>
      <c r="BN98" s="48" t="str">
        <f t="shared" si="404"/>
        <v/>
      </c>
      <c r="BO98" s="48" t="str">
        <f t="shared" si="404"/>
        <v/>
      </c>
      <c r="BP98" s="48" t="str">
        <f t="shared" si="404"/>
        <v/>
      </c>
      <c r="BQ98" s="48" t="str">
        <f t="shared" si="404"/>
        <v/>
      </c>
      <c r="BR98" s="48" t="str">
        <f t="shared" si="404"/>
        <v/>
      </c>
      <c r="BS98" s="48" t="str">
        <f t="shared" si="404"/>
        <v/>
      </c>
      <c r="BT98" s="48" t="str">
        <f t="shared" si="404"/>
        <v/>
      </c>
      <c r="BU98" s="48" t="str">
        <f t="shared" si="404"/>
        <v/>
      </c>
      <c r="BV98" s="48" t="str">
        <f t="shared" si="404"/>
        <v/>
      </c>
      <c r="BW98" s="48" t="str">
        <f t="shared" si="404"/>
        <v/>
      </c>
      <c r="BX98" s="48" t="str">
        <f t="shared" si="404"/>
        <v/>
      </c>
      <c r="BY98" s="48" t="str">
        <f t="shared" si="404"/>
        <v/>
      </c>
      <c r="BZ98" s="48" t="str">
        <f t="shared" si="404"/>
        <v/>
      </c>
      <c r="CA98" s="48" t="str">
        <f t="shared" si="404"/>
        <v/>
      </c>
      <c r="CB98" s="48" t="str">
        <f t="shared" si="404"/>
        <v/>
      </c>
      <c r="CC98" s="48" t="str">
        <f t="shared" si="404"/>
        <v/>
      </c>
      <c r="CD98" s="48" t="str">
        <f t="shared" si="404"/>
        <v/>
      </c>
      <c r="CE98" s="48" t="str">
        <f t="shared" si="404"/>
        <v/>
      </c>
      <c r="CF98" s="48" t="str">
        <f t="shared" si="404"/>
        <v/>
      </c>
      <c r="CG98" s="48" t="str">
        <f t="shared" si="404"/>
        <v/>
      </c>
      <c r="CH98" s="48" t="str">
        <f t="shared" si="404"/>
        <v/>
      </c>
      <c r="CI98" s="48" t="str">
        <f t="shared" si="404"/>
        <v/>
      </c>
      <c r="CJ98" s="48" t="str">
        <f t="shared" si="404"/>
        <v/>
      </c>
      <c r="CK98" s="48" t="str">
        <f t="shared" ref="CK98:DT98" si="405">IF(ISNONTEXT($W98),CJ98+$W98,"")</f>
        <v/>
      </c>
      <c r="CL98" s="48" t="str">
        <f t="shared" si="405"/>
        <v/>
      </c>
      <c r="CM98" s="48" t="str">
        <f t="shared" si="405"/>
        <v/>
      </c>
      <c r="CN98" s="48" t="str">
        <f t="shared" si="405"/>
        <v/>
      </c>
      <c r="CO98" s="48" t="str">
        <f t="shared" si="405"/>
        <v/>
      </c>
      <c r="CP98" s="48" t="str">
        <f t="shared" si="405"/>
        <v/>
      </c>
      <c r="CQ98" s="48" t="str">
        <f t="shared" si="405"/>
        <v/>
      </c>
      <c r="CR98" s="48" t="str">
        <f t="shared" si="405"/>
        <v/>
      </c>
      <c r="CS98" s="48" t="str">
        <f t="shared" si="405"/>
        <v/>
      </c>
      <c r="CT98" s="48" t="str">
        <f t="shared" si="405"/>
        <v/>
      </c>
      <c r="CU98" s="48" t="str">
        <f t="shared" si="405"/>
        <v/>
      </c>
      <c r="CV98" s="48" t="str">
        <f t="shared" si="405"/>
        <v/>
      </c>
      <c r="CW98" s="48" t="str">
        <f t="shared" si="405"/>
        <v/>
      </c>
      <c r="CX98" s="48" t="str">
        <f t="shared" si="405"/>
        <v/>
      </c>
      <c r="CY98" s="48" t="str">
        <f t="shared" si="405"/>
        <v/>
      </c>
      <c r="CZ98" s="48" t="str">
        <f t="shared" si="405"/>
        <v/>
      </c>
      <c r="DA98" s="48" t="str">
        <f t="shared" si="405"/>
        <v/>
      </c>
      <c r="DB98" s="48" t="str">
        <f t="shared" si="405"/>
        <v/>
      </c>
      <c r="DC98" s="48" t="str">
        <f t="shared" si="405"/>
        <v/>
      </c>
      <c r="DD98" s="48" t="str">
        <f t="shared" si="405"/>
        <v/>
      </c>
      <c r="DE98" s="48" t="str">
        <f t="shared" si="405"/>
        <v/>
      </c>
      <c r="DF98" s="48" t="str">
        <f t="shared" si="405"/>
        <v/>
      </c>
      <c r="DG98" s="48" t="str">
        <f t="shared" si="405"/>
        <v/>
      </c>
      <c r="DH98" s="48" t="str">
        <f t="shared" si="405"/>
        <v/>
      </c>
      <c r="DI98" s="48" t="str">
        <f t="shared" si="405"/>
        <v/>
      </c>
      <c r="DJ98" s="48" t="str">
        <f t="shared" si="405"/>
        <v/>
      </c>
      <c r="DK98" s="48" t="str">
        <f t="shared" si="405"/>
        <v/>
      </c>
      <c r="DL98" s="48" t="str">
        <f t="shared" si="405"/>
        <v/>
      </c>
      <c r="DM98" s="48" t="str">
        <f t="shared" si="405"/>
        <v/>
      </c>
      <c r="DN98" s="48" t="str">
        <f t="shared" si="405"/>
        <v/>
      </c>
      <c r="DO98" s="48" t="str">
        <f t="shared" si="405"/>
        <v/>
      </c>
      <c r="DP98" s="48" t="str">
        <f t="shared" si="405"/>
        <v/>
      </c>
      <c r="DQ98" s="48" t="str">
        <f t="shared" si="405"/>
        <v/>
      </c>
      <c r="DR98" s="48" t="str">
        <f t="shared" si="405"/>
        <v/>
      </c>
      <c r="DS98" s="48" t="str">
        <f t="shared" si="405"/>
        <v/>
      </c>
      <c r="DT98" s="48" t="str">
        <f t="shared" si="405"/>
        <v/>
      </c>
      <c r="DU98" s="163" t="e">
        <f t="shared" si="247"/>
        <v>#N/A</v>
      </c>
      <c r="DV98" s="163" t="e">
        <f t="shared" si="248"/>
        <v>#N/A</v>
      </c>
      <c r="DW98" s="163" t="e">
        <f t="shared" si="249"/>
        <v>#N/A</v>
      </c>
      <c r="DX98" s="163" t="e">
        <f t="shared" si="250"/>
        <v>#N/A</v>
      </c>
      <c r="DY98" s="163" t="e">
        <f t="shared" si="251"/>
        <v>#N/A</v>
      </c>
      <c r="DZ98" s="163" t="e">
        <f t="shared" si="252"/>
        <v>#N/A</v>
      </c>
      <c r="EA98" s="163" t="e">
        <f t="shared" si="253"/>
        <v>#N/A</v>
      </c>
      <c r="EB98" s="163" t="e">
        <f t="shared" si="254"/>
        <v>#N/A</v>
      </c>
      <c r="EC98" s="163" t="e">
        <f t="shared" si="255"/>
        <v>#N/A</v>
      </c>
      <c r="ED98" s="163" t="e">
        <f t="shared" si="256"/>
        <v>#N/A</v>
      </c>
      <c r="EE98" s="163" t="e">
        <f t="shared" si="257"/>
        <v>#N/A</v>
      </c>
      <c r="EF98" s="163" t="e">
        <f t="shared" si="258"/>
        <v>#N/A</v>
      </c>
      <c r="EG98" s="163" t="e">
        <f t="shared" si="259"/>
        <v>#N/A</v>
      </c>
      <c r="EH98" s="163" t="e">
        <f t="shared" si="260"/>
        <v>#N/A</v>
      </c>
      <c r="EI98" s="163" t="e">
        <f t="shared" si="261"/>
        <v>#N/A</v>
      </c>
      <c r="EJ98" s="163" t="e">
        <f t="shared" si="262"/>
        <v>#N/A</v>
      </c>
      <c r="EK98" s="163" t="e">
        <f t="shared" si="263"/>
        <v>#N/A</v>
      </c>
      <c r="EL98" s="163" t="e">
        <f t="shared" si="264"/>
        <v>#N/A</v>
      </c>
      <c r="EM98" s="163" t="e">
        <f t="shared" si="265"/>
        <v>#N/A</v>
      </c>
      <c r="EN98" s="163" t="e">
        <f t="shared" si="266"/>
        <v>#N/A</v>
      </c>
      <c r="EO98" s="163" t="e">
        <f t="shared" si="267"/>
        <v>#N/A</v>
      </c>
      <c r="EP98" s="163" t="e">
        <f t="shared" si="268"/>
        <v>#N/A</v>
      </c>
      <c r="EQ98" s="163" t="e">
        <f t="shared" si="269"/>
        <v>#N/A</v>
      </c>
      <c r="ER98" s="163" t="e">
        <f t="shared" si="270"/>
        <v>#N/A</v>
      </c>
      <c r="ES98" s="163" t="e">
        <f t="shared" si="271"/>
        <v>#N/A</v>
      </c>
      <c r="ET98" s="163" t="e">
        <f t="shared" si="272"/>
        <v>#N/A</v>
      </c>
      <c r="EU98" s="163" t="e">
        <f t="shared" si="273"/>
        <v>#N/A</v>
      </c>
      <c r="EV98" s="163" t="e">
        <f t="shared" si="274"/>
        <v>#N/A</v>
      </c>
      <c r="EW98" s="163" t="e">
        <f t="shared" si="275"/>
        <v>#N/A</v>
      </c>
      <c r="EX98" s="163" t="e">
        <f t="shared" si="276"/>
        <v>#N/A</v>
      </c>
      <c r="EY98" s="163" t="e">
        <f t="shared" si="277"/>
        <v>#N/A</v>
      </c>
      <c r="EZ98" s="163" t="e">
        <f t="shared" si="278"/>
        <v>#N/A</v>
      </c>
      <c r="FA98" s="163" t="e">
        <f t="shared" si="279"/>
        <v>#N/A</v>
      </c>
      <c r="FB98" s="163" t="e">
        <f t="shared" si="280"/>
        <v>#N/A</v>
      </c>
      <c r="FC98" s="163" t="e">
        <f t="shared" si="281"/>
        <v>#N/A</v>
      </c>
      <c r="FD98" s="163" t="e">
        <f t="shared" si="282"/>
        <v>#N/A</v>
      </c>
      <c r="FE98" s="163" t="e">
        <f t="shared" si="283"/>
        <v>#N/A</v>
      </c>
      <c r="FF98" s="163" t="e">
        <f t="shared" si="284"/>
        <v>#N/A</v>
      </c>
      <c r="FG98" s="163" t="e">
        <f t="shared" si="285"/>
        <v>#N/A</v>
      </c>
      <c r="FH98" s="163" t="e">
        <f t="shared" si="286"/>
        <v>#N/A</v>
      </c>
      <c r="FI98" s="163" t="e">
        <f t="shared" si="287"/>
        <v>#N/A</v>
      </c>
      <c r="FJ98" s="163" t="e">
        <f t="shared" si="288"/>
        <v>#N/A</v>
      </c>
      <c r="FK98" s="163" t="e">
        <f t="shared" si="289"/>
        <v>#N/A</v>
      </c>
      <c r="FL98" s="163" t="e">
        <f t="shared" si="290"/>
        <v>#N/A</v>
      </c>
      <c r="FM98" s="163" t="e">
        <f t="shared" si="291"/>
        <v>#N/A</v>
      </c>
      <c r="FN98" s="163" t="e">
        <f t="shared" si="292"/>
        <v>#N/A</v>
      </c>
      <c r="FO98" s="163" t="e">
        <f t="shared" si="293"/>
        <v>#N/A</v>
      </c>
      <c r="FP98" s="163" t="e">
        <f t="shared" si="294"/>
        <v>#N/A</v>
      </c>
      <c r="FQ98" s="163" t="e">
        <f t="shared" si="295"/>
        <v>#N/A</v>
      </c>
      <c r="FR98" s="163" t="e">
        <f t="shared" si="296"/>
        <v>#N/A</v>
      </c>
      <c r="FS98" s="163" t="e">
        <f t="shared" si="297"/>
        <v>#N/A</v>
      </c>
      <c r="FT98" s="163" t="e">
        <f t="shared" si="298"/>
        <v>#N/A</v>
      </c>
      <c r="FU98" s="163" t="e">
        <f t="shared" si="299"/>
        <v>#N/A</v>
      </c>
      <c r="FV98" s="163" t="e">
        <f t="shared" si="300"/>
        <v>#N/A</v>
      </c>
      <c r="FW98" s="163" t="e">
        <f t="shared" si="301"/>
        <v>#N/A</v>
      </c>
      <c r="FX98" s="163" t="e">
        <f t="shared" si="302"/>
        <v>#N/A</v>
      </c>
      <c r="FY98" s="163" t="e">
        <f t="shared" si="303"/>
        <v>#N/A</v>
      </c>
      <c r="FZ98" s="163" t="e">
        <f t="shared" si="304"/>
        <v>#N/A</v>
      </c>
      <c r="GA98" s="163" t="e">
        <f t="shared" si="305"/>
        <v>#N/A</v>
      </c>
      <c r="GB98" s="163" t="e">
        <f t="shared" si="306"/>
        <v>#N/A</v>
      </c>
      <c r="GC98" s="163" t="e">
        <f t="shared" si="307"/>
        <v>#N/A</v>
      </c>
      <c r="GD98" s="163" t="e">
        <f t="shared" si="308"/>
        <v>#N/A</v>
      </c>
      <c r="GE98" s="163" t="e">
        <f t="shared" si="309"/>
        <v>#N/A</v>
      </c>
      <c r="GF98" s="163" t="e">
        <f t="shared" si="310"/>
        <v>#N/A</v>
      </c>
      <c r="GG98" s="163" t="e">
        <f t="shared" si="311"/>
        <v>#N/A</v>
      </c>
      <c r="GH98" s="163" t="e">
        <f t="shared" si="312"/>
        <v>#N/A</v>
      </c>
      <c r="GI98" s="163" t="e">
        <f t="shared" si="313"/>
        <v>#N/A</v>
      </c>
      <c r="GJ98" s="163" t="e">
        <f t="shared" si="314"/>
        <v>#N/A</v>
      </c>
      <c r="GK98" s="163" t="e">
        <f t="shared" si="315"/>
        <v>#N/A</v>
      </c>
      <c r="GL98" s="163" t="e">
        <f t="shared" si="316"/>
        <v>#N/A</v>
      </c>
      <c r="GM98" s="163" t="e">
        <f t="shared" si="317"/>
        <v>#N/A</v>
      </c>
      <c r="GN98" s="163" t="e">
        <f t="shared" si="318"/>
        <v>#N/A</v>
      </c>
      <c r="GO98" s="163" t="e">
        <f t="shared" si="319"/>
        <v>#N/A</v>
      </c>
      <c r="GP98" s="163" t="e">
        <f t="shared" si="320"/>
        <v>#N/A</v>
      </c>
      <c r="GQ98" s="163" t="e">
        <f t="shared" si="321"/>
        <v>#N/A</v>
      </c>
      <c r="GR98" s="163" t="e">
        <f t="shared" si="322"/>
        <v>#N/A</v>
      </c>
      <c r="GS98" s="163" t="e">
        <f t="shared" si="323"/>
        <v>#N/A</v>
      </c>
      <c r="GT98" s="163" t="e">
        <f t="shared" si="324"/>
        <v>#N/A</v>
      </c>
      <c r="GU98" s="163" t="e">
        <f t="shared" si="325"/>
        <v>#N/A</v>
      </c>
      <c r="GV98" s="163" t="e">
        <f t="shared" si="326"/>
        <v>#N/A</v>
      </c>
      <c r="GW98" s="163" t="e">
        <f t="shared" si="327"/>
        <v>#N/A</v>
      </c>
      <c r="GX98" s="163" t="e">
        <f t="shared" si="328"/>
        <v>#N/A</v>
      </c>
      <c r="GY98" s="163" t="e">
        <f t="shared" si="329"/>
        <v>#N/A</v>
      </c>
      <c r="GZ98" s="163" t="e">
        <f t="shared" si="330"/>
        <v>#N/A</v>
      </c>
      <c r="HA98" s="163" t="e">
        <f t="shared" si="331"/>
        <v>#N/A</v>
      </c>
      <c r="HB98" s="163" t="e">
        <f t="shared" si="332"/>
        <v>#N/A</v>
      </c>
      <c r="HC98" s="163" t="e">
        <f t="shared" si="333"/>
        <v>#N/A</v>
      </c>
      <c r="HD98" s="163" t="e">
        <f t="shared" si="334"/>
        <v>#N/A</v>
      </c>
      <c r="HE98" s="163" t="e">
        <f t="shared" si="335"/>
        <v>#N/A</v>
      </c>
      <c r="HF98" s="163" t="e">
        <f t="shared" si="336"/>
        <v>#N/A</v>
      </c>
      <c r="HG98" s="163" t="e">
        <f t="shared" si="337"/>
        <v>#N/A</v>
      </c>
      <c r="HH98" s="163" t="e">
        <f t="shared" si="338"/>
        <v>#N/A</v>
      </c>
      <c r="HI98" s="163" t="e">
        <f t="shared" si="339"/>
        <v>#N/A</v>
      </c>
      <c r="HJ98" s="163" t="e">
        <f t="shared" si="340"/>
        <v>#N/A</v>
      </c>
      <c r="HK98" s="163" t="e">
        <f t="shared" si="341"/>
        <v>#N/A</v>
      </c>
      <c r="HL98" s="163" t="e">
        <f t="shared" si="342"/>
        <v>#N/A</v>
      </c>
      <c r="HM98" s="163" t="e">
        <f t="shared" si="343"/>
        <v>#N/A</v>
      </c>
      <c r="HN98" s="163" t="e">
        <f t="shared" si="344"/>
        <v>#N/A</v>
      </c>
      <c r="HO98" s="163" t="e">
        <f t="shared" si="345"/>
        <v>#N/A</v>
      </c>
      <c r="HP98" s="163" t="e">
        <f t="shared" si="346"/>
        <v>#N/A</v>
      </c>
      <c r="HQ98" s="163" t="e">
        <f t="shared" si="347"/>
        <v>#N/A</v>
      </c>
    </row>
    <row r="99" spans="1:225" hidden="1" x14ac:dyDescent="0.25">
      <c r="A99" s="4">
        <v>96</v>
      </c>
      <c r="B99" s="368" t="str">
        <f>IFERROR(_xlfn.LOGNORM.INV(0.001,LN($G99),LN(VLOOKUP($H99,VLookups!$A$4:$C$13,3,FALSE))),"")</f>
        <v/>
      </c>
      <c r="C99" s="89"/>
      <c r="D99" s="368" t="str">
        <f>IFERROR(_xlfn.LOGNORM.INV(0.999,LN($G99),LN(VLOOKUP($H99,VLookups!$A$4:$C$13,3,FALSE))),"")</f>
        <v/>
      </c>
      <c r="E99" s="34" t="str">
        <f t="shared" si="239"/>
        <v/>
      </c>
      <c r="F99" s="34" t="str">
        <f t="shared" si="240"/>
        <v/>
      </c>
      <c r="G99" s="70" t="str">
        <f>IF(AND(C99&gt;0,NOT(ISBLANK(H99))),IF(VLOOKUP($C$3,VLookups!$A$17:$B$18,2,FALSE),C99*VLOOKUP(H99,VLookups!$A$4:$B$13,2,FALSE),C99),"")</f>
        <v/>
      </c>
      <c r="H99" s="21"/>
      <c r="I99" s="56"/>
      <c r="J99" s="266"/>
      <c r="K99" s="369" t="str">
        <f>IF(AND(B99&gt;0,C99&gt;0,D99&gt;0),IF(ISBLANK(J99),IF(ISBLANK(H99),"",VLOOKUP(H99,VLookups!$A$4:$C$13,3,FALSE)),J99),"")</f>
        <v/>
      </c>
      <c r="L99" s="369" t="str">
        <f t="shared" si="241"/>
        <v/>
      </c>
      <c r="M99" s="72" t="str">
        <f t="shared" si="242"/>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3"/>
        <v/>
      </c>
      <c r="X99" s="162" t="str">
        <f t="shared" si="244"/>
        <v/>
      </c>
      <c r="Y99" s="48" t="str">
        <f t="shared" ref="Y99:CJ99" si="406">IF(ISNONTEXT($W99),X99+$W99,"")</f>
        <v/>
      </c>
      <c r="Z99" s="48" t="str">
        <f t="shared" si="406"/>
        <v/>
      </c>
      <c r="AA99" s="48" t="str">
        <f t="shared" si="406"/>
        <v/>
      </c>
      <c r="AB99" s="48" t="str">
        <f t="shared" si="406"/>
        <v/>
      </c>
      <c r="AC99" s="48" t="str">
        <f t="shared" si="406"/>
        <v/>
      </c>
      <c r="AD99" s="48" t="str">
        <f t="shared" si="406"/>
        <v/>
      </c>
      <c r="AE99" s="48" t="str">
        <f t="shared" si="406"/>
        <v/>
      </c>
      <c r="AF99" s="48" t="str">
        <f t="shared" si="406"/>
        <v/>
      </c>
      <c r="AG99" s="48" t="str">
        <f t="shared" si="406"/>
        <v/>
      </c>
      <c r="AH99" s="48" t="str">
        <f t="shared" si="406"/>
        <v/>
      </c>
      <c r="AI99" s="48" t="str">
        <f t="shared" si="406"/>
        <v/>
      </c>
      <c r="AJ99" s="48" t="str">
        <f t="shared" si="406"/>
        <v/>
      </c>
      <c r="AK99" s="48" t="str">
        <f t="shared" si="406"/>
        <v/>
      </c>
      <c r="AL99" s="48" t="str">
        <f t="shared" si="406"/>
        <v/>
      </c>
      <c r="AM99" s="48" t="str">
        <f t="shared" si="406"/>
        <v/>
      </c>
      <c r="AN99" s="48" t="str">
        <f t="shared" si="406"/>
        <v/>
      </c>
      <c r="AO99" s="48" t="str">
        <f t="shared" si="406"/>
        <v/>
      </c>
      <c r="AP99" s="48" t="str">
        <f t="shared" si="406"/>
        <v/>
      </c>
      <c r="AQ99" s="48" t="str">
        <f t="shared" si="406"/>
        <v/>
      </c>
      <c r="AR99" s="48" t="str">
        <f t="shared" si="406"/>
        <v/>
      </c>
      <c r="AS99" s="48" t="str">
        <f t="shared" si="406"/>
        <v/>
      </c>
      <c r="AT99" s="48" t="str">
        <f t="shared" si="406"/>
        <v/>
      </c>
      <c r="AU99" s="48" t="str">
        <f t="shared" si="406"/>
        <v/>
      </c>
      <c r="AV99" s="48" t="str">
        <f t="shared" si="406"/>
        <v/>
      </c>
      <c r="AW99" s="48" t="str">
        <f t="shared" si="406"/>
        <v/>
      </c>
      <c r="AX99" s="48" t="str">
        <f t="shared" si="406"/>
        <v/>
      </c>
      <c r="AY99" s="48" t="str">
        <f t="shared" si="406"/>
        <v/>
      </c>
      <c r="AZ99" s="48" t="str">
        <f t="shared" si="406"/>
        <v/>
      </c>
      <c r="BA99" s="48" t="str">
        <f t="shared" si="406"/>
        <v/>
      </c>
      <c r="BB99" s="48" t="str">
        <f t="shared" si="406"/>
        <v/>
      </c>
      <c r="BC99" s="48" t="str">
        <f t="shared" si="406"/>
        <v/>
      </c>
      <c r="BD99" s="48" t="str">
        <f t="shared" si="406"/>
        <v/>
      </c>
      <c r="BE99" s="48" t="str">
        <f t="shared" si="406"/>
        <v/>
      </c>
      <c r="BF99" s="48" t="str">
        <f t="shared" si="406"/>
        <v/>
      </c>
      <c r="BG99" s="48" t="str">
        <f t="shared" si="406"/>
        <v/>
      </c>
      <c r="BH99" s="48" t="str">
        <f t="shared" si="406"/>
        <v/>
      </c>
      <c r="BI99" s="48" t="str">
        <f t="shared" si="406"/>
        <v/>
      </c>
      <c r="BJ99" s="48" t="str">
        <f t="shared" si="406"/>
        <v/>
      </c>
      <c r="BK99" s="48" t="str">
        <f t="shared" si="406"/>
        <v/>
      </c>
      <c r="BL99" s="48" t="str">
        <f t="shared" si="406"/>
        <v/>
      </c>
      <c r="BM99" s="48" t="str">
        <f t="shared" si="406"/>
        <v/>
      </c>
      <c r="BN99" s="48" t="str">
        <f t="shared" si="406"/>
        <v/>
      </c>
      <c r="BO99" s="48" t="str">
        <f t="shared" si="406"/>
        <v/>
      </c>
      <c r="BP99" s="48" t="str">
        <f t="shared" si="406"/>
        <v/>
      </c>
      <c r="BQ99" s="48" t="str">
        <f t="shared" si="406"/>
        <v/>
      </c>
      <c r="BR99" s="48" t="str">
        <f t="shared" si="406"/>
        <v/>
      </c>
      <c r="BS99" s="48" t="str">
        <f t="shared" si="406"/>
        <v/>
      </c>
      <c r="BT99" s="48" t="str">
        <f t="shared" si="406"/>
        <v/>
      </c>
      <c r="BU99" s="48" t="str">
        <f t="shared" si="406"/>
        <v/>
      </c>
      <c r="BV99" s="48" t="str">
        <f t="shared" si="406"/>
        <v/>
      </c>
      <c r="BW99" s="48" t="str">
        <f t="shared" si="406"/>
        <v/>
      </c>
      <c r="BX99" s="48" t="str">
        <f t="shared" si="406"/>
        <v/>
      </c>
      <c r="BY99" s="48" t="str">
        <f t="shared" si="406"/>
        <v/>
      </c>
      <c r="BZ99" s="48" t="str">
        <f t="shared" si="406"/>
        <v/>
      </c>
      <c r="CA99" s="48" t="str">
        <f t="shared" si="406"/>
        <v/>
      </c>
      <c r="CB99" s="48" t="str">
        <f t="shared" si="406"/>
        <v/>
      </c>
      <c r="CC99" s="48" t="str">
        <f t="shared" si="406"/>
        <v/>
      </c>
      <c r="CD99" s="48" t="str">
        <f t="shared" si="406"/>
        <v/>
      </c>
      <c r="CE99" s="48" t="str">
        <f t="shared" si="406"/>
        <v/>
      </c>
      <c r="CF99" s="48" t="str">
        <f t="shared" si="406"/>
        <v/>
      </c>
      <c r="CG99" s="48" t="str">
        <f t="shared" si="406"/>
        <v/>
      </c>
      <c r="CH99" s="48" t="str">
        <f t="shared" si="406"/>
        <v/>
      </c>
      <c r="CI99" s="48" t="str">
        <f t="shared" si="406"/>
        <v/>
      </c>
      <c r="CJ99" s="48" t="str">
        <f t="shared" si="406"/>
        <v/>
      </c>
      <c r="CK99" s="48" t="str">
        <f t="shared" ref="CK99:DT99" si="407">IF(ISNONTEXT($W99),CJ99+$W99,"")</f>
        <v/>
      </c>
      <c r="CL99" s="48" t="str">
        <f t="shared" si="407"/>
        <v/>
      </c>
      <c r="CM99" s="48" t="str">
        <f t="shared" si="407"/>
        <v/>
      </c>
      <c r="CN99" s="48" t="str">
        <f t="shared" si="407"/>
        <v/>
      </c>
      <c r="CO99" s="48" t="str">
        <f t="shared" si="407"/>
        <v/>
      </c>
      <c r="CP99" s="48" t="str">
        <f t="shared" si="407"/>
        <v/>
      </c>
      <c r="CQ99" s="48" t="str">
        <f t="shared" si="407"/>
        <v/>
      </c>
      <c r="CR99" s="48" t="str">
        <f t="shared" si="407"/>
        <v/>
      </c>
      <c r="CS99" s="48" t="str">
        <f t="shared" si="407"/>
        <v/>
      </c>
      <c r="CT99" s="48" t="str">
        <f t="shared" si="407"/>
        <v/>
      </c>
      <c r="CU99" s="48" t="str">
        <f t="shared" si="407"/>
        <v/>
      </c>
      <c r="CV99" s="48" t="str">
        <f t="shared" si="407"/>
        <v/>
      </c>
      <c r="CW99" s="48" t="str">
        <f t="shared" si="407"/>
        <v/>
      </c>
      <c r="CX99" s="48" t="str">
        <f t="shared" si="407"/>
        <v/>
      </c>
      <c r="CY99" s="48" t="str">
        <f t="shared" si="407"/>
        <v/>
      </c>
      <c r="CZ99" s="48" t="str">
        <f t="shared" si="407"/>
        <v/>
      </c>
      <c r="DA99" s="48" t="str">
        <f t="shared" si="407"/>
        <v/>
      </c>
      <c r="DB99" s="48" t="str">
        <f t="shared" si="407"/>
        <v/>
      </c>
      <c r="DC99" s="48" t="str">
        <f t="shared" si="407"/>
        <v/>
      </c>
      <c r="DD99" s="48" t="str">
        <f t="shared" si="407"/>
        <v/>
      </c>
      <c r="DE99" s="48" t="str">
        <f t="shared" si="407"/>
        <v/>
      </c>
      <c r="DF99" s="48" t="str">
        <f t="shared" si="407"/>
        <v/>
      </c>
      <c r="DG99" s="48" t="str">
        <f t="shared" si="407"/>
        <v/>
      </c>
      <c r="DH99" s="48" t="str">
        <f t="shared" si="407"/>
        <v/>
      </c>
      <c r="DI99" s="48" t="str">
        <f t="shared" si="407"/>
        <v/>
      </c>
      <c r="DJ99" s="48" t="str">
        <f t="shared" si="407"/>
        <v/>
      </c>
      <c r="DK99" s="48" t="str">
        <f t="shared" si="407"/>
        <v/>
      </c>
      <c r="DL99" s="48" t="str">
        <f t="shared" si="407"/>
        <v/>
      </c>
      <c r="DM99" s="48" t="str">
        <f t="shared" si="407"/>
        <v/>
      </c>
      <c r="DN99" s="48" t="str">
        <f t="shared" si="407"/>
        <v/>
      </c>
      <c r="DO99" s="48" t="str">
        <f t="shared" si="407"/>
        <v/>
      </c>
      <c r="DP99" s="48" t="str">
        <f t="shared" si="407"/>
        <v/>
      </c>
      <c r="DQ99" s="48" t="str">
        <f t="shared" si="407"/>
        <v/>
      </c>
      <c r="DR99" s="48" t="str">
        <f t="shared" si="407"/>
        <v/>
      </c>
      <c r="DS99" s="48" t="str">
        <f t="shared" si="407"/>
        <v/>
      </c>
      <c r="DT99" s="48" t="str">
        <f t="shared" si="407"/>
        <v/>
      </c>
      <c r="DU99" s="163" t="e">
        <f t="shared" si="247"/>
        <v>#N/A</v>
      </c>
      <c r="DV99" s="163" t="e">
        <f t="shared" si="248"/>
        <v>#N/A</v>
      </c>
      <c r="DW99" s="163" t="e">
        <f t="shared" si="249"/>
        <v>#N/A</v>
      </c>
      <c r="DX99" s="163" t="e">
        <f t="shared" si="250"/>
        <v>#N/A</v>
      </c>
      <c r="DY99" s="163" t="e">
        <f t="shared" si="251"/>
        <v>#N/A</v>
      </c>
      <c r="DZ99" s="163" t="e">
        <f t="shared" si="252"/>
        <v>#N/A</v>
      </c>
      <c r="EA99" s="163" t="e">
        <f t="shared" si="253"/>
        <v>#N/A</v>
      </c>
      <c r="EB99" s="163" t="e">
        <f t="shared" si="254"/>
        <v>#N/A</v>
      </c>
      <c r="EC99" s="163" t="e">
        <f t="shared" si="255"/>
        <v>#N/A</v>
      </c>
      <c r="ED99" s="163" t="e">
        <f t="shared" si="256"/>
        <v>#N/A</v>
      </c>
      <c r="EE99" s="163" t="e">
        <f t="shared" si="257"/>
        <v>#N/A</v>
      </c>
      <c r="EF99" s="163" t="e">
        <f t="shared" si="258"/>
        <v>#N/A</v>
      </c>
      <c r="EG99" s="163" t="e">
        <f t="shared" si="259"/>
        <v>#N/A</v>
      </c>
      <c r="EH99" s="163" t="e">
        <f t="shared" si="260"/>
        <v>#N/A</v>
      </c>
      <c r="EI99" s="163" t="e">
        <f t="shared" si="261"/>
        <v>#N/A</v>
      </c>
      <c r="EJ99" s="163" t="e">
        <f t="shared" si="262"/>
        <v>#N/A</v>
      </c>
      <c r="EK99" s="163" t="e">
        <f t="shared" si="263"/>
        <v>#N/A</v>
      </c>
      <c r="EL99" s="163" t="e">
        <f t="shared" si="264"/>
        <v>#N/A</v>
      </c>
      <c r="EM99" s="163" t="e">
        <f t="shared" si="265"/>
        <v>#N/A</v>
      </c>
      <c r="EN99" s="163" t="e">
        <f t="shared" si="266"/>
        <v>#N/A</v>
      </c>
      <c r="EO99" s="163" t="e">
        <f t="shared" si="267"/>
        <v>#N/A</v>
      </c>
      <c r="EP99" s="163" t="e">
        <f t="shared" si="268"/>
        <v>#N/A</v>
      </c>
      <c r="EQ99" s="163" t="e">
        <f t="shared" si="269"/>
        <v>#N/A</v>
      </c>
      <c r="ER99" s="163" t="e">
        <f t="shared" si="270"/>
        <v>#N/A</v>
      </c>
      <c r="ES99" s="163" t="e">
        <f t="shared" si="271"/>
        <v>#N/A</v>
      </c>
      <c r="ET99" s="163" t="e">
        <f t="shared" si="272"/>
        <v>#N/A</v>
      </c>
      <c r="EU99" s="163" t="e">
        <f t="shared" si="273"/>
        <v>#N/A</v>
      </c>
      <c r="EV99" s="163" t="e">
        <f t="shared" si="274"/>
        <v>#N/A</v>
      </c>
      <c r="EW99" s="163" t="e">
        <f t="shared" si="275"/>
        <v>#N/A</v>
      </c>
      <c r="EX99" s="163" t="e">
        <f t="shared" si="276"/>
        <v>#N/A</v>
      </c>
      <c r="EY99" s="163" t="e">
        <f t="shared" si="277"/>
        <v>#N/A</v>
      </c>
      <c r="EZ99" s="163" t="e">
        <f t="shared" si="278"/>
        <v>#N/A</v>
      </c>
      <c r="FA99" s="163" t="e">
        <f t="shared" si="279"/>
        <v>#N/A</v>
      </c>
      <c r="FB99" s="163" t="e">
        <f t="shared" si="280"/>
        <v>#N/A</v>
      </c>
      <c r="FC99" s="163" t="e">
        <f t="shared" si="281"/>
        <v>#N/A</v>
      </c>
      <c r="FD99" s="163" t="e">
        <f t="shared" si="282"/>
        <v>#N/A</v>
      </c>
      <c r="FE99" s="163" t="e">
        <f t="shared" si="283"/>
        <v>#N/A</v>
      </c>
      <c r="FF99" s="163" t="e">
        <f t="shared" si="284"/>
        <v>#N/A</v>
      </c>
      <c r="FG99" s="163" t="e">
        <f t="shared" si="285"/>
        <v>#N/A</v>
      </c>
      <c r="FH99" s="163" t="e">
        <f t="shared" si="286"/>
        <v>#N/A</v>
      </c>
      <c r="FI99" s="163" t="e">
        <f t="shared" si="287"/>
        <v>#N/A</v>
      </c>
      <c r="FJ99" s="163" t="e">
        <f t="shared" si="288"/>
        <v>#N/A</v>
      </c>
      <c r="FK99" s="163" t="e">
        <f t="shared" si="289"/>
        <v>#N/A</v>
      </c>
      <c r="FL99" s="163" t="e">
        <f t="shared" si="290"/>
        <v>#N/A</v>
      </c>
      <c r="FM99" s="163" t="e">
        <f t="shared" si="291"/>
        <v>#N/A</v>
      </c>
      <c r="FN99" s="163" t="e">
        <f t="shared" si="292"/>
        <v>#N/A</v>
      </c>
      <c r="FO99" s="163" t="e">
        <f t="shared" si="293"/>
        <v>#N/A</v>
      </c>
      <c r="FP99" s="163" t="e">
        <f t="shared" si="294"/>
        <v>#N/A</v>
      </c>
      <c r="FQ99" s="163" t="e">
        <f t="shared" si="295"/>
        <v>#N/A</v>
      </c>
      <c r="FR99" s="163" t="e">
        <f t="shared" si="296"/>
        <v>#N/A</v>
      </c>
      <c r="FS99" s="163" t="e">
        <f t="shared" si="297"/>
        <v>#N/A</v>
      </c>
      <c r="FT99" s="163" t="e">
        <f t="shared" si="298"/>
        <v>#N/A</v>
      </c>
      <c r="FU99" s="163" t="e">
        <f t="shared" si="299"/>
        <v>#N/A</v>
      </c>
      <c r="FV99" s="163" t="e">
        <f t="shared" si="300"/>
        <v>#N/A</v>
      </c>
      <c r="FW99" s="163" t="e">
        <f t="shared" si="301"/>
        <v>#N/A</v>
      </c>
      <c r="FX99" s="163" t="e">
        <f t="shared" si="302"/>
        <v>#N/A</v>
      </c>
      <c r="FY99" s="163" t="e">
        <f t="shared" si="303"/>
        <v>#N/A</v>
      </c>
      <c r="FZ99" s="163" t="e">
        <f t="shared" si="304"/>
        <v>#N/A</v>
      </c>
      <c r="GA99" s="163" t="e">
        <f t="shared" si="305"/>
        <v>#N/A</v>
      </c>
      <c r="GB99" s="163" t="e">
        <f t="shared" si="306"/>
        <v>#N/A</v>
      </c>
      <c r="GC99" s="163" t="e">
        <f t="shared" si="307"/>
        <v>#N/A</v>
      </c>
      <c r="GD99" s="163" t="e">
        <f t="shared" si="308"/>
        <v>#N/A</v>
      </c>
      <c r="GE99" s="163" t="e">
        <f t="shared" si="309"/>
        <v>#N/A</v>
      </c>
      <c r="GF99" s="163" t="e">
        <f t="shared" si="310"/>
        <v>#N/A</v>
      </c>
      <c r="GG99" s="163" t="e">
        <f t="shared" si="311"/>
        <v>#N/A</v>
      </c>
      <c r="GH99" s="163" t="e">
        <f t="shared" si="312"/>
        <v>#N/A</v>
      </c>
      <c r="GI99" s="163" t="e">
        <f t="shared" si="313"/>
        <v>#N/A</v>
      </c>
      <c r="GJ99" s="163" t="e">
        <f t="shared" si="314"/>
        <v>#N/A</v>
      </c>
      <c r="GK99" s="163" t="e">
        <f t="shared" si="315"/>
        <v>#N/A</v>
      </c>
      <c r="GL99" s="163" t="e">
        <f t="shared" si="316"/>
        <v>#N/A</v>
      </c>
      <c r="GM99" s="163" t="e">
        <f t="shared" si="317"/>
        <v>#N/A</v>
      </c>
      <c r="GN99" s="163" t="e">
        <f t="shared" si="318"/>
        <v>#N/A</v>
      </c>
      <c r="GO99" s="163" t="e">
        <f t="shared" si="319"/>
        <v>#N/A</v>
      </c>
      <c r="GP99" s="163" t="e">
        <f t="shared" si="320"/>
        <v>#N/A</v>
      </c>
      <c r="GQ99" s="163" t="e">
        <f t="shared" si="321"/>
        <v>#N/A</v>
      </c>
      <c r="GR99" s="163" t="e">
        <f t="shared" si="322"/>
        <v>#N/A</v>
      </c>
      <c r="GS99" s="163" t="e">
        <f t="shared" si="323"/>
        <v>#N/A</v>
      </c>
      <c r="GT99" s="163" t="e">
        <f t="shared" si="324"/>
        <v>#N/A</v>
      </c>
      <c r="GU99" s="163" t="e">
        <f t="shared" si="325"/>
        <v>#N/A</v>
      </c>
      <c r="GV99" s="163" t="e">
        <f t="shared" si="326"/>
        <v>#N/A</v>
      </c>
      <c r="GW99" s="163" t="e">
        <f t="shared" si="327"/>
        <v>#N/A</v>
      </c>
      <c r="GX99" s="163" t="e">
        <f t="shared" si="328"/>
        <v>#N/A</v>
      </c>
      <c r="GY99" s="163" t="e">
        <f t="shared" si="329"/>
        <v>#N/A</v>
      </c>
      <c r="GZ99" s="163" t="e">
        <f t="shared" si="330"/>
        <v>#N/A</v>
      </c>
      <c r="HA99" s="163" t="e">
        <f t="shared" si="331"/>
        <v>#N/A</v>
      </c>
      <c r="HB99" s="163" t="e">
        <f t="shared" si="332"/>
        <v>#N/A</v>
      </c>
      <c r="HC99" s="163" t="e">
        <f t="shared" si="333"/>
        <v>#N/A</v>
      </c>
      <c r="HD99" s="163" t="e">
        <f t="shared" si="334"/>
        <v>#N/A</v>
      </c>
      <c r="HE99" s="163" t="e">
        <f t="shared" si="335"/>
        <v>#N/A</v>
      </c>
      <c r="HF99" s="163" t="e">
        <f t="shared" si="336"/>
        <v>#N/A</v>
      </c>
      <c r="HG99" s="163" t="e">
        <f t="shared" si="337"/>
        <v>#N/A</v>
      </c>
      <c r="HH99" s="163" t="e">
        <f t="shared" si="338"/>
        <v>#N/A</v>
      </c>
      <c r="HI99" s="163" t="e">
        <f t="shared" si="339"/>
        <v>#N/A</v>
      </c>
      <c r="HJ99" s="163" t="e">
        <f t="shared" si="340"/>
        <v>#N/A</v>
      </c>
      <c r="HK99" s="163" t="e">
        <f t="shared" si="341"/>
        <v>#N/A</v>
      </c>
      <c r="HL99" s="163" t="e">
        <f t="shared" si="342"/>
        <v>#N/A</v>
      </c>
      <c r="HM99" s="163" t="e">
        <f t="shared" si="343"/>
        <v>#N/A</v>
      </c>
      <c r="HN99" s="163" t="e">
        <f t="shared" si="344"/>
        <v>#N/A</v>
      </c>
      <c r="HO99" s="163" t="e">
        <f t="shared" si="345"/>
        <v>#N/A</v>
      </c>
      <c r="HP99" s="163" t="e">
        <f t="shared" si="346"/>
        <v>#N/A</v>
      </c>
      <c r="HQ99" s="163" t="e">
        <f t="shared" si="347"/>
        <v>#N/A</v>
      </c>
    </row>
    <row r="100" spans="1:225" hidden="1" x14ac:dyDescent="0.25">
      <c r="A100" s="4">
        <v>97</v>
      </c>
      <c r="B100" s="368" t="str">
        <f>IFERROR(_xlfn.LOGNORM.INV(0.001,LN($G100),LN(VLOOKUP($H100,VLookups!$A$4:$C$13,3,FALSE))),"")</f>
        <v/>
      </c>
      <c r="C100" s="89"/>
      <c r="D100" s="368" t="str">
        <f>IFERROR(_xlfn.LOGNORM.INV(0.999,LN($G100),LN(VLOOKUP($H100,VLookups!$A$4:$C$13,3,FALSE))),"")</f>
        <v/>
      </c>
      <c r="E100" s="34" t="str">
        <f t="shared" si="239"/>
        <v/>
      </c>
      <c r="F100" s="34" t="str">
        <f t="shared" si="240"/>
        <v/>
      </c>
      <c r="G100" s="70" t="str">
        <f>IF(AND(C100&gt;0,NOT(ISBLANK(H100))),IF(VLOOKUP($C$3,VLookups!$A$17:$B$18,2,FALSE),C100*VLOOKUP(H100,VLookups!$A$4:$B$13,2,FALSE),C100),"")</f>
        <v/>
      </c>
      <c r="H100" s="21"/>
      <c r="I100" s="56"/>
      <c r="J100" s="266"/>
      <c r="K100" s="369" t="str">
        <f>IF(AND(B100&gt;0,C100&gt;0,D100&gt;0),IF(ISBLANK(J100),IF(ISBLANK(H100),"",VLOOKUP(H100,VLookups!$A$4:$C$13,3,FALSE)),J100),"")</f>
        <v/>
      </c>
      <c r="L100" s="369" t="str">
        <f t="shared" si="241"/>
        <v/>
      </c>
      <c r="M100" s="72" t="str">
        <f t="shared" si="242"/>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3"/>
        <v/>
      </c>
      <c r="X100" s="162" t="str">
        <f t="shared" si="244"/>
        <v/>
      </c>
      <c r="Y100" s="48" t="str">
        <f t="shared" ref="Y100:CJ100" si="408">IF(ISNONTEXT($W100),X100+$W100,"")</f>
        <v/>
      </c>
      <c r="Z100" s="48" t="str">
        <f t="shared" si="408"/>
        <v/>
      </c>
      <c r="AA100" s="48" t="str">
        <f t="shared" si="408"/>
        <v/>
      </c>
      <c r="AB100" s="48" t="str">
        <f t="shared" si="408"/>
        <v/>
      </c>
      <c r="AC100" s="48" t="str">
        <f t="shared" si="408"/>
        <v/>
      </c>
      <c r="AD100" s="48" t="str">
        <f t="shared" si="408"/>
        <v/>
      </c>
      <c r="AE100" s="48" t="str">
        <f t="shared" si="408"/>
        <v/>
      </c>
      <c r="AF100" s="48" t="str">
        <f t="shared" si="408"/>
        <v/>
      </c>
      <c r="AG100" s="48" t="str">
        <f t="shared" si="408"/>
        <v/>
      </c>
      <c r="AH100" s="48" t="str">
        <f t="shared" si="408"/>
        <v/>
      </c>
      <c r="AI100" s="48" t="str">
        <f t="shared" si="408"/>
        <v/>
      </c>
      <c r="AJ100" s="48" t="str">
        <f t="shared" si="408"/>
        <v/>
      </c>
      <c r="AK100" s="48" t="str">
        <f t="shared" si="408"/>
        <v/>
      </c>
      <c r="AL100" s="48" t="str">
        <f t="shared" si="408"/>
        <v/>
      </c>
      <c r="AM100" s="48" t="str">
        <f t="shared" si="408"/>
        <v/>
      </c>
      <c r="AN100" s="48" t="str">
        <f t="shared" si="408"/>
        <v/>
      </c>
      <c r="AO100" s="48" t="str">
        <f t="shared" si="408"/>
        <v/>
      </c>
      <c r="AP100" s="48" t="str">
        <f t="shared" si="408"/>
        <v/>
      </c>
      <c r="AQ100" s="48" t="str">
        <f t="shared" si="408"/>
        <v/>
      </c>
      <c r="AR100" s="48" t="str">
        <f t="shared" si="408"/>
        <v/>
      </c>
      <c r="AS100" s="48" t="str">
        <f t="shared" si="408"/>
        <v/>
      </c>
      <c r="AT100" s="48" t="str">
        <f t="shared" si="408"/>
        <v/>
      </c>
      <c r="AU100" s="48" t="str">
        <f t="shared" si="408"/>
        <v/>
      </c>
      <c r="AV100" s="48" t="str">
        <f t="shared" si="408"/>
        <v/>
      </c>
      <c r="AW100" s="48" t="str">
        <f t="shared" si="408"/>
        <v/>
      </c>
      <c r="AX100" s="48" t="str">
        <f t="shared" si="408"/>
        <v/>
      </c>
      <c r="AY100" s="48" t="str">
        <f t="shared" si="408"/>
        <v/>
      </c>
      <c r="AZ100" s="48" t="str">
        <f t="shared" si="408"/>
        <v/>
      </c>
      <c r="BA100" s="48" t="str">
        <f t="shared" si="408"/>
        <v/>
      </c>
      <c r="BB100" s="48" t="str">
        <f t="shared" si="408"/>
        <v/>
      </c>
      <c r="BC100" s="48" t="str">
        <f t="shared" si="408"/>
        <v/>
      </c>
      <c r="BD100" s="48" t="str">
        <f t="shared" si="408"/>
        <v/>
      </c>
      <c r="BE100" s="48" t="str">
        <f t="shared" si="408"/>
        <v/>
      </c>
      <c r="BF100" s="48" t="str">
        <f t="shared" si="408"/>
        <v/>
      </c>
      <c r="BG100" s="48" t="str">
        <f t="shared" si="408"/>
        <v/>
      </c>
      <c r="BH100" s="48" t="str">
        <f t="shared" si="408"/>
        <v/>
      </c>
      <c r="BI100" s="48" t="str">
        <f t="shared" si="408"/>
        <v/>
      </c>
      <c r="BJ100" s="48" t="str">
        <f t="shared" si="408"/>
        <v/>
      </c>
      <c r="BK100" s="48" t="str">
        <f t="shared" si="408"/>
        <v/>
      </c>
      <c r="BL100" s="48" t="str">
        <f t="shared" si="408"/>
        <v/>
      </c>
      <c r="BM100" s="48" t="str">
        <f t="shared" si="408"/>
        <v/>
      </c>
      <c r="BN100" s="48" t="str">
        <f t="shared" si="408"/>
        <v/>
      </c>
      <c r="BO100" s="48" t="str">
        <f t="shared" si="408"/>
        <v/>
      </c>
      <c r="BP100" s="48" t="str">
        <f t="shared" si="408"/>
        <v/>
      </c>
      <c r="BQ100" s="48" t="str">
        <f t="shared" si="408"/>
        <v/>
      </c>
      <c r="BR100" s="48" t="str">
        <f t="shared" si="408"/>
        <v/>
      </c>
      <c r="BS100" s="48" t="str">
        <f t="shared" si="408"/>
        <v/>
      </c>
      <c r="BT100" s="48" t="str">
        <f t="shared" si="408"/>
        <v/>
      </c>
      <c r="BU100" s="48" t="str">
        <f t="shared" si="408"/>
        <v/>
      </c>
      <c r="BV100" s="48" t="str">
        <f t="shared" si="408"/>
        <v/>
      </c>
      <c r="BW100" s="48" t="str">
        <f t="shared" si="408"/>
        <v/>
      </c>
      <c r="BX100" s="48" t="str">
        <f t="shared" si="408"/>
        <v/>
      </c>
      <c r="BY100" s="48" t="str">
        <f t="shared" si="408"/>
        <v/>
      </c>
      <c r="BZ100" s="48" t="str">
        <f t="shared" si="408"/>
        <v/>
      </c>
      <c r="CA100" s="48" t="str">
        <f t="shared" si="408"/>
        <v/>
      </c>
      <c r="CB100" s="48" t="str">
        <f t="shared" si="408"/>
        <v/>
      </c>
      <c r="CC100" s="48" t="str">
        <f t="shared" si="408"/>
        <v/>
      </c>
      <c r="CD100" s="48" t="str">
        <f t="shared" si="408"/>
        <v/>
      </c>
      <c r="CE100" s="48" t="str">
        <f t="shared" si="408"/>
        <v/>
      </c>
      <c r="CF100" s="48" t="str">
        <f t="shared" si="408"/>
        <v/>
      </c>
      <c r="CG100" s="48" t="str">
        <f t="shared" si="408"/>
        <v/>
      </c>
      <c r="CH100" s="48" t="str">
        <f t="shared" si="408"/>
        <v/>
      </c>
      <c r="CI100" s="48" t="str">
        <f t="shared" si="408"/>
        <v/>
      </c>
      <c r="CJ100" s="48" t="str">
        <f t="shared" si="408"/>
        <v/>
      </c>
      <c r="CK100" s="48" t="str">
        <f t="shared" ref="CK100:DT100" si="409">IF(ISNONTEXT($W100),CJ100+$W100,"")</f>
        <v/>
      </c>
      <c r="CL100" s="48" t="str">
        <f t="shared" si="409"/>
        <v/>
      </c>
      <c r="CM100" s="48" t="str">
        <f t="shared" si="409"/>
        <v/>
      </c>
      <c r="CN100" s="48" t="str">
        <f t="shared" si="409"/>
        <v/>
      </c>
      <c r="CO100" s="48" t="str">
        <f t="shared" si="409"/>
        <v/>
      </c>
      <c r="CP100" s="48" t="str">
        <f t="shared" si="409"/>
        <v/>
      </c>
      <c r="CQ100" s="48" t="str">
        <f t="shared" si="409"/>
        <v/>
      </c>
      <c r="CR100" s="48" t="str">
        <f t="shared" si="409"/>
        <v/>
      </c>
      <c r="CS100" s="48" t="str">
        <f t="shared" si="409"/>
        <v/>
      </c>
      <c r="CT100" s="48" t="str">
        <f t="shared" si="409"/>
        <v/>
      </c>
      <c r="CU100" s="48" t="str">
        <f t="shared" si="409"/>
        <v/>
      </c>
      <c r="CV100" s="48" t="str">
        <f t="shared" si="409"/>
        <v/>
      </c>
      <c r="CW100" s="48" t="str">
        <f t="shared" si="409"/>
        <v/>
      </c>
      <c r="CX100" s="48" t="str">
        <f t="shared" si="409"/>
        <v/>
      </c>
      <c r="CY100" s="48" t="str">
        <f t="shared" si="409"/>
        <v/>
      </c>
      <c r="CZ100" s="48" t="str">
        <f t="shared" si="409"/>
        <v/>
      </c>
      <c r="DA100" s="48" t="str">
        <f t="shared" si="409"/>
        <v/>
      </c>
      <c r="DB100" s="48" t="str">
        <f t="shared" si="409"/>
        <v/>
      </c>
      <c r="DC100" s="48" t="str">
        <f t="shared" si="409"/>
        <v/>
      </c>
      <c r="DD100" s="48" t="str">
        <f t="shared" si="409"/>
        <v/>
      </c>
      <c r="DE100" s="48" t="str">
        <f t="shared" si="409"/>
        <v/>
      </c>
      <c r="DF100" s="48" t="str">
        <f t="shared" si="409"/>
        <v/>
      </c>
      <c r="DG100" s="48" t="str">
        <f t="shared" si="409"/>
        <v/>
      </c>
      <c r="DH100" s="48" t="str">
        <f t="shared" si="409"/>
        <v/>
      </c>
      <c r="DI100" s="48" t="str">
        <f t="shared" si="409"/>
        <v/>
      </c>
      <c r="DJ100" s="48" t="str">
        <f t="shared" si="409"/>
        <v/>
      </c>
      <c r="DK100" s="48" t="str">
        <f t="shared" si="409"/>
        <v/>
      </c>
      <c r="DL100" s="48" t="str">
        <f t="shared" si="409"/>
        <v/>
      </c>
      <c r="DM100" s="48" t="str">
        <f t="shared" si="409"/>
        <v/>
      </c>
      <c r="DN100" s="48" t="str">
        <f t="shared" si="409"/>
        <v/>
      </c>
      <c r="DO100" s="48" t="str">
        <f t="shared" si="409"/>
        <v/>
      </c>
      <c r="DP100" s="48" t="str">
        <f t="shared" si="409"/>
        <v/>
      </c>
      <c r="DQ100" s="48" t="str">
        <f t="shared" si="409"/>
        <v/>
      </c>
      <c r="DR100" s="48" t="str">
        <f t="shared" si="409"/>
        <v/>
      </c>
      <c r="DS100" s="48" t="str">
        <f t="shared" si="409"/>
        <v/>
      </c>
      <c r="DT100" s="48" t="str">
        <f t="shared" si="409"/>
        <v/>
      </c>
      <c r="DU100" s="163" t="e">
        <f t="shared" si="247"/>
        <v>#N/A</v>
      </c>
      <c r="DV100" s="163" t="e">
        <f t="shared" si="248"/>
        <v>#N/A</v>
      </c>
      <c r="DW100" s="163" t="e">
        <f t="shared" si="249"/>
        <v>#N/A</v>
      </c>
      <c r="DX100" s="163" t="e">
        <f t="shared" si="250"/>
        <v>#N/A</v>
      </c>
      <c r="DY100" s="163" t="e">
        <f t="shared" si="251"/>
        <v>#N/A</v>
      </c>
      <c r="DZ100" s="163" t="e">
        <f t="shared" si="252"/>
        <v>#N/A</v>
      </c>
      <c r="EA100" s="163" t="e">
        <f t="shared" si="253"/>
        <v>#N/A</v>
      </c>
      <c r="EB100" s="163" t="e">
        <f t="shared" si="254"/>
        <v>#N/A</v>
      </c>
      <c r="EC100" s="163" t="e">
        <f t="shared" si="255"/>
        <v>#N/A</v>
      </c>
      <c r="ED100" s="163" t="e">
        <f t="shared" si="256"/>
        <v>#N/A</v>
      </c>
      <c r="EE100" s="163" t="e">
        <f t="shared" si="257"/>
        <v>#N/A</v>
      </c>
      <c r="EF100" s="163" t="e">
        <f t="shared" si="258"/>
        <v>#N/A</v>
      </c>
      <c r="EG100" s="163" t="e">
        <f t="shared" si="259"/>
        <v>#N/A</v>
      </c>
      <c r="EH100" s="163" t="e">
        <f t="shared" si="260"/>
        <v>#N/A</v>
      </c>
      <c r="EI100" s="163" t="e">
        <f t="shared" si="261"/>
        <v>#N/A</v>
      </c>
      <c r="EJ100" s="163" t="e">
        <f t="shared" si="262"/>
        <v>#N/A</v>
      </c>
      <c r="EK100" s="163" t="e">
        <f t="shared" si="263"/>
        <v>#N/A</v>
      </c>
      <c r="EL100" s="163" t="e">
        <f t="shared" si="264"/>
        <v>#N/A</v>
      </c>
      <c r="EM100" s="163" t="e">
        <f t="shared" si="265"/>
        <v>#N/A</v>
      </c>
      <c r="EN100" s="163" t="e">
        <f t="shared" si="266"/>
        <v>#N/A</v>
      </c>
      <c r="EO100" s="163" t="e">
        <f t="shared" si="267"/>
        <v>#N/A</v>
      </c>
      <c r="EP100" s="163" t="e">
        <f t="shared" si="268"/>
        <v>#N/A</v>
      </c>
      <c r="EQ100" s="163" t="e">
        <f t="shared" si="269"/>
        <v>#N/A</v>
      </c>
      <c r="ER100" s="163" t="e">
        <f t="shared" si="270"/>
        <v>#N/A</v>
      </c>
      <c r="ES100" s="163" t="e">
        <f t="shared" si="271"/>
        <v>#N/A</v>
      </c>
      <c r="ET100" s="163" t="e">
        <f t="shared" si="272"/>
        <v>#N/A</v>
      </c>
      <c r="EU100" s="163" t="e">
        <f t="shared" si="273"/>
        <v>#N/A</v>
      </c>
      <c r="EV100" s="163" t="e">
        <f t="shared" si="274"/>
        <v>#N/A</v>
      </c>
      <c r="EW100" s="163" t="e">
        <f t="shared" si="275"/>
        <v>#N/A</v>
      </c>
      <c r="EX100" s="163" t="e">
        <f t="shared" si="276"/>
        <v>#N/A</v>
      </c>
      <c r="EY100" s="163" t="e">
        <f t="shared" si="277"/>
        <v>#N/A</v>
      </c>
      <c r="EZ100" s="163" t="e">
        <f t="shared" si="278"/>
        <v>#N/A</v>
      </c>
      <c r="FA100" s="163" t="e">
        <f t="shared" si="279"/>
        <v>#N/A</v>
      </c>
      <c r="FB100" s="163" t="e">
        <f t="shared" si="280"/>
        <v>#N/A</v>
      </c>
      <c r="FC100" s="163" t="e">
        <f t="shared" si="281"/>
        <v>#N/A</v>
      </c>
      <c r="FD100" s="163" t="e">
        <f t="shared" si="282"/>
        <v>#N/A</v>
      </c>
      <c r="FE100" s="163" t="e">
        <f t="shared" si="283"/>
        <v>#N/A</v>
      </c>
      <c r="FF100" s="163" t="e">
        <f t="shared" si="284"/>
        <v>#N/A</v>
      </c>
      <c r="FG100" s="163" t="e">
        <f t="shared" si="285"/>
        <v>#N/A</v>
      </c>
      <c r="FH100" s="163" t="e">
        <f t="shared" si="286"/>
        <v>#N/A</v>
      </c>
      <c r="FI100" s="163" t="e">
        <f t="shared" si="287"/>
        <v>#N/A</v>
      </c>
      <c r="FJ100" s="163" t="e">
        <f t="shared" si="288"/>
        <v>#N/A</v>
      </c>
      <c r="FK100" s="163" t="e">
        <f t="shared" si="289"/>
        <v>#N/A</v>
      </c>
      <c r="FL100" s="163" t="e">
        <f t="shared" si="290"/>
        <v>#N/A</v>
      </c>
      <c r="FM100" s="163" t="e">
        <f t="shared" si="291"/>
        <v>#N/A</v>
      </c>
      <c r="FN100" s="163" t="e">
        <f t="shared" si="292"/>
        <v>#N/A</v>
      </c>
      <c r="FO100" s="163" t="e">
        <f t="shared" si="293"/>
        <v>#N/A</v>
      </c>
      <c r="FP100" s="163" t="e">
        <f t="shared" si="294"/>
        <v>#N/A</v>
      </c>
      <c r="FQ100" s="163" t="e">
        <f t="shared" si="295"/>
        <v>#N/A</v>
      </c>
      <c r="FR100" s="163" t="e">
        <f t="shared" si="296"/>
        <v>#N/A</v>
      </c>
      <c r="FS100" s="163" t="e">
        <f t="shared" si="297"/>
        <v>#N/A</v>
      </c>
      <c r="FT100" s="163" t="e">
        <f t="shared" si="298"/>
        <v>#N/A</v>
      </c>
      <c r="FU100" s="163" t="e">
        <f t="shared" si="299"/>
        <v>#N/A</v>
      </c>
      <c r="FV100" s="163" t="e">
        <f t="shared" si="300"/>
        <v>#N/A</v>
      </c>
      <c r="FW100" s="163" t="e">
        <f t="shared" si="301"/>
        <v>#N/A</v>
      </c>
      <c r="FX100" s="163" t="e">
        <f t="shared" si="302"/>
        <v>#N/A</v>
      </c>
      <c r="FY100" s="163" t="e">
        <f t="shared" si="303"/>
        <v>#N/A</v>
      </c>
      <c r="FZ100" s="163" t="e">
        <f t="shared" si="304"/>
        <v>#N/A</v>
      </c>
      <c r="GA100" s="163" t="e">
        <f t="shared" si="305"/>
        <v>#N/A</v>
      </c>
      <c r="GB100" s="163" t="e">
        <f t="shared" si="306"/>
        <v>#N/A</v>
      </c>
      <c r="GC100" s="163" t="e">
        <f t="shared" si="307"/>
        <v>#N/A</v>
      </c>
      <c r="GD100" s="163" t="e">
        <f t="shared" si="308"/>
        <v>#N/A</v>
      </c>
      <c r="GE100" s="163" t="e">
        <f t="shared" si="309"/>
        <v>#N/A</v>
      </c>
      <c r="GF100" s="163" t="e">
        <f t="shared" si="310"/>
        <v>#N/A</v>
      </c>
      <c r="GG100" s="163" t="e">
        <f t="shared" si="311"/>
        <v>#N/A</v>
      </c>
      <c r="GH100" s="163" t="e">
        <f t="shared" si="312"/>
        <v>#N/A</v>
      </c>
      <c r="GI100" s="163" t="e">
        <f t="shared" si="313"/>
        <v>#N/A</v>
      </c>
      <c r="GJ100" s="163" t="e">
        <f t="shared" si="314"/>
        <v>#N/A</v>
      </c>
      <c r="GK100" s="163" t="e">
        <f t="shared" si="315"/>
        <v>#N/A</v>
      </c>
      <c r="GL100" s="163" t="e">
        <f t="shared" si="316"/>
        <v>#N/A</v>
      </c>
      <c r="GM100" s="163" t="e">
        <f t="shared" si="317"/>
        <v>#N/A</v>
      </c>
      <c r="GN100" s="163" t="e">
        <f t="shared" si="318"/>
        <v>#N/A</v>
      </c>
      <c r="GO100" s="163" t="e">
        <f t="shared" si="319"/>
        <v>#N/A</v>
      </c>
      <c r="GP100" s="163" t="e">
        <f t="shared" si="320"/>
        <v>#N/A</v>
      </c>
      <c r="GQ100" s="163" t="e">
        <f t="shared" si="321"/>
        <v>#N/A</v>
      </c>
      <c r="GR100" s="163" t="e">
        <f t="shared" si="322"/>
        <v>#N/A</v>
      </c>
      <c r="GS100" s="163" t="e">
        <f t="shared" si="323"/>
        <v>#N/A</v>
      </c>
      <c r="GT100" s="163" t="e">
        <f t="shared" si="324"/>
        <v>#N/A</v>
      </c>
      <c r="GU100" s="163" t="e">
        <f t="shared" si="325"/>
        <v>#N/A</v>
      </c>
      <c r="GV100" s="163" t="e">
        <f t="shared" si="326"/>
        <v>#N/A</v>
      </c>
      <c r="GW100" s="163" t="e">
        <f t="shared" si="327"/>
        <v>#N/A</v>
      </c>
      <c r="GX100" s="163" t="e">
        <f t="shared" si="328"/>
        <v>#N/A</v>
      </c>
      <c r="GY100" s="163" t="e">
        <f t="shared" si="329"/>
        <v>#N/A</v>
      </c>
      <c r="GZ100" s="163" t="e">
        <f t="shared" si="330"/>
        <v>#N/A</v>
      </c>
      <c r="HA100" s="163" t="e">
        <f t="shared" si="331"/>
        <v>#N/A</v>
      </c>
      <c r="HB100" s="163" t="e">
        <f t="shared" si="332"/>
        <v>#N/A</v>
      </c>
      <c r="HC100" s="163" t="e">
        <f t="shared" si="333"/>
        <v>#N/A</v>
      </c>
      <c r="HD100" s="163" t="e">
        <f t="shared" si="334"/>
        <v>#N/A</v>
      </c>
      <c r="HE100" s="163" t="e">
        <f t="shared" si="335"/>
        <v>#N/A</v>
      </c>
      <c r="HF100" s="163" t="e">
        <f t="shared" si="336"/>
        <v>#N/A</v>
      </c>
      <c r="HG100" s="163" t="e">
        <f t="shared" si="337"/>
        <v>#N/A</v>
      </c>
      <c r="HH100" s="163" t="e">
        <f t="shared" si="338"/>
        <v>#N/A</v>
      </c>
      <c r="HI100" s="163" t="e">
        <f t="shared" si="339"/>
        <v>#N/A</v>
      </c>
      <c r="HJ100" s="163" t="e">
        <f t="shared" si="340"/>
        <v>#N/A</v>
      </c>
      <c r="HK100" s="163" t="e">
        <f t="shared" si="341"/>
        <v>#N/A</v>
      </c>
      <c r="HL100" s="163" t="e">
        <f t="shared" si="342"/>
        <v>#N/A</v>
      </c>
      <c r="HM100" s="163" t="e">
        <f t="shared" si="343"/>
        <v>#N/A</v>
      </c>
      <c r="HN100" s="163" t="e">
        <f t="shared" si="344"/>
        <v>#N/A</v>
      </c>
      <c r="HO100" s="163" t="e">
        <f t="shared" si="345"/>
        <v>#N/A</v>
      </c>
      <c r="HP100" s="163" t="e">
        <f t="shared" si="346"/>
        <v>#N/A</v>
      </c>
      <c r="HQ100" s="163" t="e">
        <f t="shared" si="347"/>
        <v>#N/A</v>
      </c>
    </row>
    <row r="101" spans="1:225" hidden="1" x14ac:dyDescent="0.25">
      <c r="A101" s="4">
        <v>98</v>
      </c>
      <c r="B101" s="368" t="str">
        <f>IFERROR(_xlfn.LOGNORM.INV(0.001,LN($G101),LN(VLOOKUP($H101,VLookups!$A$4:$C$13,3,FALSE))),"")</f>
        <v/>
      </c>
      <c r="C101" s="89"/>
      <c r="D101" s="368" t="str">
        <f>IFERROR(_xlfn.LOGNORM.INV(0.999,LN($G101),LN(VLOOKUP($H101,VLookups!$A$4:$C$13,3,FALSE))),"")</f>
        <v/>
      </c>
      <c r="E101" s="34" t="str">
        <f t="shared" si="239"/>
        <v/>
      </c>
      <c r="F101" s="34" t="str">
        <f t="shared" si="240"/>
        <v/>
      </c>
      <c r="G101" s="70" t="str">
        <f>IF(AND(C101&gt;0,NOT(ISBLANK(H101))),IF(VLOOKUP($C$3,VLookups!$A$17:$B$18,2,FALSE),C101*VLOOKUP(H101,VLookups!$A$4:$B$13,2,FALSE),C101),"")</f>
        <v/>
      </c>
      <c r="H101" s="21"/>
      <c r="I101" s="56"/>
      <c r="J101" s="266"/>
      <c r="K101" s="369" t="str">
        <f>IF(AND(B101&gt;0,C101&gt;0,D101&gt;0),IF(ISBLANK(J101),IF(ISBLANK(H101),"",VLOOKUP(H101,VLookups!$A$4:$C$13,3,FALSE)),J101),"")</f>
        <v/>
      </c>
      <c r="L101" s="369" t="str">
        <f t="shared" si="241"/>
        <v/>
      </c>
      <c r="M101" s="72" t="str">
        <f t="shared" si="242"/>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3"/>
        <v/>
      </c>
      <c r="X101" s="162" t="str">
        <f t="shared" si="244"/>
        <v/>
      </c>
      <c r="Y101" s="48" t="str">
        <f t="shared" ref="Y101:CJ101" si="410">IF(ISNONTEXT($W101),X101+$W101,"")</f>
        <v/>
      </c>
      <c r="Z101" s="48" t="str">
        <f t="shared" si="410"/>
        <v/>
      </c>
      <c r="AA101" s="48" t="str">
        <f t="shared" si="410"/>
        <v/>
      </c>
      <c r="AB101" s="48" t="str">
        <f t="shared" si="410"/>
        <v/>
      </c>
      <c r="AC101" s="48" t="str">
        <f t="shared" si="410"/>
        <v/>
      </c>
      <c r="AD101" s="48" t="str">
        <f t="shared" si="410"/>
        <v/>
      </c>
      <c r="AE101" s="48" t="str">
        <f t="shared" si="410"/>
        <v/>
      </c>
      <c r="AF101" s="48" t="str">
        <f t="shared" si="410"/>
        <v/>
      </c>
      <c r="AG101" s="48" t="str">
        <f t="shared" si="410"/>
        <v/>
      </c>
      <c r="AH101" s="48" t="str">
        <f t="shared" si="410"/>
        <v/>
      </c>
      <c r="AI101" s="48" t="str">
        <f t="shared" si="410"/>
        <v/>
      </c>
      <c r="AJ101" s="48" t="str">
        <f t="shared" si="410"/>
        <v/>
      </c>
      <c r="AK101" s="48" t="str">
        <f t="shared" si="410"/>
        <v/>
      </c>
      <c r="AL101" s="48" t="str">
        <f t="shared" si="410"/>
        <v/>
      </c>
      <c r="AM101" s="48" t="str">
        <f t="shared" si="410"/>
        <v/>
      </c>
      <c r="AN101" s="48" t="str">
        <f t="shared" si="410"/>
        <v/>
      </c>
      <c r="AO101" s="48" t="str">
        <f t="shared" si="410"/>
        <v/>
      </c>
      <c r="AP101" s="48" t="str">
        <f t="shared" si="410"/>
        <v/>
      </c>
      <c r="AQ101" s="48" t="str">
        <f t="shared" si="410"/>
        <v/>
      </c>
      <c r="AR101" s="48" t="str">
        <f t="shared" si="410"/>
        <v/>
      </c>
      <c r="AS101" s="48" t="str">
        <f t="shared" si="410"/>
        <v/>
      </c>
      <c r="AT101" s="48" t="str">
        <f t="shared" si="410"/>
        <v/>
      </c>
      <c r="AU101" s="48" t="str">
        <f t="shared" si="410"/>
        <v/>
      </c>
      <c r="AV101" s="48" t="str">
        <f t="shared" si="410"/>
        <v/>
      </c>
      <c r="AW101" s="48" t="str">
        <f t="shared" si="410"/>
        <v/>
      </c>
      <c r="AX101" s="48" t="str">
        <f t="shared" si="410"/>
        <v/>
      </c>
      <c r="AY101" s="48" t="str">
        <f t="shared" si="410"/>
        <v/>
      </c>
      <c r="AZ101" s="48" t="str">
        <f t="shared" si="410"/>
        <v/>
      </c>
      <c r="BA101" s="48" t="str">
        <f t="shared" si="410"/>
        <v/>
      </c>
      <c r="BB101" s="48" t="str">
        <f t="shared" si="410"/>
        <v/>
      </c>
      <c r="BC101" s="48" t="str">
        <f t="shared" si="410"/>
        <v/>
      </c>
      <c r="BD101" s="48" t="str">
        <f t="shared" si="410"/>
        <v/>
      </c>
      <c r="BE101" s="48" t="str">
        <f t="shared" si="410"/>
        <v/>
      </c>
      <c r="BF101" s="48" t="str">
        <f t="shared" si="410"/>
        <v/>
      </c>
      <c r="BG101" s="48" t="str">
        <f t="shared" si="410"/>
        <v/>
      </c>
      <c r="BH101" s="48" t="str">
        <f t="shared" si="410"/>
        <v/>
      </c>
      <c r="BI101" s="48" t="str">
        <f t="shared" si="410"/>
        <v/>
      </c>
      <c r="BJ101" s="48" t="str">
        <f t="shared" si="410"/>
        <v/>
      </c>
      <c r="BK101" s="48" t="str">
        <f t="shared" si="410"/>
        <v/>
      </c>
      <c r="BL101" s="48" t="str">
        <f t="shared" si="410"/>
        <v/>
      </c>
      <c r="BM101" s="48" t="str">
        <f t="shared" si="410"/>
        <v/>
      </c>
      <c r="BN101" s="48" t="str">
        <f t="shared" si="410"/>
        <v/>
      </c>
      <c r="BO101" s="48" t="str">
        <f t="shared" si="410"/>
        <v/>
      </c>
      <c r="BP101" s="48" t="str">
        <f t="shared" si="410"/>
        <v/>
      </c>
      <c r="BQ101" s="48" t="str">
        <f t="shared" si="410"/>
        <v/>
      </c>
      <c r="BR101" s="48" t="str">
        <f t="shared" si="410"/>
        <v/>
      </c>
      <c r="BS101" s="48" t="str">
        <f t="shared" si="410"/>
        <v/>
      </c>
      <c r="BT101" s="48" t="str">
        <f t="shared" si="410"/>
        <v/>
      </c>
      <c r="BU101" s="48" t="str">
        <f t="shared" si="410"/>
        <v/>
      </c>
      <c r="BV101" s="48" t="str">
        <f t="shared" si="410"/>
        <v/>
      </c>
      <c r="BW101" s="48" t="str">
        <f t="shared" si="410"/>
        <v/>
      </c>
      <c r="BX101" s="48" t="str">
        <f t="shared" si="410"/>
        <v/>
      </c>
      <c r="BY101" s="48" t="str">
        <f t="shared" si="410"/>
        <v/>
      </c>
      <c r="BZ101" s="48" t="str">
        <f t="shared" si="410"/>
        <v/>
      </c>
      <c r="CA101" s="48" t="str">
        <f t="shared" si="410"/>
        <v/>
      </c>
      <c r="CB101" s="48" t="str">
        <f t="shared" si="410"/>
        <v/>
      </c>
      <c r="CC101" s="48" t="str">
        <f t="shared" si="410"/>
        <v/>
      </c>
      <c r="CD101" s="48" t="str">
        <f t="shared" si="410"/>
        <v/>
      </c>
      <c r="CE101" s="48" t="str">
        <f t="shared" si="410"/>
        <v/>
      </c>
      <c r="CF101" s="48" t="str">
        <f t="shared" si="410"/>
        <v/>
      </c>
      <c r="CG101" s="48" t="str">
        <f t="shared" si="410"/>
        <v/>
      </c>
      <c r="CH101" s="48" t="str">
        <f t="shared" si="410"/>
        <v/>
      </c>
      <c r="CI101" s="48" t="str">
        <f t="shared" si="410"/>
        <v/>
      </c>
      <c r="CJ101" s="48" t="str">
        <f t="shared" si="410"/>
        <v/>
      </c>
      <c r="CK101" s="48" t="str">
        <f t="shared" ref="CK101:DT101" si="411">IF(ISNONTEXT($W101),CJ101+$W101,"")</f>
        <v/>
      </c>
      <c r="CL101" s="48" t="str">
        <f t="shared" si="411"/>
        <v/>
      </c>
      <c r="CM101" s="48" t="str">
        <f t="shared" si="411"/>
        <v/>
      </c>
      <c r="CN101" s="48" t="str">
        <f t="shared" si="411"/>
        <v/>
      </c>
      <c r="CO101" s="48" t="str">
        <f t="shared" si="411"/>
        <v/>
      </c>
      <c r="CP101" s="48" t="str">
        <f t="shared" si="411"/>
        <v/>
      </c>
      <c r="CQ101" s="48" t="str">
        <f t="shared" si="411"/>
        <v/>
      </c>
      <c r="CR101" s="48" t="str">
        <f t="shared" si="411"/>
        <v/>
      </c>
      <c r="CS101" s="48" t="str">
        <f t="shared" si="411"/>
        <v/>
      </c>
      <c r="CT101" s="48" t="str">
        <f t="shared" si="411"/>
        <v/>
      </c>
      <c r="CU101" s="48" t="str">
        <f t="shared" si="411"/>
        <v/>
      </c>
      <c r="CV101" s="48" t="str">
        <f t="shared" si="411"/>
        <v/>
      </c>
      <c r="CW101" s="48" t="str">
        <f t="shared" si="411"/>
        <v/>
      </c>
      <c r="CX101" s="48" t="str">
        <f t="shared" si="411"/>
        <v/>
      </c>
      <c r="CY101" s="48" t="str">
        <f t="shared" si="411"/>
        <v/>
      </c>
      <c r="CZ101" s="48" t="str">
        <f t="shared" si="411"/>
        <v/>
      </c>
      <c r="DA101" s="48" t="str">
        <f t="shared" si="411"/>
        <v/>
      </c>
      <c r="DB101" s="48" t="str">
        <f t="shared" si="411"/>
        <v/>
      </c>
      <c r="DC101" s="48" t="str">
        <f t="shared" si="411"/>
        <v/>
      </c>
      <c r="DD101" s="48" t="str">
        <f t="shared" si="411"/>
        <v/>
      </c>
      <c r="DE101" s="48" t="str">
        <f t="shared" si="411"/>
        <v/>
      </c>
      <c r="DF101" s="48" t="str">
        <f t="shared" si="411"/>
        <v/>
      </c>
      <c r="DG101" s="48" t="str">
        <f t="shared" si="411"/>
        <v/>
      </c>
      <c r="DH101" s="48" t="str">
        <f t="shared" si="411"/>
        <v/>
      </c>
      <c r="DI101" s="48" t="str">
        <f t="shared" si="411"/>
        <v/>
      </c>
      <c r="DJ101" s="48" t="str">
        <f t="shared" si="411"/>
        <v/>
      </c>
      <c r="DK101" s="48" t="str">
        <f t="shared" si="411"/>
        <v/>
      </c>
      <c r="DL101" s="48" t="str">
        <f t="shared" si="411"/>
        <v/>
      </c>
      <c r="DM101" s="48" t="str">
        <f t="shared" si="411"/>
        <v/>
      </c>
      <c r="DN101" s="48" t="str">
        <f t="shared" si="411"/>
        <v/>
      </c>
      <c r="DO101" s="48" t="str">
        <f t="shared" si="411"/>
        <v/>
      </c>
      <c r="DP101" s="48" t="str">
        <f t="shared" si="411"/>
        <v/>
      </c>
      <c r="DQ101" s="48" t="str">
        <f t="shared" si="411"/>
        <v/>
      </c>
      <c r="DR101" s="48" t="str">
        <f t="shared" si="411"/>
        <v/>
      </c>
      <c r="DS101" s="48" t="str">
        <f t="shared" si="411"/>
        <v/>
      </c>
      <c r="DT101" s="48" t="str">
        <f t="shared" si="411"/>
        <v/>
      </c>
      <c r="DU101" s="163" t="e">
        <f t="shared" si="247"/>
        <v>#N/A</v>
      </c>
      <c r="DV101" s="163" t="e">
        <f t="shared" si="248"/>
        <v>#N/A</v>
      </c>
      <c r="DW101" s="163" t="e">
        <f t="shared" si="249"/>
        <v>#N/A</v>
      </c>
      <c r="DX101" s="163" t="e">
        <f t="shared" si="250"/>
        <v>#N/A</v>
      </c>
      <c r="DY101" s="163" t="e">
        <f t="shared" si="251"/>
        <v>#N/A</v>
      </c>
      <c r="DZ101" s="163" t="e">
        <f t="shared" si="252"/>
        <v>#N/A</v>
      </c>
      <c r="EA101" s="163" t="e">
        <f t="shared" si="253"/>
        <v>#N/A</v>
      </c>
      <c r="EB101" s="163" t="e">
        <f t="shared" si="254"/>
        <v>#N/A</v>
      </c>
      <c r="EC101" s="163" t="e">
        <f t="shared" si="255"/>
        <v>#N/A</v>
      </c>
      <c r="ED101" s="163" t="e">
        <f t="shared" si="256"/>
        <v>#N/A</v>
      </c>
      <c r="EE101" s="163" t="e">
        <f t="shared" si="257"/>
        <v>#N/A</v>
      </c>
      <c r="EF101" s="163" t="e">
        <f t="shared" si="258"/>
        <v>#N/A</v>
      </c>
      <c r="EG101" s="163" t="e">
        <f t="shared" si="259"/>
        <v>#N/A</v>
      </c>
      <c r="EH101" s="163" t="e">
        <f t="shared" si="260"/>
        <v>#N/A</v>
      </c>
      <c r="EI101" s="163" t="e">
        <f t="shared" si="261"/>
        <v>#N/A</v>
      </c>
      <c r="EJ101" s="163" t="e">
        <f t="shared" si="262"/>
        <v>#N/A</v>
      </c>
      <c r="EK101" s="163" t="e">
        <f t="shared" si="263"/>
        <v>#N/A</v>
      </c>
      <c r="EL101" s="163" t="e">
        <f t="shared" si="264"/>
        <v>#N/A</v>
      </c>
      <c r="EM101" s="163" t="e">
        <f t="shared" si="265"/>
        <v>#N/A</v>
      </c>
      <c r="EN101" s="163" t="e">
        <f t="shared" si="266"/>
        <v>#N/A</v>
      </c>
      <c r="EO101" s="163" t="e">
        <f t="shared" si="267"/>
        <v>#N/A</v>
      </c>
      <c r="EP101" s="163" t="e">
        <f t="shared" si="268"/>
        <v>#N/A</v>
      </c>
      <c r="EQ101" s="163" t="e">
        <f t="shared" si="269"/>
        <v>#N/A</v>
      </c>
      <c r="ER101" s="163" t="e">
        <f t="shared" si="270"/>
        <v>#N/A</v>
      </c>
      <c r="ES101" s="163" t="e">
        <f t="shared" si="271"/>
        <v>#N/A</v>
      </c>
      <c r="ET101" s="163" t="e">
        <f t="shared" si="272"/>
        <v>#N/A</v>
      </c>
      <c r="EU101" s="163" t="e">
        <f t="shared" si="273"/>
        <v>#N/A</v>
      </c>
      <c r="EV101" s="163" t="e">
        <f t="shared" si="274"/>
        <v>#N/A</v>
      </c>
      <c r="EW101" s="163" t="e">
        <f t="shared" si="275"/>
        <v>#N/A</v>
      </c>
      <c r="EX101" s="163" t="e">
        <f t="shared" si="276"/>
        <v>#N/A</v>
      </c>
      <c r="EY101" s="163" t="e">
        <f t="shared" si="277"/>
        <v>#N/A</v>
      </c>
      <c r="EZ101" s="163" t="e">
        <f t="shared" si="278"/>
        <v>#N/A</v>
      </c>
      <c r="FA101" s="163" t="e">
        <f t="shared" si="279"/>
        <v>#N/A</v>
      </c>
      <c r="FB101" s="163" t="e">
        <f t="shared" si="280"/>
        <v>#N/A</v>
      </c>
      <c r="FC101" s="163" t="e">
        <f t="shared" si="281"/>
        <v>#N/A</v>
      </c>
      <c r="FD101" s="163" t="e">
        <f t="shared" si="282"/>
        <v>#N/A</v>
      </c>
      <c r="FE101" s="163" t="e">
        <f t="shared" si="283"/>
        <v>#N/A</v>
      </c>
      <c r="FF101" s="163" t="e">
        <f t="shared" si="284"/>
        <v>#N/A</v>
      </c>
      <c r="FG101" s="163" t="e">
        <f t="shared" si="285"/>
        <v>#N/A</v>
      </c>
      <c r="FH101" s="163" t="e">
        <f t="shared" si="286"/>
        <v>#N/A</v>
      </c>
      <c r="FI101" s="163" t="e">
        <f t="shared" si="287"/>
        <v>#N/A</v>
      </c>
      <c r="FJ101" s="163" t="e">
        <f t="shared" si="288"/>
        <v>#N/A</v>
      </c>
      <c r="FK101" s="163" t="e">
        <f t="shared" si="289"/>
        <v>#N/A</v>
      </c>
      <c r="FL101" s="163" t="e">
        <f t="shared" si="290"/>
        <v>#N/A</v>
      </c>
      <c r="FM101" s="163" t="e">
        <f t="shared" si="291"/>
        <v>#N/A</v>
      </c>
      <c r="FN101" s="163" t="e">
        <f t="shared" si="292"/>
        <v>#N/A</v>
      </c>
      <c r="FO101" s="163" t="e">
        <f t="shared" si="293"/>
        <v>#N/A</v>
      </c>
      <c r="FP101" s="163" t="e">
        <f t="shared" si="294"/>
        <v>#N/A</v>
      </c>
      <c r="FQ101" s="163" t="e">
        <f t="shared" si="295"/>
        <v>#N/A</v>
      </c>
      <c r="FR101" s="163" t="e">
        <f t="shared" si="296"/>
        <v>#N/A</v>
      </c>
      <c r="FS101" s="163" t="e">
        <f t="shared" si="297"/>
        <v>#N/A</v>
      </c>
      <c r="FT101" s="163" t="e">
        <f t="shared" si="298"/>
        <v>#N/A</v>
      </c>
      <c r="FU101" s="163" t="e">
        <f t="shared" si="299"/>
        <v>#N/A</v>
      </c>
      <c r="FV101" s="163" t="e">
        <f t="shared" si="300"/>
        <v>#N/A</v>
      </c>
      <c r="FW101" s="163" t="e">
        <f t="shared" si="301"/>
        <v>#N/A</v>
      </c>
      <c r="FX101" s="163" t="e">
        <f t="shared" si="302"/>
        <v>#N/A</v>
      </c>
      <c r="FY101" s="163" t="e">
        <f t="shared" si="303"/>
        <v>#N/A</v>
      </c>
      <c r="FZ101" s="163" t="e">
        <f t="shared" si="304"/>
        <v>#N/A</v>
      </c>
      <c r="GA101" s="163" t="e">
        <f t="shared" si="305"/>
        <v>#N/A</v>
      </c>
      <c r="GB101" s="163" t="e">
        <f t="shared" si="306"/>
        <v>#N/A</v>
      </c>
      <c r="GC101" s="163" t="e">
        <f t="shared" si="307"/>
        <v>#N/A</v>
      </c>
      <c r="GD101" s="163" t="e">
        <f t="shared" si="308"/>
        <v>#N/A</v>
      </c>
      <c r="GE101" s="163" t="e">
        <f t="shared" si="309"/>
        <v>#N/A</v>
      </c>
      <c r="GF101" s="163" t="e">
        <f t="shared" si="310"/>
        <v>#N/A</v>
      </c>
      <c r="GG101" s="163" t="e">
        <f t="shared" si="311"/>
        <v>#N/A</v>
      </c>
      <c r="GH101" s="163" t="e">
        <f t="shared" si="312"/>
        <v>#N/A</v>
      </c>
      <c r="GI101" s="163" t="e">
        <f t="shared" si="313"/>
        <v>#N/A</v>
      </c>
      <c r="GJ101" s="163" t="e">
        <f t="shared" si="314"/>
        <v>#N/A</v>
      </c>
      <c r="GK101" s="163" t="e">
        <f t="shared" si="315"/>
        <v>#N/A</v>
      </c>
      <c r="GL101" s="163" t="e">
        <f t="shared" si="316"/>
        <v>#N/A</v>
      </c>
      <c r="GM101" s="163" t="e">
        <f t="shared" si="317"/>
        <v>#N/A</v>
      </c>
      <c r="GN101" s="163" t="e">
        <f t="shared" si="318"/>
        <v>#N/A</v>
      </c>
      <c r="GO101" s="163" t="e">
        <f t="shared" si="319"/>
        <v>#N/A</v>
      </c>
      <c r="GP101" s="163" t="e">
        <f t="shared" si="320"/>
        <v>#N/A</v>
      </c>
      <c r="GQ101" s="163" t="e">
        <f t="shared" si="321"/>
        <v>#N/A</v>
      </c>
      <c r="GR101" s="163" t="e">
        <f t="shared" si="322"/>
        <v>#N/A</v>
      </c>
      <c r="GS101" s="163" t="e">
        <f t="shared" si="323"/>
        <v>#N/A</v>
      </c>
      <c r="GT101" s="163" t="e">
        <f t="shared" si="324"/>
        <v>#N/A</v>
      </c>
      <c r="GU101" s="163" t="e">
        <f t="shared" si="325"/>
        <v>#N/A</v>
      </c>
      <c r="GV101" s="163" t="e">
        <f t="shared" si="326"/>
        <v>#N/A</v>
      </c>
      <c r="GW101" s="163" t="e">
        <f t="shared" si="327"/>
        <v>#N/A</v>
      </c>
      <c r="GX101" s="163" t="e">
        <f t="shared" si="328"/>
        <v>#N/A</v>
      </c>
      <c r="GY101" s="163" t="e">
        <f t="shared" si="329"/>
        <v>#N/A</v>
      </c>
      <c r="GZ101" s="163" t="e">
        <f t="shared" si="330"/>
        <v>#N/A</v>
      </c>
      <c r="HA101" s="163" t="e">
        <f t="shared" si="331"/>
        <v>#N/A</v>
      </c>
      <c r="HB101" s="163" t="e">
        <f t="shared" si="332"/>
        <v>#N/A</v>
      </c>
      <c r="HC101" s="163" t="e">
        <f t="shared" si="333"/>
        <v>#N/A</v>
      </c>
      <c r="HD101" s="163" t="e">
        <f t="shared" si="334"/>
        <v>#N/A</v>
      </c>
      <c r="HE101" s="163" t="e">
        <f t="shared" si="335"/>
        <v>#N/A</v>
      </c>
      <c r="HF101" s="163" t="e">
        <f t="shared" si="336"/>
        <v>#N/A</v>
      </c>
      <c r="HG101" s="163" t="e">
        <f t="shared" si="337"/>
        <v>#N/A</v>
      </c>
      <c r="HH101" s="163" t="e">
        <f t="shared" si="338"/>
        <v>#N/A</v>
      </c>
      <c r="HI101" s="163" t="e">
        <f t="shared" si="339"/>
        <v>#N/A</v>
      </c>
      <c r="HJ101" s="163" t="e">
        <f t="shared" si="340"/>
        <v>#N/A</v>
      </c>
      <c r="HK101" s="163" t="e">
        <f t="shared" si="341"/>
        <v>#N/A</v>
      </c>
      <c r="HL101" s="163" t="e">
        <f t="shared" si="342"/>
        <v>#N/A</v>
      </c>
      <c r="HM101" s="163" t="e">
        <f t="shared" si="343"/>
        <v>#N/A</v>
      </c>
      <c r="HN101" s="163" t="e">
        <f t="shared" si="344"/>
        <v>#N/A</v>
      </c>
      <c r="HO101" s="163" t="e">
        <f t="shared" si="345"/>
        <v>#N/A</v>
      </c>
      <c r="HP101" s="163" t="e">
        <f t="shared" si="346"/>
        <v>#N/A</v>
      </c>
      <c r="HQ101" s="163" t="e">
        <f t="shared" si="347"/>
        <v>#N/A</v>
      </c>
    </row>
    <row r="102" spans="1:225" hidden="1" x14ac:dyDescent="0.25">
      <c r="A102" s="4">
        <v>99</v>
      </c>
      <c r="B102" s="368" t="str">
        <f>IFERROR(_xlfn.LOGNORM.INV(0.001,LN($G102),LN(VLOOKUP($H102,VLookups!$A$4:$C$13,3,FALSE))),"")</f>
        <v/>
      </c>
      <c r="C102" s="89"/>
      <c r="D102" s="368" t="str">
        <f>IFERROR(_xlfn.LOGNORM.INV(0.999,LN($G102),LN(VLOOKUP($H102,VLookups!$A$4:$C$13,3,FALSE))),"")</f>
        <v/>
      </c>
      <c r="E102" s="34" t="str">
        <f t="shared" si="239"/>
        <v/>
      </c>
      <c r="F102" s="34" t="str">
        <f t="shared" si="240"/>
        <v/>
      </c>
      <c r="G102" s="70" t="str">
        <f>IF(AND(C102&gt;0,NOT(ISBLANK(H102))),IF(VLOOKUP($C$3,VLookups!$A$17:$B$18,2,FALSE),C102*VLOOKUP(H102,VLookups!$A$4:$B$13,2,FALSE),C102),"")</f>
        <v/>
      </c>
      <c r="H102" s="21"/>
      <c r="I102" s="56"/>
      <c r="J102" s="266"/>
      <c r="K102" s="369" t="str">
        <f>IF(AND(B102&gt;0,C102&gt;0,D102&gt;0),IF(ISBLANK(J102),IF(ISBLANK(H102),"",VLOOKUP(H102,VLookups!$A$4:$C$13,3,FALSE)),J102),"")</f>
        <v/>
      </c>
      <c r="L102" s="369" t="str">
        <f t="shared" si="241"/>
        <v/>
      </c>
      <c r="M102" s="72" t="str">
        <f t="shared" si="242"/>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3"/>
        <v/>
      </c>
      <c r="X102" s="162" t="str">
        <f t="shared" si="244"/>
        <v/>
      </c>
      <c r="Y102" s="48" t="str">
        <f t="shared" ref="Y102:CJ102" si="412">IF(ISNONTEXT($W102),X102+$W102,"")</f>
        <v/>
      </c>
      <c r="Z102" s="48" t="str">
        <f t="shared" si="412"/>
        <v/>
      </c>
      <c r="AA102" s="48" t="str">
        <f t="shared" si="412"/>
        <v/>
      </c>
      <c r="AB102" s="48" t="str">
        <f t="shared" si="412"/>
        <v/>
      </c>
      <c r="AC102" s="48" t="str">
        <f t="shared" si="412"/>
        <v/>
      </c>
      <c r="AD102" s="48" t="str">
        <f t="shared" si="412"/>
        <v/>
      </c>
      <c r="AE102" s="48" t="str">
        <f t="shared" si="412"/>
        <v/>
      </c>
      <c r="AF102" s="48" t="str">
        <f t="shared" si="412"/>
        <v/>
      </c>
      <c r="AG102" s="48" t="str">
        <f t="shared" si="412"/>
        <v/>
      </c>
      <c r="AH102" s="48" t="str">
        <f t="shared" si="412"/>
        <v/>
      </c>
      <c r="AI102" s="48" t="str">
        <f t="shared" si="412"/>
        <v/>
      </c>
      <c r="AJ102" s="48" t="str">
        <f t="shared" si="412"/>
        <v/>
      </c>
      <c r="AK102" s="48" t="str">
        <f t="shared" si="412"/>
        <v/>
      </c>
      <c r="AL102" s="48" t="str">
        <f t="shared" si="412"/>
        <v/>
      </c>
      <c r="AM102" s="48" t="str">
        <f t="shared" si="412"/>
        <v/>
      </c>
      <c r="AN102" s="48" t="str">
        <f t="shared" si="412"/>
        <v/>
      </c>
      <c r="AO102" s="48" t="str">
        <f t="shared" si="412"/>
        <v/>
      </c>
      <c r="AP102" s="48" t="str">
        <f t="shared" si="412"/>
        <v/>
      </c>
      <c r="AQ102" s="48" t="str">
        <f t="shared" si="412"/>
        <v/>
      </c>
      <c r="AR102" s="48" t="str">
        <f t="shared" si="412"/>
        <v/>
      </c>
      <c r="AS102" s="48" t="str">
        <f t="shared" si="412"/>
        <v/>
      </c>
      <c r="AT102" s="48" t="str">
        <f t="shared" si="412"/>
        <v/>
      </c>
      <c r="AU102" s="48" t="str">
        <f t="shared" si="412"/>
        <v/>
      </c>
      <c r="AV102" s="48" t="str">
        <f t="shared" si="412"/>
        <v/>
      </c>
      <c r="AW102" s="48" t="str">
        <f t="shared" si="412"/>
        <v/>
      </c>
      <c r="AX102" s="48" t="str">
        <f t="shared" si="412"/>
        <v/>
      </c>
      <c r="AY102" s="48" t="str">
        <f t="shared" si="412"/>
        <v/>
      </c>
      <c r="AZ102" s="48" t="str">
        <f t="shared" si="412"/>
        <v/>
      </c>
      <c r="BA102" s="48" t="str">
        <f t="shared" si="412"/>
        <v/>
      </c>
      <c r="BB102" s="48" t="str">
        <f t="shared" si="412"/>
        <v/>
      </c>
      <c r="BC102" s="48" t="str">
        <f t="shared" si="412"/>
        <v/>
      </c>
      <c r="BD102" s="48" t="str">
        <f t="shared" si="412"/>
        <v/>
      </c>
      <c r="BE102" s="48" t="str">
        <f t="shared" si="412"/>
        <v/>
      </c>
      <c r="BF102" s="48" t="str">
        <f t="shared" si="412"/>
        <v/>
      </c>
      <c r="BG102" s="48" t="str">
        <f t="shared" si="412"/>
        <v/>
      </c>
      <c r="BH102" s="48" t="str">
        <f t="shared" si="412"/>
        <v/>
      </c>
      <c r="BI102" s="48" t="str">
        <f t="shared" si="412"/>
        <v/>
      </c>
      <c r="BJ102" s="48" t="str">
        <f t="shared" si="412"/>
        <v/>
      </c>
      <c r="BK102" s="48" t="str">
        <f t="shared" si="412"/>
        <v/>
      </c>
      <c r="BL102" s="48" t="str">
        <f t="shared" si="412"/>
        <v/>
      </c>
      <c r="BM102" s="48" t="str">
        <f t="shared" si="412"/>
        <v/>
      </c>
      <c r="BN102" s="48" t="str">
        <f t="shared" si="412"/>
        <v/>
      </c>
      <c r="BO102" s="48" t="str">
        <f t="shared" si="412"/>
        <v/>
      </c>
      <c r="BP102" s="48" t="str">
        <f t="shared" si="412"/>
        <v/>
      </c>
      <c r="BQ102" s="48" t="str">
        <f t="shared" si="412"/>
        <v/>
      </c>
      <c r="BR102" s="48" t="str">
        <f t="shared" si="412"/>
        <v/>
      </c>
      <c r="BS102" s="48" t="str">
        <f t="shared" si="412"/>
        <v/>
      </c>
      <c r="BT102" s="48" t="str">
        <f t="shared" si="412"/>
        <v/>
      </c>
      <c r="BU102" s="48" t="str">
        <f t="shared" si="412"/>
        <v/>
      </c>
      <c r="BV102" s="48" t="str">
        <f t="shared" si="412"/>
        <v/>
      </c>
      <c r="BW102" s="48" t="str">
        <f t="shared" si="412"/>
        <v/>
      </c>
      <c r="BX102" s="48" t="str">
        <f t="shared" si="412"/>
        <v/>
      </c>
      <c r="BY102" s="48" t="str">
        <f t="shared" si="412"/>
        <v/>
      </c>
      <c r="BZ102" s="48" t="str">
        <f t="shared" si="412"/>
        <v/>
      </c>
      <c r="CA102" s="48" t="str">
        <f t="shared" si="412"/>
        <v/>
      </c>
      <c r="CB102" s="48" t="str">
        <f t="shared" si="412"/>
        <v/>
      </c>
      <c r="CC102" s="48" t="str">
        <f t="shared" si="412"/>
        <v/>
      </c>
      <c r="CD102" s="48" t="str">
        <f t="shared" si="412"/>
        <v/>
      </c>
      <c r="CE102" s="48" t="str">
        <f t="shared" si="412"/>
        <v/>
      </c>
      <c r="CF102" s="48" t="str">
        <f t="shared" si="412"/>
        <v/>
      </c>
      <c r="CG102" s="48" t="str">
        <f t="shared" si="412"/>
        <v/>
      </c>
      <c r="CH102" s="48" t="str">
        <f t="shared" si="412"/>
        <v/>
      </c>
      <c r="CI102" s="48" t="str">
        <f t="shared" si="412"/>
        <v/>
      </c>
      <c r="CJ102" s="48" t="str">
        <f t="shared" si="412"/>
        <v/>
      </c>
      <c r="CK102" s="48" t="str">
        <f t="shared" ref="CK102:DT102" si="413">IF(ISNONTEXT($W102),CJ102+$W102,"")</f>
        <v/>
      </c>
      <c r="CL102" s="48" t="str">
        <f t="shared" si="413"/>
        <v/>
      </c>
      <c r="CM102" s="48" t="str">
        <f t="shared" si="413"/>
        <v/>
      </c>
      <c r="CN102" s="48" t="str">
        <f t="shared" si="413"/>
        <v/>
      </c>
      <c r="CO102" s="48" t="str">
        <f t="shared" si="413"/>
        <v/>
      </c>
      <c r="CP102" s="48" t="str">
        <f t="shared" si="413"/>
        <v/>
      </c>
      <c r="CQ102" s="48" t="str">
        <f t="shared" si="413"/>
        <v/>
      </c>
      <c r="CR102" s="48" t="str">
        <f t="shared" si="413"/>
        <v/>
      </c>
      <c r="CS102" s="48" t="str">
        <f t="shared" si="413"/>
        <v/>
      </c>
      <c r="CT102" s="48" t="str">
        <f t="shared" si="413"/>
        <v/>
      </c>
      <c r="CU102" s="48" t="str">
        <f t="shared" si="413"/>
        <v/>
      </c>
      <c r="CV102" s="48" t="str">
        <f t="shared" si="413"/>
        <v/>
      </c>
      <c r="CW102" s="48" t="str">
        <f t="shared" si="413"/>
        <v/>
      </c>
      <c r="CX102" s="48" t="str">
        <f t="shared" si="413"/>
        <v/>
      </c>
      <c r="CY102" s="48" t="str">
        <f t="shared" si="413"/>
        <v/>
      </c>
      <c r="CZ102" s="48" t="str">
        <f t="shared" si="413"/>
        <v/>
      </c>
      <c r="DA102" s="48" t="str">
        <f t="shared" si="413"/>
        <v/>
      </c>
      <c r="DB102" s="48" t="str">
        <f t="shared" si="413"/>
        <v/>
      </c>
      <c r="DC102" s="48" t="str">
        <f t="shared" si="413"/>
        <v/>
      </c>
      <c r="DD102" s="48" t="str">
        <f t="shared" si="413"/>
        <v/>
      </c>
      <c r="DE102" s="48" t="str">
        <f t="shared" si="413"/>
        <v/>
      </c>
      <c r="DF102" s="48" t="str">
        <f t="shared" si="413"/>
        <v/>
      </c>
      <c r="DG102" s="48" t="str">
        <f t="shared" si="413"/>
        <v/>
      </c>
      <c r="DH102" s="48" t="str">
        <f t="shared" si="413"/>
        <v/>
      </c>
      <c r="DI102" s="48" t="str">
        <f t="shared" si="413"/>
        <v/>
      </c>
      <c r="DJ102" s="48" t="str">
        <f t="shared" si="413"/>
        <v/>
      </c>
      <c r="DK102" s="48" t="str">
        <f t="shared" si="413"/>
        <v/>
      </c>
      <c r="DL102" s="48" t="str">
        <f t="shared" si="413"/>
        <v/>
      </c>
      <c r="DM102" s="48" t="str">
        <f t="shared" si="413"/>
        <v/>
      </c>
      <c r="DN102" s="48" t="str">
        <f t="shared" si="413"/>
        <v/>
      </c>
      <c r="DO102" s="48" t="str">
        <f t="shared" si="413"/>
        <v/>
      </c>
      <c r="DP102" s="48" t="str">
        <f t="shared" si="413"/>
        <v/>
      </c>
      <c r="DQ102" s="48" t="str">
        <f t="shared" si="413"/>
        <v/>
      </c>
      <c r="DR102" s="48" t="str">
        <f t="shared" si="413"/>
        <v/>
      </c>
      <c r="DS102" s="48" t="str">
        <f t="shared" si="413"/>
        <v/>
      </c>
      <c r="DT102" s="48" t="str">
        <f t="shared" si="413"/>
        <v/>
      </c>
      <c r="DU102" s="163" t="e">
        <f t="shared" si="247"/>
        <v>#N/A</v>
      </c>
      <c r="DV102" s="163" t="e">
        <f t="shared" si="248"/>
        <v>#N/A</v>
      </c>
      <c r="DW102" s="163" t="e">
        <f t="shared" si="249"/>
        <v>#N/A</v>
      </c>
      <c r="DX102" s="163" t="e">
        <f t="shared" si="250"/>
        <v>#N/A</v>
      </c>
      <c r="DY102" s="163" t="e">
        <f t="shared" si="251"/>
        <v>#N/A</v>
      </c>
      <c r="DZ102" s="163" t="e">
        <f t="shared" si="252"/>
        <v>#N/A</v>
      </c>
      <c r="EA102" s="163" t="e">
        <f t="shared" si="253"/>
        <v>#N/A</v>
      </c>
      <c r="EB102" s="163" t="e">
        <f t="shared" si="254"/>
        <v>#N/A</v>
      </c>
      <c r="EC102" s="163" t="e">
        <f t="shared" si="255"/>
        <v>#N/A</v>
      </c>
      <c r="ED102" s="163" t="e">
        <f t="shared" si="256"/>
        <v>#N/A</v>
      </c>
      <c r="EE102" s="163" t="e">
        <f t="shared" si="257"/>
        <v>#N/A</v>
      </c>
      <c r="EF102" s="163" t="e">
        <f t="shared" si="258"/>
        <v>#N/A</v>
      </c>
      <c r="EG102" s="163" t="e">
        <f t="shared" si="259"/>
        <v>#N/A</v>
      </c>
      <c r="EH102" s="163" t="e">
        <f t="shared" si="260"/>
        <v>#N/A</v>
      </c>
      <c r="EI102" s="163" t="e">
        <f t="shared" si="261"/>
        <v>#N/A</v>
      </c>
      <c r="EJ102" s="163" t="e">
        <f t="shared" si="262"/>
        <v>#N/A</v>
      </c>
      <c r="EK102" s="163" t="e">
        <f t="shared" si="263"/>
        <v>#N/A</v>
      </c>
      <c r="EL102" s="163" t="e">
        <f t="shared" si="264"/>
        <v>#N/A</v>
      </c>
      <c r="EM102" s="163" t="e">
        <f t="shared" si="265"/>
        <v>#N/A</v>
      </c>
      <c r="EN102" s="163" t="e">
        <f t="shared" si="266"/>
        <v>#N/A</v>
      </c>
      <c r="EO102" s="163" t="e">
        <f t="shared" si="267"/>
        <v>#N/A</v>
      </c>
      <c r="EP102" s="163" t="e">
        <f t="shared" si="268"/>
        <v>#N/A</v>
      </c>
      <c r="EQ102" s="163" t="e">
        <f t="shared" si="269"/>
        <v>#N/A</v>
      </c>
      <c r="ER102" s="163" t="e">
        <f t="shared" si="270"/>
        <v>#N/A</v>
      </c>
      <c r="ES102" s="163" t="e">
        <f t="shared" si="271"/>
        <v>#N/A</v>
      </c>
      <c r="ET102" s="163" t="e">
        <f t="shared" si="272"/>
        <v>#N/A</v>
      </c>
      <c r="EU102" s="163" t="e">
        <f t="shared" si="273"/>
        <v>#N/A</v>
      </c>
      <c r="EV102" s="163" t="e">
        <f t="shared" si="274"/>
        <v>#N/A</v>
      </c>
      <c r="EW102" s="163" t="e">
        <f t="shared" si="275"/>
        <v>#N/A</v>
      </c>
      <c r="EX102" s="163" t="e">
        <f t="shared" si="276"/>
        <v>#N/A</v>
      </c>
      <c r="EY102" s="163" t="e">
        <f t="shared" si="277"/>
        <v>#N/A</v>
      </c>
      <c r="EZ102" s="163" t="e">
        <f t="shared" si="278"/>
        <v>#N/A</v>
      </c>
      <c r="FA102" s="163" t="e">
        <f t="shared" si="279"/>
        <v>#N/A</v>
      </c>
      <c r="FB102" s="163" t="e">
        <f t="shared" si="280"/>
        <v>#N/A</v>
      </c>
      <c r="FC102" s="163" t="e">
        <f t="shared" si="281"/>
        <v>#N/A</v>
      </c>
      <c r="FD102" s="163" t="e">
        <f t="shared" si="282"/>
        <v>#N/A</v>
      </c>
      <c r="FE102" s="163" t="e">
        <f t="shared" si="283"/>
        <v>#N/A</v>
      </c>
      <c r="FF102" s="163" t="e">
        <f t="shared" si="284"/>
        <v>#N/A</v>
      </c>
      <c r="FG102" s="163" t="e">
        <f t="shared" si="285"/>
        <v>#N/A</v>
      </c>
      <c r="FH102" s="163" t="e">
        <f t="shared" si="286"/>
        <v>#N/A</v>
      </c>
      <c r="FI102" s="163" t="e">
        <f t="shared" si="287"/>
        <v>#N/A</v>
      </c>
      <c r="FJ102" s="163" t="e">
        <f t="shared" si="288"/>
        <v>#N/A</v>
      </c>
      <c r="FK102" s="163" t="e">
        <f t="shared" si="289"/>
        <v>#N/A</v>
      </c>
      <c r="FL102" s="163" t="e">
        <f t="shared" si="290"/>
        <v>#N/A</v>
      </c>
      <c r="FM102" s="163" t="e">
        <f t="shared" si="291"/>
        <v>#N/A</v>
      </c>
      <c r="FN102" s="163" t="e">
        <f t="shared" si="292"/>
        <v>#N/A</v>
      </c>
      <c r="FO102" s="163" t="e">
        <f t="shared" si="293"/>
        <v>#N/A</v>
      </c>
      <c r="FP102" s="163" t="e">
        <f t="shared" si="294"/>
        <v>#N/A</v>
      </c>
      <c r="FQ102" s="163" t="e">
        <f t="shared" si="295"/>
        <v>#N/A</v>
      </c>
      <c r="FR102" s="163" t="e">
        <f t="shared" si="296"/>
        <v>#N/A</v>
      </c>
      <c r="FS102" s="163" t="e">
        <f t="shared" si="297"/>
        <v>#N/A</v>
      </c>
      <c r="FT102" s="163" t="e">
        <f t="shared" si="298"/>
        <v>#N/A</v>
      </c>
      <c r="FU102" s="163" t="e">
        <f t="shared" si="299"/>
        <v>#N/A</v>
      </c>
      <c r="FV102" s="163" t="e">
        <f t="shared" si="300"/>
        <v>#N/A</v>
      </c>
      <c r="FW102" s="163" t="e">
        <f t="shared" si="301"/>
        <v>#N/A</v>
      </c>
      <c r="FX102" s="163" t="e">
        <f t="shared" si="302"/>
        <v>#N/A</v>
      </c>
      <c r="FY102" s="163" t="e">
        <f t="shared" si="303"/>
        <v>#N/A</v>
      </c>
      <c r="FZ102" s="163" t="e">
        <f t="shared" si="304"/>
        <v>#N/A</v>
      </c>
      <c r="GA102" s="163" t="e">
        <f t="shared" si="305"/>
        <v>#N/A</v>
      </c>
      <c r="GB102" s="163" t="e">
        <f t="shared" si="306"/>
        <v>#N/A</v>
      </c>
      <c r="GC102" s="163" t="e">
        <f t="shared" si="307"/>
        <v>#N/A</v>
      </c>
      <c r="GD102" s="163" t="e">
        <f t="shared" si="308"/>
        <v>#N/A</v>
      </c>
      <c r="GE102" s="163" t="e">
        <f t="shared" si="309"/>
        <v>#N/A</v>
      </c>
      <c r="GF102" s="163" t="e">
        <f t="shared" si="310"/>
        <v>#N/A</v>
      </c>
      <c r="GG102" s="163" t="e">
        <f t="shared" si="311"/>
        <v>#N/A</v>
      </c>
      <c r="GH102" s="163" t="e">
        <f t="shared" si="312"/>
        <v>#N/A</v>
      </c>
      <c r="GI102" s="163" t="e">
        <f t="shared" si="313"/>
        <v>#N/A</v>
      </c>
      <c r="GJ102" s="163" t="e">
        <f t="shared" si="314"/>
        <v>#N/A</v>
      </c>
      <c r="GK102" s="163" t="e">
        <f t="shared" si="315"/>
        <v>#N/A</v>
      </c>
      <c r="GL102" s="163" t="e">
        <f t="shared" si="316"/>
        <v>#N/A</v>
      </c>
      <c r="GM102" s="163" t="e">
        <f t="shared" si="317"/>
        <v>#N/A</v>
      </c>
      <c r="GN102" s="163" t="e">
        <f t="shared" si="318"/>
        <v>#N/A</v>
      </c>
      <c r="GO102" s="163" t="e">
        <f t="shared" si="319"/>
        <v>#N/A</v>
      </c>
      <c r="GP102" s="163" t="e">
        <f t="shared" si="320"/>
        <v>#N/A</v>
      </c>
      <c r="GQ102" s="163" t="e">
        <f t="shared" si="321"/>
        <v>#N/A</v>
      </c>
      <c r="GR102" s="163" t="e">
        <f t="shared" si="322"/>
        <v>#N/A</v>
      </c>
      <c r="GS102" s="163" t="e">
        <f t="shared" si="323"/>
        <v>#N/A</v>
      </c>
      <c r="GT102" s="163" t="e">
        <f t="shared" si="324"/>
        <v>#N/A</v>
      </c>
      <c r="GU102" s="163" t="e">
        <f t="shared" si="325"/>
        <v>#N/A</v>
      </c>
      <c r="GV102" s="163" t="e">
        <f t="shared" si="326"/>
        <v>#N/A</v>
      </c>
      <c r="GW102" s="163" t="e">
        <f t="shared" si="327"/>
        <v>#N/A</v>
      </c>
      <c r="GX102" s="163" t="e">
        <f t="shared" si="328"/>
        <v>#N/A</v>
      </c>
      <c r="GY102" s="163" t="e">
        <f t="shared" si="329"/>
        <v>#N/A</v>
      </c>
      <c r="GZ102" s="163" t="e">
        <f t="shared" si="330"/>
        <v>#N/A</v>
      </c>
      <c r="HA102" s="163" t="e">
        <f t="shared" si="331"/>
        <v>#N/A</v>
      </c>
      <c r="HB102" s="163" t="e">
        <f t="shared" si="332"/>
        <v>#N/A</v>
      </c>
      <c r="HC102" s="163" t="e">
        <f t="shared" si="333"/>
        <v>#N/A</v>
      </c>
      <c r="HD102" s="163" t="e">
        <f t="shared" si="334"/>
        <v>#N/A</v>
      </c>
      <c r="HE102" s="163" t="e">
        <f t="shared" si="335"/>
        <v>#N/A</v>
      </c>
      <c r="HF102" s="163" t="e">
        <f t="shared" si="336"/>
        <v>#N/A</v>
      </c>
      <c r="HG102" s="163" t="e">
        <f t="shared" si="337"/>
        <v>#N/A</v>
      </c>
      <c r="HH102" s="163" t="e">
        <f t="shared" si="338"/>
        <v>#N/A</v>
      </c>
      <c r="HI102" s="163" t="e">
        <f t="shared" si="339"/>
        <v>#N/A</v>
      </c>
      <c r="HJ102" s="163" t="e">
        <f t="shared" si="340"/>
        <v>#N/A</v>
      </c>
      <c r="HK102" s="163" t="e">
        <f t="shared" si="341"/>
        <v>#N/A</v>
      </c>
      <c r="HL102" s="163" t="e">
        <f t="shared" si="342"/>
        <v>#N/A</v>
      </c>
      <c r="HM102" s="163" t="e">
        <f t="shared" si="343"/>
        <v>#N/A</v>
      </c>
      <c r="HN102" s="163" t="e">
        <f t="shared" si="344"/>
        <v>#N/A</v>
      </c>
      <c r="HO102" s="163" t="e">
        <f t="shared" si="345"/>
        <v>#N/A</v>
      </c>
      <c r="HP102" s="163" t="e">
        <f t="shared" si="346"/>
        <v>#N/A</v>
      </c>
      <c r="HQ102" s="163" t="e">
        <f t="shared" si="347"/>
        <v>#N/A</v>
      </c>
    </row>
    <row r="103" spans="1:225" hidden="1" x14ac:dyDescent="0.25">
      <c r="A103" s="4">
        <v>100</v>
      </c>
      <c r="B103" s="368" t="str">
        <f>IFERROR(_xlfn.LOGNORM.INV(0.001,LN($G103),LN(VLOOKUP($H103,VLookups!$A$4:$C$13,3,FALSE))),"")</f>
        <v/>
      </c>
      <c r="C103" s="89"/>
      <c r="D103" s="368" t="str">
        <f>IFERROR(_xlfn.LOGNORM.INV(0.999,LN($G103),LN(VLOOKUP($H103,VLookups!$A$4:$C$13,3,FALSE))),"")</f>
        <v/>
      </c>
      <c r="E103" s="34" t="str">
        <f t="shared" si="239"/>
        <v/>
      </c>
      <c r="F103" s="34" t="str">
        <f t="shared" si="240"/>
        <v/>
      </c>
      <c r="G103" s="70" t="str">
        <f>IF(AND(C103&gt;0,NOT(ISBLANK(H103))),IF(VLOOKUP($C$3,VLookups!$A$17:$B$18,2,FALSE),C103*VLOOKUP(H103,VLookups!$A$4:$B$13,2,FALSE),C103),"")</f>
        <v/>
      </c>
      <c r="H103" s="21"/>
      <c r="I103" s="56"/>
      <c r="J103" s="266"/>
      <c r="K103" s="369" t="str">
        <f>IF(AND(B103&gt;0,C103&gt;0,D103&gt;0),IF(ISBLANK(J103),IF(ISBLANK(H103),"",VLOOKUP(H103,VLookups!$A$4:$C$13,3,FALSE)),J103),"")</f>
        <v/>
      </c>
      <c r="L103" s="369" t="str">
        <f t="shared" si="241"/>
        <v/>
      </c>
      <c r="M103" s="72" t="str">
        <f t="shared" si="242"/>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3"/>
        <v/>
      </c>
      <c r="X103" s="162" t="str">
        <f t="shared" si="244"/>
        <v/>
      </c>
      <c r="Y103" s="48" t="str">
        <f t="shared" ref="Y103:CJ103" si="414">IF(ISNONTEXT($W103),X103+$W103,"")</f>
        <v/>
      </c>
      <c r="Z103" s="48" t="str">
        <f t="shared" si="414"/>
        <v/>
      </c>
      <c r="AA103" s="48" t="str">
        <f t="shared" si="414"/>
        <v/>
      </c>
      <c r="AB103" s="48" t="str">
        <f t="shared" si="414"/>
        <v/>
      </c>
      <c r="AC103" s="48" t="str">
        <f t="shared" si="414"/>
        <v/>
      </c>
      <c r="AD103" s="48" t="str">
        <f t="shared" si="414"/>
        <v/>
      </c>
      <c r="AE103" s="48" t="str">
        <f t="shared" si="414"/>
        <v/>
      </c>
      <c r="AF103" s="48" t="str">
        <f t="shared" si="414"/>
        <v/>
      </c>
      <c r="AG103" s="48" t="str">
        <f t="shared" si="414"/>
        <v/>
      </c>
      <c r="AH103" s="48" t="str">
        <f t="shared" si="414"/>
        <v/>
      </c>
      <c r="AI103" s="48" t="str">
        <f t="shared" si="414"/>
        <v/>
      </c>
      <c r="AJ103" s="48" t="str">
        <f t="shared" si="414"/>
        <v/>
      </c>
      <c r="AK103" s="48" t="str">
        <f t="shared" si="414"/>
        <v/>
      </c>
      <c r="AL103" s="48" t="str">
        <f t="shared" si="414"/>
        <v/>
      </c>
      <c r="AM103" s="48" t="str">
        <f t="shared" si="414"/>
        <v/>
      </c>
      <c r="AN103" s="48" t="str">
        <f t="shared" si="414"/>
        <v/>
      </c>
      <c r="AO103" s="48" t="str">
        <f t="shared" si="414"/>
        <v/>
      </c>
      <c r="AP103" s="48" t="str">
        <f t="shared" si="414"/>
        <v/>
      </c>
      <c r="AQ103" s="48" t="str">
        <f t="shared" si="414"/>
        <v/>
      </c>
      <c r="AR103" s="48" t="str">
        <f t="shared" si="414"/>
        <v/>
      </c>
      <c r="AS103" s="48" t="str">
        <f t="shared" si="414"/>
        <v/>
      </c>
      <c r="AT103" s="48" t="str">
        <f t="shared" si="414"/>
        <v/>
      </c>
      <c r="AU103" s="48" t="str">
        <f t="shared" si="414"/>
        <v/>
      </c>
      <c r="AV103" s="48" t="str">
        <f t="shared" si="414"/>
        <v/>
      </c>
      <c r="AW103" s="48" t="str">
        <f t="shared" si="414"/>
        <v/>
      </c>
      <c r="AX103" s="48" t="str">
        <f t="shared" si="414"/>
        <v/>
      </c>
      <c r="AY103" s="48" t="str">
        <f t="shared" si="414"/>
        <v/>
      </c>
      <c r="AZ103" s="48" t="str">
        <f t="shared" si="414"/>
        <v/>
      </c>
      <c r="BA103" s="48" t="str">
        <f t="shared" si="414"/>
        <v/>
      </c>
      <c r="BB103" s="48" t="str">
        <f t="shared" si="414"/>
        <v/>
      </c>
      <c r="BC103" s="48" t="str">
        <f t="shared" si="414"/>
        <v/>
      </c>
      <c r="BD103" s="48" t="str">
        <f t="shared" si="414"/>
        <v/>
      </c>
      <c r="BE103" s="48" t="str">
        <f t="shared" si="414"/>
        <v/>
      </c>
      <c r="BF103" s="48" t="str">
        <f t="shared" si="414"/>
        <v/>
      </c>
      <c r="BG103" s="48" t="str">
        <f t="shared" si="414"/>
        <v/>
      </c>
      <c r="BH103" s="48" t="str">
        <f t="shared" si="414"/>
        <v/>
      </c>
      <c r="BI103" s="48" t="str">
        <f t="shared" si="414"/>
        <v/>
      </c>
      <c r="BJ103" s="48" t="str">
        <f t="shared" si="414"/>
        <v/>
      </c>
      <c r="BK103" s="48" t="str">
        <f t="shared" si="414"/>
        <v/>
      </c>
      <c r="BL103" s="48" t="str">
        <f t="shared" si="414"/>
        <v/>
      </c>
      <c r="BM103" s="48" t="str">
        <f t="shared" si="414"/>
        <v/>
      </c>
      <c r="BN103" s="48" t="str">
        <f t="shared" si="414"/>
        <v/>
      </c>
      <c r="BO103" s="48" t="str">
        <f t="shared" si="414"/>
        <v/>
      </c>
      <c r="BP103" s="48" t="str">
        <f t="shared" si="414"/>
        <v/>
      </c>
      <c r="BQ103" s="48" t="str">
        <f t="shared" si="414"/>
        <v/>
      </c>
      <c r="BR103" s="48" t="str">
        <f t="shared" si="414"/>
        <v/>
      </c>
      <c r="BS103" s="48" t="str">
        <f t="shared" si="414"/>
        <v/>
      </c>
      <c r="BT103" s="48" t="str">
        <f t="shared" si="414"/>
        <v/>
      </c>
      <c r="BU103" s="48" t="str">
        <f t="shared" si="414"/>
        <v/>
      </c>
      <c r="BV103" s="48" t="str">
        <f t="shared" si="414"/>
        <v/>
      </c>
      <c r="BW103" s="48" t="str">
        <f t="shared" si="414"/>
        <v/>
      </c>
      <c r="BX103" s="48" t="str">
        <f t="shared" si="414"/>
        <v/>
      </c>
      <c r="BY103" s="48" t="str">
        <f t="shared" si="414"/>
        <v/>
      </c>
      <c r="BZ103" s="48" t="str">
        <f t="shared" si="414"/>
        <v/>
      </c>
      <c r="CA103" s="48" t="str">
        <f t="shared" si="414"/>
        <v/>
      </c>
      <c r="CB103" s="48" t="str">
        <f t="shared" si="414"/>
        <v/>
      </c>
      <c r="CC103" s="48" t="str">
        <f t="shared" si="414"/>
        <v/>
      </c>
      <c r="CD103" s="48" t="str">
        <f t="shared" si="414"/>
        <v/>
      </c>
      <c r="CE103" s="48" t="str">
        <f t="shared" si="414"/>
        <v/>
      </c>
      <c r="CF103" s="48" t="str">
        <f t="shared" si="414"/>
        <v/>
      </c>
      <c r="CG103" s="48" t="str">
        <f t="shared" si="414"/>
        <v/>
      </c>
      <c r="CH103" s="48" t="str">
        <f t="shared" si="414"/>
        <v/>
      </c>
      <c r="CI103" s="48" t="str">
        <f t="shared" si="414"/>
        <v/>
      </c>
      <c r="CJ103" s="48" t="str">
        <f t="shared" si="414"/>
        <v/>
      </c>
      <c r="CK103" s="48" t="str">
        <f t="shared" ref="CK103:DT103" si="415">IF(ISNONTEXT($W103),CJ103+$W103,"")</f>
        <v/>
      </c>
      <c r="CL103" s="48" t="str">
        <f t="shared" si="415"/>
        <v/>
      </c>
      <c r="CM103" s="48" t="str">
        <f t="shared" si="415"/>
        <v/>
      </c>
      <c r="CN103" s="48" t="str">
        <f t="shared" si="415"/>
        <v/>
      </c>
      <c r="CO103" s="48" t="str">
        <f t="shared" si="415"/>
        <v/>
      </c>
      <c r="CP103" s="48" t="str">
        <f t="shared" si="415"/>
        <v/>
      </c>
      <c r="CQ103" s="48" t="str">
        <f t="shared" si="415"/>
        <v/>
      </c>
      <c r="CR103" s="48" t="str">
        <f t="shared" si="415"/>
        <v/>
      </c>
      <c r="CS103" s="48" t="str">
        <f t="shared" si="415"/>
        <v/>
      </c>
      <c r="CT103" s="48" t="str">
        <f t="shared" si="415"/>
        <v/>
      </c>
      <c r="CU103" s="48" t="str">
        <f t="shared" si="415"/>
        <v/>
      </c>
      <c r="CV103" s="48" t="str">
        <f t="shared" si="415"/>
        <v/>
      </c>
      <c r="CW103" s="48" t="str">
        <f t="shared" si="415"/>
        <v/>
      </c>
      <c r="CX103" s="48" t="str">
        <f t="shared" si="415"/>
        <v/>
      </c>
      <c r="CY103" s="48" t="str">
        <f t="shared" si="415"/>
        <v/>
      </c>
      <c r="CZ103" s="48" t="str">
        <f t="shared" si="415"/>
        <v/>
      </c>
      <c r="DA103" s="48" t="str">
        <f t="shared" si="415"/>
        <v/>
      </c>
      <c r="DB103" s="48" t="str">
        <f t="shared" si="415"/>
        <v/>
      </c>
      <c r="DC103" s="48" t="str">
        <f t="shared" si="415"/>
        <v/>
      </c>
      <c r="DD103" s="48" t="str">
        <f t="shared" si="415"/>
        <v/>
      </c>
      <c r="DE103" s="48" t="str">
        <f t="shared" si="415"/>
        <v/>
      </c>
      <c r="DF103" s="48" t="str">
        <f t="shared" si="415"/>
        <v/>
      </c>
      <c r="DG103" s="48" t="str">
        <f t="shared" si="415"/>
        <v/>
      </c>
      <c r="DH103" s="48" t="str">
        <f t="shared" si="415"/>
        <v/>
      </c>
      <c r="DI103" s="48" t="str">
        <f t="shared" si="415"/>
        <v/>
      </c>
      <c r="DJ103" s="48" t="str">
        <f t="shared" si="415"/>
        <v/>
      </c>
      <c r="DK103" s="48" t="str">
        <f t="shared" si="415"/>
        <v/>
      </c>
      <c r="DL103" s="48" t="str">
        <f t="shared" si="415"/>
        <v/>
      </c>
      <c r="DM103" s="48" t="str">
        <f t="shared" si="415"/>
        <v/>
      </c>
      <c r="DN103" s="48" t="str">
        <f t="shared" si="415"/>
        <v/>
      </c>
      <c r="DO103" s="48" t="str">
        <f t="shared" si="415"/>
        <v/>
      </c>
      <c r="DP103" s="48" t="str">
        <f t="shared" si="415"/>
        <v/>
      </c>
      <c r="DQ103" s="48" t="str">
        <f t="shared" si="415"/>
        <v/>
      </c>
      <c r="DR103" s="48" t="str">
        <f t="shared" si="415"/>
        <v/>
      </c>
      <c r="DS103" s="48" t="str">
        <f t="shared" si="415"/>
        <v/>
      </c>
      <c r="DT103" s="48" t="str">
        <f t="shared" si="415"/>
        <v/>
      </c>
      <c r="DU103" s="163" t="e">
        <f t="shared" si="247"/>
        <v>#N/A</v>
      </c>
      <c r="DV103" s="163" t="e">
        <f t="shared" si="248"/>
        <v>#N/A</v>
      </c>
      <c r="DW103" s="163" t="e">
        <f t="shared" si="249"/>
        <v>#N/A</v>
      </c>
      <c r="DX103" s="163" t="e">
        <f t="shared" si="250"/>
        <v>#N/A</v>
      </c>
      <c r="DY103" s="163" t="e">
        <f t="shared" si="251"/>
        <v>#N/A</v>
      </c>
      <c r="DZ103" s="163" t="e">
        <f t="shared" si="252"/>
        <v>#N/A</v>
      </c>
      <c r="EA103" s="163" t="e">
        <f t="shared" si="253"/>
        <v>#N/A</v>
      </c>
      <c r="EB103" s="163" t="e">
        <f t="shared" si="254"/>
        <v>#N/A</v>
      </c>
      <c r="EC103" s="163" t="e">
        <f t="shared" si="255"/>
        <v>#N/A</v>
      </c>
      <c r="ED103" s="163" t="e">
        <f t="shared" si="256"/>
        <v>#N/A</v>
      </c>
      <c r="EE103" s="163" t="e">
        <f t="shared" si="257"/>
        <v>#N/A</v>
      </c>
      <c r="EF103" s="163" t="e">
        <f t="shared" si="258"/>
        <v>#N/A</v>
      </c>
      <c r="EG103" s="163" t="e">
        <f t="shared" si="259"/>
        <v>#N/A</v>
      </c>
      <c r="EH103" s="163" t="e">
        <f t="shared" si="260"/>
        <v>#N/A</v>
      </c>
      <c r="EI103" s="163" t="e">
        <f t="shared" si="261"/>
        <v>#N/A</v>
      </c>
      <c r="EJ103" s="163" t="e">
        <f t="shared" si="262"/>
        <v>#N/A</v>
      </c>
      <c r="EK103" s="163" t="e">
        <f t="shared" si="263"/>
        <v>#N/A</v>
      </c>
      <c r="EL103" s="163" t="e">
        <f t="shared" si="264"/>
        <v>#N/A</v>
      </c>
      <c r="EM103" s="163" t="e">
        <f t="shared" si="265"/>
        <v>#N/A</v>
      </c>
      <c r="EN103" s="163" t="e">
        <f t="shared" si="266"/>
        <v>#N/A</v>
      </c>
      <c r="EO103" s="163" t="e">
        <f t="shared" si="267"/>
        <v>#N/A</v>
      </c>
      <c r="EP103" s="163" t="e">
        <f t="shared" si="268"/>
        <v>#N/A</v>
      </c>
      <c r="EQ103" s="163" t="e">
        <f t="shared" si="269"/>
        <v>#N/A</v>
      </c>
      <c r="ER103" s="163" t="e">
        <f t="shared" si="270"/>
        <v>#N/A</v>
      </c>
      <c r="ES103" s="163" t="e">
        <f t="shared" si="271"/>
        <v>#N/A</v>
      </c>
      <c r="ET103" s="163" t="e">
        <f t="shared" si="272"/>
        <v>#N/A</v>
      </c>
      <c r="EU103" s="163" t="e">
        <f t="shared" si="273"/>
        <v>#N/A</v>
      </c>
      <c r="EV103" s="163" t="e">
        <f t="shared" si="274"/>
        <v>#N/A</v>
      </c>
      <c r="EW103" s="163" t="e">
        <f t="shared" si="275"/>
        <v>#N/A</v>
      </c>
      <c r="EX103" s="163" t="e">
        <f t="shared" si="276"/>
        <v>#N/A</v>
      </c>
      <c r="EY103" s="163" t="e">
        <f t="shared" si="277"/>
        <v>#N/A</v>
      </c>
      <c r="EZ103" s="163" t="e">
        <f t="shared" si="278"/>
        <v>#N/A</v>
      </c>
      <c r="FA103" s="163" t="e">
        <f t="shared" si="279"/>
        <v>#N/A</v>
      </c>
      <c r="FB103" s="163" t="e">
        <f t="shared" si="280"/>
        <v>#N/A</v>
      </c>
      <c r="FC103" s="163" t="e">
        <f t="shared" si="281"/>
        <v>#N/A</v>
      </c>
      <c r="FD103" s="163" t="e">
        <f t="shared" si="282"/>
        <v>#N/A</v>
      </c>
      <c r="FE103" s="163" t="e">
        <f t="shared" si="283"/>
        <v>#N/A</v>
      </c>
      <c r="FF103" s="163" t="e">
        <f t="shared" si="284"/>
        <v>#N/A</v>
      </c>
      <c r="FG103" s="163" t="e">
        <f t="shared" si="285"/>
        <v>#N/A</v>
      </c>
      <c r="FH103" s="163" t="e">
        <f t="shared" si="286"/>
        <v>#N/A</v>
      </c>
      <c r="FI103" s="163" t="e">
        <f t="shared" si="287"/>
        <v>#N/A</v>
      </c>
      <c r="FJ103" s="163" t="e">
        <f t="shared" si="288"/>
        <v>#N/A</v>
      </c>
      <c r="FK103" s="163" t="e">
        <f t="shared" si="289"/>
        <v>#N/A</v>
      </c>
      <c r="FL103" s="163" t="e">
        <f t="shared" si="290"/>
        <v>#N/A</v>
      </c>
      <c r="FM103" s="163" t="e">
        <f t="shared" si="291"/>
        <v>#N/A</v>
      </c>
      <c r="FN103" s="163" t="e">
        <f t="shared" si="292"/>
        <v>#N/A</v>
      </c>
      <c r="FO103" s="163" t="e">
        <f t="shared" si="293"/>
        <v>#N/A</v>
      </c>
      <c r="FP103" s="163" t="e">
        <f t="shared" si="294"/>
        <v>#N/A</v>
      </c>
      <c r="FQ103" s="163" t="e">
        <f t="shared" si="295"/>
        <v>#N/A</v>
      </c>
      <c r="FR103" s="163" t="e">
        <f t="shared" si="296"/>
        <v>#N/A</v>
      </c>
      <c r="FS103" s="163" t="e">
        <f t="shared" si="297"/>
        <v>#N/A</v>
      </c>
      <c r="FT103" s="163" t="e">
        <f t="shared" si="298"/>
        <v>#N/A</v>
      </c>
      <c r="FU103" s="163" t="e">
        <f t="shared" si="299"/>
        <v>#N/A</v>
      </c>
      <c r="FV103" s="163" t="e">
        <f t="shared" si="300"/>
        <v>#N/A</v>
      </c>
      <c r="FW103" s="163" t="e">
        <f t="shared" si="301"/>
        <v>#N/A</v>
      </c>
      <c r="FX103" s="163" t="e">
        <f t="shared" si="302"/>
        <v>#N/A</v>
      </c>
      <c r="FY103" s="163" t="e">
        <f t="shared" si="303"/>
        <v>#N/A</v>
      </c>
      <c r="FZ103" s="163" t="e">
        <f t="shared" si="304"/>
        <v>#N/A</v>
      </c>
      <c r="GA103" s="163" t="e">
        <f t="shared" si="305"/>
        <v>#N/A</v>
      </c>
      <c r="GB103" s="163" t="e">
        <f t="shared" si="306"/>
        <v>#N/A</v>
      </c>
      <c r="GC103" s="163" t="e">
        <f t="shared" si="307"/>
        <v>#N/A</v>
      </c>
      <c r="GD103" s="163" t="e">
        <f t="shared" si="308"/>
        <v>#N/A</v>
      </c>
      <c r="GE103" s="163" t="e">
        <f t="shared" si="309"/>
        <v>#N/A</v>
      </c>
      <c r="GF103" s="163" t="e">
        <f t="shared" si="310"/>
        <v>#N/A</v>
      </c>
      <c r="GG103" s="163" t="e">
        <f t="shared" si="311"/>
        <v>#N/A</v>
      </c>
      <c r="GH103" s="163" t="e">
        <f t="shared" si="312"/>
        <v>#N/A</v>
      </c>
      <c r="GI103" s="163" t="e">
        <f t="shared" si="313"/>
        <v>#N/A</v>
      </c>
      <c r="GJ103" s="163" t="e">
        <f t="shared" si="314"/>
        <v>#N/A</v>
      </c>
      <c r="GK103" s="163" t="e">
        <f t="shared" si="315"/>
        <v>#N/A</v>
      </c>
      <c r="GL103" s="163" t="e">
        <f t="shared" si="316"/>
        <v>#N/A</v>
      </c>
      <c r="GM103" s="163" t="e">
        <f t="shared" si="317"/>
        <v>#N/A</v>
      </c>
      <c r="GN103" s="163" t="e">
        <f t="shared" si="318"/>
        <v>#N/A</v>
      </c>
      <c r="GO103" s="163" t="e">
        <f t="shared" si="319"/>
        <v>#N/A</v>
      </c>
      <c r="GP103" s="163" t="e">
        <f t="shared" si="320"/>
        <v>#N/A</v>
      </c>
      <c r="GQ103" s="163" t="e">
        <f t="shared" si="321"/>
        <v>#N/A</v>
      </c>
      <c r="GR103" s="163" t="e">
        <f t="shared" si="322"/>
        <v>#N/A</v>
      </c>
      <c r="GS103" s="163" t="e">
        <f t="shared" si="323"/>
        <v>#N/A</v>
      </c>
      <c r="GT103" s="163" t="e">
        <f t="shared" si="324"/>
        <v>#N/A</v>
      </c>
      <c r="GU103" s="163" t="e">
        <f t="shared" si="325"/>
        <v>#N/A</v>
      </c>
      <c r="GV103" s="163" t="e">
        <f t="shared" si="326"/>
        <v>#N/A</v>
      </c>
      <c r="GW103" s="163" t="e">
        <f t="shared" si="327"/>
        <v>#N/A</v>
      </c>
      <c r="GX103" s="163" t="e">
        <f t="shared" si="328"/>
        <v>#N/A</v>
      </c>
      <c r="GY103" s="163" t="e">
        <f t="shared" si="329"/>
        <v>#N/A</v>
      </c>
      <c r="GZ103" s="163" t="e">
        <f t="shared" si="330"/>
        <v>#N/A</v>
      </c>
      <c r="HA103" s="163" t="e">
        <f t="shared" si="331"/>
        <v>#N/A</v>
      </c>
      <c r="HB103" s="163" t="e">
        <f t="shared" si="332"/>
        <v>#N/A</v>
      </c>
      <c r="HC103" s="163" t="e">
        <f t="shared" si="333"/>
        <v>#N/A</v>
      </c>
      <c r="HD103" s="163" t="e">
        <f t="shared" si="334"/>
        <v>#N/A</v>
      </c>
      <c r="HE103" s="163" t="e">
        <f t="shared" si="335"/>
        <v>#N/A</v>
      </c>
      <c r="HF103" s="163" t="e">
        <f t="shared" si="336"/>
        <v>#N/A</v>
      </c>
      <c r="HG103" s="163" t="e">
        <f t="shared" si="337"/>
        <v>#N/A</v>
      </c>
      <c r="HH103" s="163" t="e">
        <f t="shared" si="338"/>
        <v>#N/A</v>
      </c>
      <c r="HI103" s="163" t="e">
        <f t="shared" si="339"/>
        <v>#N/A</v>
      </c>
      <c r="HJ103" s="163" t="e">
        <f t="shared" si="340"/>
        <v>#N/A</v>
      </c>
      <c r="HK103" s="163" t="e">
        <f t="shared" si="341"/>
        <v>#N/A</v>
      </c>
      <c r="HL103" s="163" t="e">
        <f t="shared" si="342"/>
        <v>#N/A</v>
      </c>
      <c r="HM103" s="163" t="e">
        <f t="shared" si="343"/>
        <v>#N/A</v>
      </c>
      <c r="HN103" s="163" t="e">
        <f t="shared" si="344"/>
        <v>#N/A</v>
      </c>
      <c r="HO103" s="163" t="e">
        <f t="shared" si="345"/>
        <v>#N/A</v>
      </c>
      <c r="HP103" s="163" t="e">
        <f t="shared" si="346"/>
        <v>#N/A</v>
      </c>
      <c r="HQ103" s="163" t="e">
        <f t="shared" si="347"/>
        <v>#N/A</v>
      </c>
    </row>
    <row r="104" spans="1:225" x14ac:dyDescent="0.25">
      <c r="A104" s="2"/>
      <c r="B104" s="84">
        <f>SUM(B4:B103)</f>
        <v>449.57037411869322</v>
      </c>
      <c r="C104" s="84">
        <f>SUM(C4:C103)</f>
        <v>1000</v>
      </c>
      <c r="D104" s="84">
        <f>SUM(D4:D103)</f>
        <v>2516.5092640315579</v>
      </c>
      <c r="E104" s="35"/>
      <c r="F104" s="35"/>
      <c r="G104" s="84">
        <f>SUM(G4:G103)</f>
        <v>1000</v>
      </c>
      <c r="H104" s="353" t="s">
        <v>779</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16">SUM(P4:P103)</f>
        <v>707.22861588258195</v>
      </c>
      <c r="Q104" s="86">
        <f t="shared" si="416"/>
        <v>1444.5819734797246</v>
      </c>
      <c r="R104" s="86">
        <f t="shared" si="416"/>
        <v>1344.2213993336427</v>
      </c>
      <c r="S104" s="86">
        <f t="shared" si="416"/>
        <v>1270.1612137052491</v>
      </c>
      <c r="T104" s="86">
        <f t="shared" si="416"/>
        <v>1210.3609259291895</v>
      </c>
      <c r="U104" s="86">
        <f t="shared" si="416"/>
        <v>1159.4214329224512</v>
      </c>
      <c r="V104" s="5"/>
      <c r="W104" s="178">
        <f>IF(AND(B104&gt;0,C104&gt;0,D104&gt;0),G104-(3*L104),"")</f>
        <v>634.59436191514078</v>
      </c>
      <c r="X104" s="239">
        <f>IF(ISNONTEXT($W104),W104+(($DT$104-$W$104)/101),"")</f>
        <v>641.83011712474195</v>
      </c>
      <c r="Y104" s="239">
        <f t="shared" ref="Y104:CJ104" si="417">IF(ISNONTEXT($W104),X104+(($DT$104-$W$104)/101),"")</f>
        <v>649.06587233434311</v>
      </c>
      <c r="Z104" s="239">
        <f t="shared" si="417"/>
        <v>656.30162754394428</v>
      </c>
      <c r="AA104" s="239">
        <f t="shared" si="417"/>
        <v>663.53738275354544</v>
      </c>
      <c r="AB104" s="239">
        <f t="shared" si="417"/>
        <v>670.77313796314661</v>
      </c>
      <c r="AC104" s="239">
        <f t="shared" si="417"/>
        <v>678.00889317274778</v>
      </c>
      <c r="AD104" s="239">
        <f t="shared" si="417"/>
        <v>685.24464838234894</v>
      </c>
      <c r="AE104" s="239">
        <f t="shared" si="417"/>
        <v>692.48040359195011</v>
      </c>
      <c r="AF104" s="239">
        <f t="shared" si="417"/>
        <v>699.71615880155127</v>
      </c>
      <c r="AG104" s="239">
        <f t="shared" si="417"/>
        <v>706.95191401115244</v>
      </c>
      <c r="AH104" s="239">
        <f t="shared" si="417"/>
        <v>714.18766922075361</v>
      </c>
      <c r="AI104" s="239">
        <f t="shared" si="417"/>
        <v>721.42342443035477</v>
      </c>
      <c r="AJ104" s="239">
        <f t="shared" si="417"/>
        <v>728.65917963995594</v>
      </c>
      <c r="AK104" s="239">
        <f t="shared" si="417"/>
        <v>735.8949348495571</v>
      </c>
      <c r="AL104" s="239">
        <f t="shared" si="417"/>
        <v>743.13069005915827</v>
      </c>
      <c r="AM104" s="239">
        <f t="shared" si="417"/>
        <v>750.36644526875943</v>
      </c>
      <c r="AN104" s="239">
        <f t="shared" si="417"/>
        <v>757.6022004783606</v>
      </c>
      <c r="AO104" s="239">
        <f t="shared" si="417"/>
        <v>764.83795568796177</v>
      </c>
      <c r="AP104" s="239">
        <f t="shared" si="417"/>
        <v>772.07371089756293</v>
      </c>
      <c r="AQ104" s="239">
        <f t="shared" si="417"/>
        <v>779.3094661071641</v>
      </c>
      <c r="AR104" s="239">
        <f t="shared" si="417"/>
        <v>786.54522131676526</v>
      </c>
      <c r="AS104" s="239">
        <f t="shared" si="417"/>
        <v>793.78097652636643</v>
      </c>
      <c r="AT104" s="239">
        <f t="shared" si="417"/>
        <v>801.0167317359676</v>
      </c>
      <c r="AU104" s="239">
        <f t="shared" si="417"/>
        <v>808.25248694556876</v>
      </c>
      <c r="AV104" s="239">
        <f t="shared" si="417"/>
        <v>815.48824215516993</v>
      </c>
      <c r="AW104" s="239">
        <f t="shared" si="417"/>
        <v>822.72399736477109</v>
      </c>
      <c r="AX104" s="239">
        <f t="shared" si="417"/>
        <v>829.95975257437226</v>
      </c>
      <c r="AY104" s="239">
        <f t="shared" si="417"/>
        <v>837.19550778397343</v>
      </c>
      <c r="AZ104" s="239">
        <f t="shared" si="417"/>
        <v>844.43126299357459</v>
      </c>
      <c r="BA104" s="239">
        <f t="shared" si="417"/>
        <v>851.66701820317576</v>
      </c>
      <c r="BB104" s="239">
        <f t="shared" si="417"/>
        <v>858.90277341277692</v>
      </c>
      <c r="BC104" s="239">
        <f t="shared" si="417"/>
        <v>866.13852862237809</v>
      </c>
      <c r="BD104" s="239">
        <f t="shared" si="417"/>
        <v>873.37428383197926</v>
      </c>
      <c r="BE104" s="239">
        <f t="shared" si="417"/>
        <v>880.61003904158042</v>
      </c>
      <c r="BF104" s="239">
        <f t="shared" si="417"/>
        <v>887.84579425118159</v>
      </c>
      <c r="BG104" s="239">
        <f t="shared" si="417"/>
        <v>895.08154946078275</v>
      </c>
      <c r="BH104" s="239">
        <f t="shared" si="417"/>
        <v>902.31730467038392</v>
      </c>
      <c r="BI104" s="239">
        <f t="shared" si="417"/>
        <v>909.55305987998508</v>
      </c>
      <c r="BJ104" s="239">
        <f t="shared" si="417"/>
        <v>916.78881508958625</v>
      </c>
      <c r="BK104" s="239">
        <f t="shared" si="417"/>
        <v>924.02457029918742</v>
      </c>
      <c r="BL104" s="239">
        <f t="shared" si="417"/>
        <v>931.26032550878858</v>
      </c>
      <c r="BM104" s="239">
        <f t="shared" si="417"/>
        <v>938.49608071838975</v>
      </c>
      <c r="BN104" s="239">
        <f t="shared" si="417"/>
        <v>945.73183592799091</v>
      </c>
      <c r="BO104" s="239">
        <f t="shared" si="417"/>
        <v>952.96759113759208</v>
      </c>
      <c r="BP104" s="239">
        <f t="shared" si="417"/>
        <v>960.20334634719325</v>
      </c>
      <c r="BQ104" s="239">
        <f t="shared" si="417"/>
        <v>967.43910155679441</v>
      </c>
      <c r="BR104" s="239">
        <f t="shared" si="417"/>
        <v>974.67485676639558</v>
      </c>
      <c r="BS104" s="239">
        <f t="shared" si="417"/>
        <v>981.91061197599674</v>
      </c>
      <c r="BT104" s="239">
        <f t="shared" si="417"/>
        <v>989.14636718559791</v>
      </c>
      <c r="BU104" s="239">
        <f t="shared" si="417"/>
        <v>996.38212239519908</v>
      </c>
      <c r="BV104" s="239">
        <f t="shared" si="417"/>
        <v>1003.6178776048002</v>
      </c>
      <c r="BW104" s="239">
        <f t="shared" si="417"/>
        <v>1010.8536328144014</v>
      </c>
      <c r="BX104" s="239">
        <f t="shared" si="417"/>
        <v>1018.0893880240026</v>
      </c>
      <c r="BY104" s="239">
        <f t="shared" si="417"/>
        <v>1025.3251432336037</v>
      </c>
      <c r="BZ104" s="239">
        <f t="shared" si="417"/>
        <v>1032.5608984432049</v>
      </c>
      <c r="CA104" s="239">
        <f t="shared" si="417"/>
        <v>1039.7966536528061</v>
      </c>
      <c r="CB104" s="239">
        <f t="shared" si="417"/>
        <v>1047.0324088624072</v>
      </c>
      <c r="CC104" s="239">
        <f t="shared" si="417"/>
        <v>1054.2681640720084</v>
      </c>
      <c r="CD104" s="239">
        <f t="shared" si="417"/>
        <v>1061.5039192816096</v>
      </c>
      <c r="CE104" s="239">
        <f t="shared" si="417"/>
        <v>1068.7396744912107</v>
      </c>
      <c r="CF104" s="239">
        <f t="shared" si="417"/>
        <v>1075.9754297008119</v>
      </c>
      <c r="CG104" s="239">
        <f t="shared" si="417"/>
        <v>1083.2111849104131</v>
      </c>
      <c r="CH104" s="239">
        <f t="shared" si="417"/>
        <v>1090.4469401200142</v>
      </c>
      <c r="CI104" s="239">
        <f t="shared" si="417"/>
        <v>1097.6826953296154</v>
      </c>
      <c r="CJ104" s="239">
        <f t="shared" si="417"/>
        <v>1104.9184505392166</v>
      </c>
      <c r="CK104" s="239">
        <f t="shared" ref="CK104:DS104" si="418">IF(ISNONTEXT($W104),CJ104+(($DT$104-$W$104)/101),"")</f>
        <v>1112.1542057488177</v>
      </c>
      <c r="CL104" s="239">
        <f t="shared" si="418"/>
        <v>1119.3899609584189</v>
      </c>
      <c r="CM104" s="239">
        <f t="shared" si="418"/>
        <v>1126.6257161680201</v>
      </c>
      <c r="CN104" s="239">
        <f t="shared" si="418"/>
        <v>1133.8614713776212</v>
      </c>
      <c r="CO104" s="239">
        <f t="shared" si="418"/>
        <v>1141.0972265872224</v>
      </c>
      <c r="CP104" s="239">
        <f t="shared" si="418"/>
        <v>1148.3329817968236</v>
      </c>
      <c r="CQ104" s="239">
        <f t="shared" si="418"/>
        <v>1155.5687370064247</v>
      </c>
      <c r="CR104" s="239">
        <f t="shared" si="418"/>
        <v>1162.8044922160259</v>
      </c>
      <c r="CS104" s="239">
        <f t="shared" si="418"/>
        <v>1170.0402474256271</v>
      </c>
      <c r="CT104" s="239">
        <f t="shared" si="418"/>
        <v>1177.2760026352282</v>
      </c>
      <c r="CU104" s="239">
        <f t="shared" si="418"/>
        <v>1184.5117578448294</v>
      </c>
      <c r="CV104" s="239">
        <f t="shared" si="418"/>
        <v>1191.7475130544306</v>
      </c>
      <c r="CW104" s="239">
        <f t="shared" si="418"/>
        <v>1198.9832682640317</v>
      </c>
      <c r="CX104" s="239">
        <f t="shared" si="418"/>
        <v>1206.2190234736329</v>
      </c>
      <c r="CY104" s="239">
        <f t="shared" si="418"/>
        <v>1213.4547786832341</v>
      </c>
      <c r="CZ104" s="239">
        <f t="shared" si="418"/>
        <v>1220.6905338928352</v>
      </c>
      <c r="DA104" s="239">
        <f t="shared" si="418"/>
        <v>1227.9262891024364</v>
      </c>
      <c r="DB104" s="239">
        <f t="shared" si="418"/>
        <v>1235.1620443120376</v>
      </c>
      <c r="DC104" s="239">
        <f t="shared" si="418"/>
        <v>1242.3977995216387</v>
      </c>
      <c r="DD104" s="239">
        <f t="shared" si="418"/>
        <v>1249.6335547312399</v>
      </c>
      <c r="DE104" s="239">
        <f t="shared" si="418"/>
        <v>1256.869309940841</v>
      </c>
      <c r="DF104" s="239">
        <f t="shared" si="418"/>
        <v>1264.1050651504422</v>
      </c>
      <c r="DG104" s="239">
        <f t="shared" si="418"/>
        <v>1271.3408203600434</v>
      </c>
      <c r="DH104" s="239">
        <f t="shared" si="418"/>
        <v>1278.5765755696445</v>
      </c>
      <c r="DI104" s="239">
        <f t="shared" si="418"/>
        <v>1285.8123307792457</v>
      </c>
      <c r="DJ104" s="239">
        <f t="shared" si="418"/>
        <v>1293.0480859888469</v>
      </c>
      <c r="DK104" s="239">
        <f t="shared" si="418"/>
        <v>1300.283841198448</v>
      </c>
      <c r="DL104" s="239">
        <f t="shared" si="418"/>
        <v>1307.5195964080492</v>
      </c>
      <c r="DM104" s="239">
        <f t="shared" si="418"/>
        <v>1314.7553516176504</v>
      </c>
      <c r="DN104" s="239">
        <f t="shared" si="418"/>
        <v>1321.9911068272515</v>
      </c>
      <c r="DO104" s="239">
        <f t="shared" si="418"/>
        <v>1329.2268620368527</v>
      </c>
      <c r="DP104" s="239">
        <f t="shared" si="418"/>
        <v>1336.4626172464539</v>
      </c>
      <c r="DQ104" s="239">
        <f t="shared" si="418"/>
        <v>1343.698372456055</v>
      </c>
      <c r="DR104" s="239">
        <f t="shared" si="418"/>
        <v>1350.9341276656562</v>
      </c>
      <c r="DS104" s="239">
        <f t="shared" si="418"/>
        <v>1358.1698828752574</v>
      </c>
      <c r="DT104" s="178">
        <f>IF(ISNONTEXT($W104),G104+(3*L104),"")</f>
        <v>1365.4056380848592</v>
      </c>
      <c r="DU104" s="163">
        <f t="shared" ref="DU104:EZ104" si="419">IF(ISNONTEXT($L104),_xlfn.NORM.DIST(X104,$G104,$L104,FALSE),NA())</f>
        <v>4.340738242493702E-5</v>
      </c>
      <c r="DV104" s="163">
        <f t="shared" si="419"/>
        <v>5.1601655314591351E-5</v>
      </c>
      <c r="DW104" s="163">
        <f t="shared" si="419"/>
        <v>6.1126709155643236E-5</v>
      </c>
      <c r="DX104" s="163">
        <f t="shared" si="419"/>
        <v>7.2154885830838655E-5</v>
      </c>
      <c r="DY104" s="163">
        <f t="shared" si="419"/>
        <v>8.4872660920790532E-5</v>
      </c>
      <c r="DZ104" s="163">
        <f t="shared" si="419"/>
        <v>9.9480334995562922E-5</v>
      </c>
      <c r="EA104" s="163">
        <f t="shared" si="419"/>
        <v>1.161914057247686E-4</v>
      </c>
      <c r="EB104" s="163">
        <f t="shared" si="419"/>
        <v>1.3523157903380415E-4</v>
      </c>
      <c r="EC104" s="163">
        <f t="shared" si="419"/>
        <v>1.5683737990247444E-4</v>
      </c>
      <c r="ED104" s="163">
        <f t="shared" si="419"/>
        <v>1.8125432737696359E-4</v>
      </c>
      <c r="EE104" s="163">
        <f t="shared" si="419"/>
        <v>2.0873464408330505E-4</v>
      </c>
      <c r="EF104" s="163">
        <f t="shared" si="419"/>
        <v>2.3953447808336523E-4</v>
      </c>
      <c r="EG104" s="163">
        <f t="shared" si="419"/>
        <v>2.7391062434173872E-4</v>
      </c>
      <c r="EH104" s="163">
        <f t="shared" si="419"/>
        <v>3.1211674434808651E-4</v>
      </c>
      <c r="EI104" s="163">
        <f t="shared" si="419"/>
        <v>3.5439909546476975E-4</v>
      </c>
      <c r="EJ104" s="163">
        <f t="shared" si="419"/>
        <v>4.0099179616369027E-4</v>
      </c>
      <c r="EK104" s="163">
        <f t="shared" si="419"/>
        <v>4.5211166921303882E-4</v>
      </c>
      <c r="EL104" s="163">
        <f t="shared" si="419"/>
        <v>5.0795272172124873E-4</v>
      </c>
      <c r="EM104" s="163">
        <f t="shared" si="419"/>
        <v>5.6868033830428325E-4</v>
      </c>
      <c r="EN104" s="163">
        <f t="shared" si="419"/>
        <v>6.3442528099760397E-4</v>
      </c>
      <c r="EO104" s="163">
        <f t="shared" si="419"/>
        <v>7.0527760630248514E-4</v>
      </c>
      <c r="EP104" s="163">
        <f t="shared" si="419"/>
        <v>7.8128062530218891E-4</v>
      </c>
      <c r="EQ104" s="163">
        <f t="shared" si="419"/>
        <v>8.6242504643854973E-4</v>
      </c>
      <c r="ER104" s="163">
        <f t="shared" si="419"/>
        <v>9.4864345162590973E-4</v>
      </c>
      <c r="ES104" s="163">
        <f t="shared" si="419"/>
        <v>1.0398052642363828E-3</v>
      </c>
      <c r="ET104" s="163">
        <f t="shared" si="419"/>
        <v>1.1357123715032176E-3</v>
      </c>
      <c r="EU104" s="163">
        <f t="shared" si="419"/>
        <v>1.236095563518682E-3</v>
      </c>
      <c r="EV104" s="163">
        <f t="shared" si="419"/>
        <v>1.3406119458161654E-3</v>
      </c>
      <c r="EW104" s="163">
        <f t="shared" si="419"/>
        <v>1.4488434722239913E-3</v>
      </c>
      <c r="EX104" s="163">
        <f t="shared" si="419"/>
        <v>1.5602967291207699E-3</v>
      </c>
      <c r="EY104" s="163">
        <f t="shared" si="419"/>
        <v>1.6744040814489578E-3</v>
      </c>
      <c r="EZ104" s="163">
        <f t="shared" si="419"/>
        <v>1.790526265088825E-3</v>
      </c>
      <c r="FA104" s="163">
        <f t="shared" ref="FA104:GF104" si="420">IF(ISNONTEXT($L104),_xlfn.NORM.DIST(BD104,$G104,$L104,FALSE),NA())</f>
        <v>1.9079564798953346E-3</v>
      </c>
      <c r="FB104" s="163">
        <f t="shared" si="420"/>
        <v>2.0259260034923136E-3</v>
      </c>
      <c r="FC104" s="163">
        <f t="shared" si="420"/>
        <v>2.1436113086297183E-3</v>
      </c>
      <c r="FD104" s="163">
        <f t="shared" si="420"/>
        <v>2.2601426275410293E-3</v>
      </c>
      <c r="FE104" s="163">
        <f t="shared" si="420"/>
        <v>2.3746138664337301E-3</v>
      </c>
      <c r="FF104" s="163">
        <f t="shared" si="420"/>
        <v>2.4860937332600373E-3</v>
      </c>
      <c r="FG104" s="163">
        <f t="shared" si="420"/>
        <v>2.593637903566899E-3</v>
      </c>
      <c r="FH104" s="163">
        <f t="shared" si="420"/>
        <v>2.6963020138505191E-3</v>
      </c>
      <c r="FI104" s="163">
        <f t="shared" si="420"/>
        <v>2.7931552407432472E-3</v>
      </c>
      <c r="FJ104" s="163">
        <f t="shared" si="420"/>
        <v>2.8832941987536709E-3</v>
      </c>
      <c r="FK104" s="163">
        <f t="shared" si="420"/>
        <v>2.9658568702379418E-3</v>
      </c>
      <c r="FL104" s="163">
        <f t="shared" si="420"/>
        <v>3.0400362696867064E-3</v>
      </c>
      <c r="FM104" s="163">
        <f t="shared" si="420"/>
        <v>3.1050935409209831E-3</v>
      </c>
      <c r="FN104" s="163">
        <f t="shared" si="420"/>
        <v>3.1603701907896107E-3</v>
      </c>
      <c r="FO104" s="163">
        <f t="shared" si="420"/>
        <v>3.2052991765479655E-3</v>
      </c>
      <c r="FP104" s="163">
        <f t="shared" si="420"/>
        <v>3.2394145860674393E-3</v>
      </c>
      <c r="FQ104" s="163">
        <f t="shared" si="420"/>
        <v>3.2623596798697736E-3</v>
      </c>
      <c r="FR104" s="163">
        <f t="shared" si="420"/>
        <v>3.2738931009017617E-3</v>
      </c>
      <c r="FS104" s="163">
        <f t="shared" si="420"/>
        <v>3.2738931009017626E-3</v>
      </c>
      <c r="FT104" s="163">
        <f t="shared" si="420"/>
        <v>3.2623596798697749E-3</v>
      </c>
      <c r="FU104" s="163">
        <f t="shared" si="420"/>
        <v>3.2394145860674428E-3</v>
      </c>
      <c r="FV104" s="163">
        <f t="shared" si="420"/>
        <v>3.2052991765479689E-3</v>
      </c>
      <c r="FW104" s="163">
        <f t="shared" si="420"/>
        <v>3.1603701907896155E-3</v>
      </c>
      <c r="FX104" s="163">
        <f t="shared" si="420"/>
        <v>3.1050935409209883E-3</v>
      </c>
      <c r="FY104" s="163">
        <f t="shared" si="420"/>
        <v>3.0400362696867129E-3</v>
      </c>
      <c r="FZ104" s="163">
        <f t="shared" si="420"/>
        <v>2.9658568702379496E-3</v>
      </c>
      <c r="GA104" s="163">
        <f t="shared" si="420"/>
        <v>2.8832941987536787E-3</v>
      </c>
      <c r="GB104" s="163">
        <f t="shared" si="420"/>
        <v>2.7931552407432559E-3</v>
      </c>
      <c r="GC104" s="163">
        <f t="shared" si="420"/>
        <v>2.6963020138505286E-3</v>
      </c>
      <c r="GD104" s="163">
        <f t="shared" si="420"/>
        <v>2.593637903566909E-3</v>
      </c>
      <c r="GE104" s="163">
        <f t="shared" si="420"/>
        <v>2.4860937332600477E-3</v>
      </c>
      <c r="GF104" s="163">
        <f t="shared" si="420"/>
        <v>2.3746138664337405E-3</v>
      </c>
      <c r="GG104" s="163">
        <f t="shared" ref="GG104:HL104" si="421">IF(ISNONTEXT($L104),_xlfn.NORM.DIST(CJ104,$G104,$L104,FALSE),NA())</f>
        <v>2.2601426275410401E-3</v>
      </c>
      <c r="GH104" s="163">
        <f t="shared" si="421"/>
        <v>2.1436113086297291E-3</v>
      </c>
      <c r="GI104" s="163">
        <f t="shared" si="421"/>
        <v>2.0259260034923244E-3</v>
      </c>
      <c r="GJ104" s="163">
        <f t="shared" si="421"/>
        <v>1.907956479895346E-3</v>
      </c>
      <c r="GK104" s="163">
        <f t="shared" si="421"/>
        <v>1.7905262650888363E-3</v>
      </c>
      <c r="GL104" s="163">
        <f t="shared" si="421"/>
        <v>1.6744040814489689E-3</v>
      </c>
      <c r="GM104" s="163">
        <f t="shared" si="421"/>
        <v>1.5602967291207805E-3</v>
      </c>
      <c r="GN104" s="163">
        <f t="shared" si="421"/>
        <v>1.4488434722240014E-3</v>
      </c>
      <c r="GO104" s="163">
        <f t="shared" si="421"/>
        <v>1.3406119458161754E-3</v>
      </c>
      <c r="GP104" s="163">
        <f t="shared" si="421"/>
        <v>1.2360955635186918E-3</v>
      </c>
      <c r="GQ104" s="163">
        <f t="shared" si="421"/>
        <v>1.1357123715032269E-3</v>
      </c>
      <c r="GR104" s="163">
        <f t="shared" si="421"/>
        <v>1.0398052642363916E-3</v>
      </c>
      <c r="GS104" s="163">
        <f t="shared" si="421"/>
        <v>9.4864345162591786E-4</v>
      </c>
      <c r="GT104" s="163">
        <f t="shared" si="421"/>
        <v>8.6242504643855764E-4</v>
      </c>
      <c r="GU104" s="163">
        <f t="shared" si="421"/>
        <v>7.8128062530219617E-4</v>
      </c>
      <c r="GV104" s="163">
        <f t="shared" si="421"/>
        <v>7.0527760630249208E-4</v>
      </c>
      <c r="GW104" s="163">
        <f t="shared" si="421"/>
        <v>6.3442528099761036E-4</v>
      </c>
      <c r="GX104" s="163">
        <f t="shared" si="421"/>
        <v>5.6868033830428932E-4</v>
      </c>
      <c r="GY104" s="163">
        <f t="shared" si="421"/>
        <v>5.0795272172125415E-4</v>
      </c>
      <c r="GZ104" s="163">
        <f t="shared" si="421"/>
        <v>4.5211166921304386E-4</v>
      </c>
      <c r="HA104" s="163">
        <f t="shared" si="421"/>
        <v>4.0099179616369466E-4</v>
      </c>
      <c r="HB104" s="163">
        <f t="shared" si="421"/>
        <v>3.5439909546477398E-4</v>
      </c>
      <c r="HC104" s="163">
        <f t="shared" si="421"/>
        <v>3.1211674434809057E-4</v>
      </c>
      <c r="HD104" s="163">
        <f t="shared" si="421"/>
        <v>2.7391062434174224E-4</v>
      </c>
      <c r="HE104" s="163">
        <f t="shared" si="421"/>
        <v>2.3953447808336807E-4</v>
      </c>
      <c r="HF104" s="163">
        <f t="shared" si="421"/>
        <v>2.0873464408330784E-4</v>
      </c>
      <c r="HG104" s="163">
        <f t="shared" si="421"/>
        <v>1.8125432737696616E-4</v>
      </c>
      <c r="HH104" s="163">
        <f t="shared" si="421"/>
        <v>1.5683737990247667E-4</v>
      </c>
      <c r="HI104" s="163">
        <f t="shared" si="421"/>
        <v>1.3523157903380594E-4</v>
      </c>
      <c r="HJ104" s="163">
        <f t="shared" si="421"/>
        <v>1.1619140572477029E-4</v>
      </c>
      <c r="HK104" s="163">
        <f t="shared" si="421"/>
        <v>9.9480334995564454E-5</v>
      </c>
      <c r="HL104" s="163">
        <f t="shared" si="421"/>
        <v>8.4872660920791846E-5</v>
      </c>
      <c r="HM104" s="163">
        <f t="shared" ref="HM104:HQ104" si="422">IF(ISNONTEXT($L104),_xlfn.NORM.DIST(DP104,$G104,$L104,FALSE),NA())</f>
        <v>7.2154885830839712E-5</v>
      </c>
      <c r="HN104" s="163">
        <f t="shared" si="422"/>
        <v>6.1126709155644212E-5</v>
      </c>
      <c r="HO104" s="163">
        <f t="shared" si="422"/>
        <v>5.1601655314592212E-5</v>
      </c>
      <c r="HP104" s="163">
        <f t="shared" si="422"/>
        <v>4.3407382424937678E-5</v>
      </c>
      <c r="HQ104" s="163">
        <f t="shared" si="422"/>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86" t="s">
        <v>49</v>
      </c>
      <c r="C106" s="387"/>
      <c r="D106" s="388"/>
      <c r="E106" s="5"/>
      <c r="F106" s="5"/>
      <c r="G106" s="5"/>
      <c r="H106" s="5"/>
      <c r="I106" s="5"/>
      <c r="K106" s="31" t="s">
        <v>58</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3">IF(AND($D$112&gt;0,$D$113&gt;0),IF(OR(Y104&lt;$D$112,Y104=$D$112),DV104,0),"")</f>
        <v>5.1601655314591351E-5</v>
      </c>
      <c r="DW106" s="202">
        <f t="shared" si="423"/>
        <v>6.1126709155643236E-5</v>
      </c>
      <c r="DX106" s="202">
        <f t="shared" si="423"/>
        <v>7.2154885830838655E-5</v>
      </c>
      <c r="DY106" s="202">
        <f t="shared" si="423"/>
        <v>8.4872660920790532E-5</v>
      </c>
      <c r="DZ106" s="202">
        <f t="shared" si="423"/>
        <v>9.9480334995562922E-5</v>
      </c>
      <c r="EA106" s="202">
        <f t="shared" si="423"/>
        <v>1.161914057247686E-4</v>
      </c>
      <c r="EB106" s="202">
        <f t="shared" si="423"/>
        <v>1.3523157903380415E-4</v>
      </c>
      <c r="EC106" s="202">
        <f t="shared" si="423"/>
        <v>1.5683737990247444E-4</v>
      </c>
      <c r="ED106" s="202">
        <f t="shared" si="423"/>
        <v>1.8125432737696359E-4</v>
      </c>
      <c r="EE106" s="202">
        <f t="shared" si="423"/>
        <v>2.0873464408330505E-4</v>
      </c>
      <c r="EF106" s="202">
        <f t="shared" si="423"/>
        <v>2.3953447808336523E-4</v>
      </c>
      <c r="EG106" s="202">
        <f t="shared" si="423"/>
        <v>2.7391062434173872E-4</v>
      </c>
      <c r="EH106" s="202">
        <f t="shared" si="423"/>
        <v>3.1211674434808651E-4</v>
      </c>
      <c r="EI106" s="202">
        <f t="shared" si="423"/>
        <v>3.5439909546476975E-4</v>
      </c>
      <c r="EJ106" s="202">
        <f t="shared" si="423"/>
        <v>4.0099179616369027E-4</v>
      </c>
      <c r="EK106" s="202">
        <f t="shared" si="423"/>
        <v>4.5211166921303882E-4</v>
      </c>
      <c r="EL106" s="202">
        <f t="shared" si="423"/>
        <v>5.0795272172124873E-4</v>
      </c>
      <c r="EM106" s="202">
        <f t="shared" si="423"/>
        <v>5.6868033830428325E-4</v>
      </c>
      <c r="EN106" s="202">
        <f t="shared" si="423"/>
        <v>6.3442528099760397E-4</v>
      </c>
      <c r="EO106" s="202">
        <f t="shared" si="423"/>
        <v>7.0527760630248514E-4</v>
      </c>
      <c r="EP106" s="202">
        <f t="shared" si="423"/>
        <v>7.8128062530218891E-4</v>
      </c>
      <c r="EQ106" s="202">
        <f t="shared" si="423"/>
        <v>0</v>
      </c>
      <c r="ER106" s="202">
        <f t="shared" si="423"/>
        <v>0</v>
      </c>
      <c r="ES106" s="202">
        <f t="shared" si="423"/>
        <v>0</v>
      </c>
      <c r="ET106" s="202">
        <f t="shared" si="423"/>
        <v>0</v>
      </c>
      <c r="EU106" s="202">
        <f t="shared" si="423"/>
        <v>0</v>
      </c>
      <c r="EV106" s="202">
        <f t="shared" si="423"/>
        <v>0</v>
      </c>
      <c r="EW106" s="202">
        <f t="shared" si="423"/>
        <v>0</v>
      </c>
      <c r="EX106" s="202">
        <f t="shared" si="423"/>
        <v>0</v>
      </c>
      <c r="EY106" s="202">
        <f t="shared" si="423"/>
        <v>0</v>
      </c>
      <c r="EZ106" s="202">
        <f t="shared" si="423"/>
        <v>0</v>
      </c>
      <c r="FA106" s="202">
        <f t="shared" si="423"/>
        <v>0</v>
      </c>
      <c r="FB106" s="202">
        <f t="shared" si="423"/>
        <v>0</v>
      </c>
      <c r="FC106" s="202">
        <f t="shared" si="423"/>
        <v>0</v>
      </c>
      <c r="FD106" s="202">
        <f t="shared" si="423"/>
        <v>0</v>
      </c>
      <c r="FE106" s="202">
        <f t="shared" si="423"/>
        <v>0</v>
      </c>
      <c r="FF106" s="202">
        <f t="shared" si="423"/>
        <v>0</v>
      </c>
      <c r="FG106" s="202">
        <f t="shared" si="423"/>
        <v>0</v>
      </c>
      <c r="FH106" s="202">
        <f t="shared" si="423"/>
        <v>0</v>
      </c>
      <c r="FI106" s="202">
        <f t="shared" si="423"/>
        <v>0</v>
      </c>
      <c r="FJ106" s="202">
        <f t="shared" si="423"/>
        <v>0</v>
      </c>
      <c r="FK106" s="202">
        <f t="shared" si="423"/>
        <v>0</v>
      </c>
      <c r="FL106" s="202">
        <f t="shared" si="423"/>
        <v>0</v>
      </c>
      <c r="FM106" s="202">
        <f t="shared" si="423"/>
        <v>0</v>
      </c>
      <c r="FN106" s="202">
        <f t="shared" si="423"/>
        <v>0</v>
      </c>
      <c r="FO106" s="202">
        <f t="shared" si="423"/>
        <v>0</v>
      </c>
      <c r="FP106" s="202">
        <f t="shared" si="423"/>
        <v>0</v>
      </c>
      <c r="FQ106" s="202">
        <f t="shared" si="423"/>
        <v>0</v>
      </c>
      <c r="FR106" s="202">
        <f t="shared" si="423"/>
        <v>0</v>
      </c>
      <c r="FS106" s="202">
        <f t="shared" si="423"/>
        <v>0</v>
      </c>
      <c r="FT106" s="202">
        <f t="shared" si="423"/>
        <v>0</v>
      </c>
      <c r="FU106" s="202">
        <f t="shared" si="423"/>
        <v>0</v>
      </c>
      <c r="FV106" s="202">
        <f t="shared" si="423"/>
        <v>0</v>
      </c>
      <c r="FW106" s="202">
        <f t="shared" si="423"/>
        <v>0</v>
      </c>
      <c r="FX106" s="202">
        <f t="shared" si="423"/>
        <v>0</v>
      </c>
      <c r="FY106" s="202">
        <f t="shared" si="423"/>
        <v>0</v>
      </c>
      <c r="FZ106" s="202">
        <f t="shared" si="423"/>
        <v>0</v>
      </c>
      <c r="GA106" s="202">
        <f t="shared" si="423"/>
        <v>0</v>
      </c>
      <c r="GB106" s="202">
        <f t="shared" si="423"/>
        <v>0</v>
      </c>
      <c r="GC106" s="202">
        <f t="shared" si="423"/>
        <v>0</v>
      </c>
      <c r="GD106" s="202">
        <f t="shared" si="423"/>
        <v>0</v>
      </c>
      <c r="GE106" s="202">
        <f t="shared" si="423"/>
        <v>0</v>
      </c>
      <c r="GF106" s="202">
        <f t="shared" si="423"/>
        <v>0</v>
      </c>
      <c r="GG106" s="202">
        <f t="shared" si="423"/>
        <v>0</v>
      </c>
      <c r="GH106" s="202">
        <f t="shared" ref="GH106:HQ106" si="424">IF(AND($D$112&gt;0,$D$113&gt;0),IF(OR(CK104&lt;$D$112,CK104=$D$112),GH104,0),"")</f>
        <v>0</v>
      </c>
      <c r="GI106" s="202">
        <f t="shared" si="424"/>
        <v>0</v>
      </c>
      <c r="GJ106" s="202">
        <f t="shared" si="424"/>
        <v>0</v>
      </c>
      <c r="GK106" s="202">
        <f t="shared" si="424"/>
        <v>0</v>
      </c>
      <c r="GL106" s="202">
        <f t="shared" si="424"/>
        <v>0</v>
      </c>
      <c r="GM106" s="202">
        <f t="shared" si="424"/>
        <v>0</v>
      </c>
      <c r="GN106" s="202">
        <f t="shared" si="424"/>
        <v>0</v>
      </c>
      <c r="GO106" s="202">
        <f t="shared" si="424"/>
        <v>0</v>
      </c>
      <c r="GP106" s="202">
        <f t="shared" si="424"/>
        <v>0</v>
      </c>
      <c r="GQ106" s="202">
        <f t="shared" si="424"/>
        <v>0</v>
      </c>
      <c r="GR106" s="202">
        <f t="shared" si="424"/>
        <v>0</v>
      </c>
      <c r="GS106" s="202">
        <f t="shared" si="424"/>
        <v>0</v>
      </c>
      <c r="GT106" s="202">
        <f t="shared" si="424"/>
        <v>0</v>
      </c>
      <c r="GU106" s="202">
        <f t="shared" si="424"/>
        <v>0</v>
      </c>
      <c r="GV106" s="202">
        <f t="shared" si="424"/>
        <v>0</v>
      </c>
      <c r="GW106" s="202">
        <f t="shared" si="424"/>
        <v>0</v>
      </c>
      <c r="GX106" s="202">
        <f t="shared" si="424"/>
        <v>0</v>
      </c>
      <c r="GY106" s="202">
        <f t="shared" si="424"/>
        <v>0</v>
      </c>
      <c r="GZ106" s="202">
        <f t="shared" si="424"/>
        <v>0</v>
      </c>
      <c r="HA106" s="202">
        <f t="shared" si="424"/>
        <v>0</v>
      </c>
      <c r="HB106" s="202">
        <f t="shared" si="424"/>
        <v>0</v>
      </c>
      <c r="HC106" s="202">
        <f t="shared" si="424"/>
        <v>0</v>
      </c>
      <c r="HD106" s="202">
        <f t="shared" si="424"/>
        <v>0</v>
      </c>
      <c r="HE106" s="202">
        <f t="shared" si="424"/>
        <v>0</v>
      </c>
      <c r="HF106" s="202">
        <f t="shared" si="424"/>
        <v>0</v>
      </c>
      <c r="HG106" s="202">
        <f t="shared" si="424"/>
        <v>0</v>
      </c>
      <c r="HH106" s="202">
        <f t="shared" si="424"/>
        <v>0</v>
      </c>
      <c r="HI106" s="202">
        <f t="shared" si="424"/>
        <v>0</v>
      </c>
      <c r="HJ106" s="202">
        <f t="shared" si="424"/>
        <v>0</v>
      </c>
      <c r="HK106" s="202">
        <f t="shared" si="424"/>
        <v>0</v>
      </c>
      <c r="HL106" s="202">
        <f t="shared" si="424"/>
        <v>0</v>
      </c>
      <c r="HM106" s="202">
        <f t="shared" si="424"/>
        <v>0</v>
      </c>
      <c r="HN106" s="202">
        <f t="shared" si="424"/>
        <v>0</v>
      </c>
      <c r="HO106" s="202">
        <f t="shared" si="424"/>
        <v>0</v>
      </c>
      <c r="HP106" s="202">
        <f t="shared" si="424"/>
        <v>0</v>
      </c>
      <c r="HQ106" s="202">
        <f t="shared" si="424"/>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5">IF(AND($D$112&gt;0,$D$113&gt;0),IF(AND(Y104&gt;$D$112,OR(Y104&lt;$D$113,Y104=$D$113)),DV104,0),"")</f>
        <v>0</v>
      </c>
      <c r="DW107" s="202">
        <f t="shared" si="425"/>
        <v>0</v>
      </c>
      <c r="DX107" s="202">
        <f t="shared" si="425"/>
        <v>0</v>
      </c>
      <c r="DY107" s="202">
        <f t="shared" si="425"/>
        <v>0</v>
      </c>
      <c r="DZ107" s="202">
        <f t="shared" si="425"/>
        <v>0</v>
      </c>
      <c r="EA107" s="202">
        <f t="shared" si="425"/>
        <v>0</v>
      </c>
      <c r="EB107" s="202">
        <f t="shared" si="425"/>
        <v>0</v>
      </c>
      <c r="EC107" s="202">
        <f t="shared" si="425"/>
        <v>0</v>
      </c>
      <c r="ED107" s="202">
        <f t="shared" si="425"/>
        <v>0</v>
      </c>
      <c r="EE107" s="202">
        <f t="shared" si="425"/>
        <v>0</v>
      </c>
      <c r="EF107" s="202">
        <f t="shared" si="425"/>
        <v>0</v>
      </c>
      <c r="EG107" s="202">
        <f t="shared" si="425"/>
        <v>0</v>
      </c>
      <c r="EH107" s="202">
        <f t="shared" si="425"/>
        <v>0</v>
      </c>
      <c r="EI107" s="202">
        <f t="shared" si="425"/>
        <v>0</v>
      </c>
      <c r="EJ107" s="202">
        <f t="shared" si="425"/>
        <v>0</v>
      </c>
      <c r="EK107" s="202">
        <f t="shared" si="425"/>
        <v>0</v>
      </c>
      <c r="EL107" s="202">
        <f t="shared" si="425"/>
        <v>0</v>
      </c>
      <c r="EM107" s="202">
        <f t="shared" si="425"/>
        <v>0</v>
      </c>
      <c r="EN107" s="202">
        <f t="shared" si="425"/>
        <v>0</v>
      </c>
      <c r="EO107" s="202">
        <f t="shared" si="425"/>
        <v>0</v>
      </c>
      <c r="EP107" s="202">
        <f t="shared" si="425"/>
        <v>0</v>
      </c>
      <c r="EQ107" s="202">
        <f t="shared" si="425"/>
        <v>8.6242504643854973E-4</v>
      </c>
      <c r="ER107" s="202">
        <f t="shared" si="425"/>
        <v>9.4864345162590973E-4</v>
      </c>
      <c r="ES107" s="202">
        <f t="shared" si="425"/>
        <v>1.0398052642363828E-3</v>
      </c>
      <c r="ET107" s="202">
        <f t="shared" si="425"/>
        <v>1.1357123715032176E-3</v>
      </c>
      <c r="EU107" s="202">
        <f t="shared" si="425"/>
        <v>1.236095563518682E-3</v>
      </c>
      <c r="EV107" s="202">
        <f t="shared" si="425"/>
        <v>1.3406119458161654E-3</v>
      </c>
      <c r="EW107" s="202">
        <f t="shared" si="425"/>
        <v>1.4488434722239913E-3</v>
      </c>
      <c r="EX107" s="202">
        <f t="shared" si="425"/>
        <v>1.5602967291207699E-3</v>
      </c>
      <c r="EY107" s="202">
        <f t="shared" si="425"/>
        <v>1.6744040814489578E-3</v>
      </c>
      <c r="EZ107" s="202">
        <f t="shared" si="425"/>
        <v>1.790526265088825E-3</v>
      </c>
      <c r="FA107" s="202">
        <f t="shared" si="425"/>
        <v>1.9079564798953346E-3</v>
      </c>
      <c r="FB107" s="202">
        <f t="shared" si="425"/>
        <v>2.0259260034923136E-3</v>
      </c>
      <c r="FC107" s="202">
        <f t="shared" si="425"/>
        <v>2.1436113086297183E-3</v>
      </c>
      <c r="FD107" s="202">
        <f t="shared" si="425"/>
        <v>2.2601426275410293E-3</v>
      </c>
      <c r="FE107" s="202">
        <f t="shared" si="425"/>
        <v>2.3746138664337301E-3</v>
      </c>
      <c r="FF107" s="202">
        <f t="shared" si="425"/>
        <v>2.4860937332600373E-3</v>
      </c>
      <c r="FG107" s="202">
        <f t="shared" si="425"/>
        <v>2.593637903566899E-3</v>
      </c>
      <c r="FH107" s="202">
        <f t="shared" si="425"/>
        <v>2.6963020138505191E-3</v>
      </c>
      <c r="FI107" s="202">
        <f t="shared" si="425"/>
        <v>2.7931552407432472E-3</v>
      </c>
      <c r="FJ107" s="202">
        <f t="shared" si="425"/>
        <v>2.8832941987536709E-3</v>
      </c>
      <c r="FK107" s="202">
        <f t="shared" si="425"/>
        <v>2.9658568702379418E-3</v>
      </c>
      <c r="FL107" s="202">
        <f t="shared" si="425"/>
        <v>3.0400362696867064E-3</v>
      </c>
      <c r="FM107" s="202">
        <f t="shared" si="425"/>
        <v>3.1050935409209831E-3</v>
      </c>
      <c r="FN107" s="202">
        <f t="shared" si="425"/>
        <v>3.1603701907896107E-3</v>
      </c>
      <c r="FO107" s="202">
        <f t="shared" si="425"/>
        <v>3.2052991765479655E-3</v>
      </c>
      <c r="FP107" s="202">
        <f t="shared" si="425"/>
        <v>3.2394145860674393E-3</v>
      </c>
      <c r="FQ107" s="202">
        <f t="shared" si="425"/>
        <v>3.2623596798697736E-3</v>
      </c>
      <c r="FR107" s="202">
        <f t="shared" si="425"/>
        <v>3.2738931009017617E-3</v>
      </c>
      <c r="FS107" s="202">
        <f t="shared" si="425"/>
        <v>3.2738931009017626E-3</v>
      </c>
      <c r="FT107" s="202">
        <f t="shared" si="425"/>
        <v>3.2623596798697749E-3</v>
      </c>
      <c r="FU107" s="202">
        <f t="shared" si="425"/>
        <v>3.2394145860674428E-3</v>
      </c>
      <c r="FV107" s="202">
        <f t="shared" si="425"/>
        <v>3.2052991765479689E-3</v>
      </c>
      <c r="FW107" s="202">
        <f t="shared" si="425"/>
        <v>3.1603701907896155E-3</v>
      </c>
      <c r="FX107" s="202">
        <f t="shared" si="425"/>
        <v>3.1050935409209883E-3</v>
      </c>
      <c r="FY107" s="202">
        <f t="shared" si="425"/>
        <v>3.0400362696867129E-3</v>
      </c>
      <c r="FZ107" s="202">
        <f t="shared" si="425"/>
        <v>2.9658568702379496E-3</v>
      </c>
      <c r="GA107" s="202">
        <f t="shared" si="425"/>
        <v>2.8832941987536787E-3</v>
      </c>
      <c r="GB107" s="202">
        <f t="shared" si="425"/>
        <v>2.7931552407432559E-3</v>
      </c>
      <c r="GC107" s="202">
        <f t="shared" si="425"/>
        <v>2.6963020138505286E-3</v>
      </c>
      <c r="GD107" s="202">
        <f t="shared" si="425"/>
        <v>2.593637903566909E-3</v>
      </c>
      <c r="GE107" s="202">
        <f t="shared" si="425"/>
        <v>2.4860937332600477E-3</v>
      </c>
      <c r="GF107" s="202">
        <f t="shared" si="425"/>
        <v>2.3746138664337405E-3</v>
      </c>
      <c r="GG107" s="202">
        <f t="shared" si="425"/>
        <v>2.2601426275410401E-3</v>
      </c>
      <c r="GH107" s="202">
        <f t="shared" ref="GH107:HQ107" si="426">IF(AND($D$112&gt;0,$D$113&gt;0),IF(AND(CK104&gt;$D$112,OR(CK104&lt;$D$113,CK104=$D$113)),GH104,0),"")</f>
        <v>2.1436113086297291E-3</v>
      </c>
      <c r="GI107" s="202">
        <f t="shared" si="426"/>
        <v>2.0259260034923244E-3</v>
      </c>
      <c r="GJ107" s="202">
        <f t="shared" si="426"/>
        <v>1.907956479895346E-3</v>
      </c>
      <c r="GK107" s="202">
        <f t="shared" si="426"/>
        <v>1.7905262650888363E-3</v>
      </c>
      <c r="GL107" s="202">
        <f t="shared" si="426"/>
        <v>1.6744040814489689E-3</v>
      </c>
      <c r="GM107" s="202">
        <f t="shared" si="426"/>
        <v>1.5602967291207805E-3</v>
      </c>
      <c r="GN107" s="202">
        <f t="shared" si="426"/>
        <v>1.4488434722240014E-3</v>
      </c>
      <c r="GO107" s="202">
        <f t="shared" si="426"/>
        <v>1.3406119458161754E-3</v>
      </c>
      <c r="GP107" s="202">
        <f t="shared" si="426"/>
        <v>1.2360955635186918E-3</v>
      </c>
      <c r="GQ107" s="202">
        <f t="shared" si="426"/>
        <v>1.1357123715032269E-3</v>
      </c>
      <c r="GR107" s="202">
        <f t="shared" si="426"/>
        <v>1.0398052642363916E-3</v>
      </c>
      <c r="GS107" s="202">
        <f t="shared" si="426"/>
        <v>9.4864345162591786E-4</v>
      </c>
      <c r="GT107" s="202">
        <f t="shared" si="426"/>
        <v>8.6242504643855764E-4</v>
      </c>
      <c r="GU107" s="202">
        <f t="shared" si="426"/>
        <v>0</v>
      </c>
      <c r="GV107" s="202">
        <f t="shared" si="426"/>
        <v>0</v>
      </c>
      <c r="GW107" s="202">
        <f t="shared" si="426"/>
        <v>0</v>
      </c>
      <c r="GX107" s="202">
        <f t="shared" si="426"/>
        <v>0</v>
      </c>
      <c r="GY107" s="202">
        <f t="shared" si="426"/>
        <v>0</v>
      </c>
      <c r="GZ107" s="202">
        <f t="shared" si="426"/>
        <v>0</v>
      </c>
      <c r="HA107" s="202">
        <f t="shared" si="426"/>
        <v>0</v>
      </c>
      <c r="HB107" s="202">
        <f t="shared" si="426"/>
        <v>0</v>
      </c>
      <c r="HC107" s="202">
        <f t="shared" si="426"/>
        <v>0</v>
      </c>
      <c r="HD107" s="202">
        <f t="shared" si="426"/>
        <v>0</v>
      </c>
      <c r="HE107" s="202">
        <f t="shared" si="426"/>
        <v>0</v>
      </c>
      <c r="HF107" s="202">
        <f t="shared" si="426"/>
        <v>0</v>
      </c>
      <c r="HG107" s="202">
        <f t="shared" si="426"/>
        <v>0</v>
      </c>
      <c r="HH107" s="202">
        <f t="shared" si="426"/>
        <v>0</v>
      </c>
      <c r="HI107" s="202">
        <f t="shared" si="426"/>
        <v>0</v>
      </c>
      <c r="HJ107" s="202">
        <f t="shared" si="426"/>
        <v>0</v>
      </c>
      <c r="HK107" s="202">
        <f t="shared" si="426"/>
        <v>0</v>
      </c>
      <c r="HL107" s="202">
        <f t="shared" si="426"/>
        <v>0</v>
      </c>
      <c r="HM107" s="202">
        <f t="shared" si="426"/>
        <v>0</v>
      </c>
      <c r="HN107" s="202">
        <f t="shared" si="426"/>
        <v>0</v>
      </c>
      <c r="HO107" s="202">
        <f t="shared" si="426"/>
        <v>0</v>
      </c>
      <c r="HP107" s="202">
        <f t="shared" si="426"/>
        <v>0</v>
      </c>
      <c r="HQ107" s="202">
        <f t="shared" si="426"/>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27">IF(AND($D$112&gt;0,$D$113&gt;0),IF(AND(Y104&gt;$D$113),DV104,0),"")</f>
        <v>0</v>
      </c>
      <c r="DW108" s="202">
        <f t="shared" si="427"/>
        <v>0</v>
      </c>
      <c r="DX108" s="202">
        <f t="shared" si="427"/>
        <v>0</v>
      </c>
      <c r="DY108" s="202">
        <f t="shared" si="427"/>
        <v>0</v>
      </c>
      <c r="DZ108" s="202">
        <f t="shared" si="427"/>
        <v>0</v>
      </c>
      <c r="EA108" s="202">
        <f t="shared" si="427"/>
        <v>0</v>
      </c>
      <c r="EB108" s="202">
        <f t="shared" si="427"/>
        <v>0</v>
      </c>
      <c r="EC108" s="202">
        <f t="shared" si="427"/>
        <v>0</v>
      </c>
      <c r="ED108" s="202">
        <f t="shared" si="427"/>
        <v>0</v>
      </c>
      <c r="EE108" s="202">
        <f t="shared" si="427"/>
        <v>0</v>
      </c>
      <c r="EF108" s="202">
        <f t="shared" si="427"/>
        <v>0</v>
      </c>
      <c r="EG108" s="202">
        <f t="shared" si="427"/>
        <v>0</v>
      </c>
      <c r="EH108" s="202">
        <f t="shared" si="427"/>
        <v>0</v>
      </c>
      <c r="EI108" s="202">
        <f t="shared" si="427"/>
        <v>0</v>
      </c>
      <c r="EJ108" s="202">
        <f t="shared" si="427"/>
        <v>0</v>
      </c>
      <c r="EK108" s="202">
        <f t="shared" si="427"/>
        <v>0</v>
      </c>
      <c r="EL108" s="202">
        <f t="shared" si="427"/>
        <v>0</v>
      </c>
      <c r="EM108" s="202">
        <f t="shared" si="427"/>
        <v>0</v>
      </c>
      <c r="EN108" s="202">
        <f t="shared" si="427"/>
        <v>0</v>
      </c>
      <c r="EO108" s="202">
        <f t="shared" si="427"/>
        <v>0</v>
      </c>
      <c r="EP108" s="202">
        <f t="shared" si="427"/>
        <v>0</v>
      </c>
      <c r="EQ108" s="202">
        <f t="shared" si="427"/>
        <v>0</v>
      </c>
      <c r="ER108" s="202">
        <f t="shared" si="427"/>
        <v>0</v>
      </c>
      <c r="ES108" s="202">
        <f t="shared" si="427"/>
        <v>0</v>
      </c>
      <c r="ET108" s="202">
        <f t="shared" si="427"/>
        <v>0</v>
      </c>
      <c r="EU108" s="202">
        <f t="shared" si="427"/>
        <v>0</v>
      </c>
      <c r="EV108" s="202">
        <f t="shared" si="427"/>
        <v>0</v>
      </c>
      <c r="EW108" s="202">
        <f t="shared" si="427"/>
        <v>0</v>
      </c>
      <c r="EX108" s="202">
        <f t="shared" si="427"/>
        <v>0</v>
      </c>
      <c r="EY108" s="202">
        <f t="shared" si="427"/>
        <v>0</v>
      </c>
      <c r="EZ108" s="202">
        <f t="shared" si="427"/>
        <v>0</v>
      </c>
      <c r="FA108" s="202">
        <f t="shared" si="427"/>
        <v>0</v>
      </c>
      <c r="FB108" s="202">
        <f t="shared" si="427"/>
        <v>0</v>
      </c>
      <c r="FC108" s="202">
        <f t="shared" si="427"/>
        <v>0</v>
      </c>
      <c r="FD108" s="202">
        <f t="shared" si="427"/>
        <v>0</v>
      </c>
      <c r="FE108" s="202">
        <f t="shared" si="427"/>
        <v>0</v>
      </c>
      <c r="FF108" s="202">
        <f t="shared" si="427"/>
        <v>0</v>
      </c>
      <c r="FG108" s="202">
        <f t="shared" si="427"/>
        <v>0</v>
      </c>
      <c r="FH108" s="202">
        <f t="shared" si="427"/>
        <v>0</v>
      </c>
      <c r="FI108" s="202">
        <f t="shared" si="427"/>
        <v>0</v>
      </c>
      <c r="FJ108" s="202">
        <f t="shared" si="427"/>
        <v>0</v>
      </c>
      <c r="FK108" s="202">
        <f t="shared" si="427"/>
        <v>0</v>
      </c>
      <c r="FL108" s="202">
        <f t="shared" si="427"/>
        <v>0</v>
      </c>
      <c r="FM108" s="202">
        <f t="shared" si="427"/>
        <v>0</v>
      </c>
      <c r="FN108" s="202">
        <f t="shared" si="427"/>
        <v>0</v>
      </c>
      <c r="FO108" s="202">
        <f t="shared" si="427"/>
        <v>0</v>
      </c>
      <c r="FP108" s="202">
        <f t="shared" si="427"/>
        <v>0</v>
      </c>
      <c r="FQ108" s="202">
        <f t="shared" si="427"/>
        <v>0</v>
      </c>
      <c r="FR108" s="202">
        <f t="shared" si="427"/>
        <v>0</v>
      </c>
      <c r="FS108" s="202">
        <f t="shared" si="427"/>
        <v>0</v>
      </c>
      <c r="FT108" s="202">
        <f t="shared" si="427"/>
        <v>0</v>
      </c>
      <c r="FU108" s="202">
        <f t="shared" si="427"/>
        <v>0</v>
      </c>
      <c r="FV108" s="202">
        <f t="shared" si="427"/>
        <v>0</v>
      </c>
      <c r="FW108" s="202">
        <f t="shared" si="427"/>
        <v>0</v>
      </c>
      <c r="FX108" s="202">
        <f t="shared" si="427"/>
        <v>0</v>
      </c>
      <c r="FY108" s="202">
        <f t="shared" si="427"/>
        <v>0</v>
      </c>
      <c r="FZ108" s="202">
        <f t="shared" si="427"/>
        <v>0</v>
      </c>
      <c r="GA108" s="202">
        <f t="shared" si="427"/>
        <v>0</v>
      </c>
      <c r="GB108" s="202">
        <f t="shared" si="427"/>
        <v>0</v>
      </c>
      <c r="GC108" s="202">
        <f t="shared" si="427"/>
        <v>0</v>
      </c>
      <c r="GD108" s="202">
        <f t="shared" si="427"/>
        <v>0</v>
      </c>
      <c r="GE108" s="202">
        <f t="shared" si="427"/>
        <v>0</v>
      </c>
      <c r="GF108" s="202">
        <f t="shared" si="427"/>
        <v>0</v>
      </c>
      <c r="GG108" s="202">
        <f t="shared" si="427"/>
        <v>0</v>
      </c>
      <c r="GH108" s="202">
        <f t="shared" ref="GH108:HQ108" si="428">IF(AND($D$112&gt;0,$D$113&gt;0),IF(AND(CK104&gt;$D$113),GH104,0),"")</f>
        <v>0</v>
      </c>
      <c r="GI108" s="202">
        <f t="shared" si="428"/>
        <v>0</v>
      </c>
      <c r="GJ108" s="202">
        <f t="shared" si="428"/>
        <v>0</v>
      </c>
      <c r="GK108" s="202">
        <f t="shared" si="428"/>
        <v>0</v>
      </c>
      <c r="GL108" s="202">
        <f t="shared" si="428"/>
        <v>0</v>
      </c>
      <c r="GM108" s="202">
        <f t="shared" si="428"/>
        <v>0</v>
      </c>
      <c r="GN108" s="202">
        <f t="shared" si="428"/>
        <v>0</v>
      </c>
      <c r="GO108" s="202">
        <f t="shared" si="428"/>
        <v>0</v>
      </c>
      <c r="GP108" s="202">
        <f t="shared" si="428"/>
        <v>0</v>
      </c>
      <c r="GQ108" s="202">
        <f t="shared" si="428"/>
        <v>0</v>
      </c>
      <c r="GR108" s="202">
        <f t="shared" si="428"/>
        <v>0</v>
      </c>
      <c r="GS108" s="202">
        <f t="shared" si="428"/>
        <v>0</v>
      </c>
      <c r="GT108" s="202">
        <f t="shared" si="428"/>
        <v>0</v>
      </c>
      <c r="GU108" s="202">
        <f t="shared" si="428"/>
        <v>7.8128062530219617E-4</v>
      </c>
      <c r="GV108" s="202">
        <f t="shared" si="428"/>
        <v>7.0527760630249208E-4</v>
      </c>
      <c r="GW108" s="202">
        <f t="shared" si="428"/>
        <v>6.3442528099761036E-4</v>
      </c>
      <c r="GX108" s="202">
        <f t="shared" si="428"/>
        <v>5.6868033830428932E-4</v>
      </c>
      <c r="GY108" s="202">
        <f t="shared" si="428"/>
        <v>5.0795272172125415E-4</v>
      </c>
      <c r="GZ108" s="202">
        <f t="shared" si="428"/>
        <v>4.5211166921304386E-4</v>
      </c>
      <c r="HA108" s="202">
        <f t="shared" si="428"/>
        <v>4.0099179616369466E-4</v>
      </c>
      <c r="HB108" s="202">
        <f t="shared" si="428"/>
        <v>3.5439909546477398E-4</v>
      </c>
      <c r="HC108" s="202">
        <f t="shared" si="428"/>
        <v>3.1211674434809057E-4</v>
      </c>
      <c r="HD108" s="202">
        <f t="shared" si="428"/>
        <v>2.7391062434174224E-4</v>
      </c>
      <c r="HE108" s="202">
        <f t="shared" si="428"/>
        <v>2.3953447808336807E-4</v>
      </c>
      <c r="HF108" s="202">
        <f t="shared" si="428"/>
        <v>2.0873464408330784E-4</v>
      </c>
      <c r="HG108" s="202">
        <f t="shared" si="428"/>
        <v>1.8125432737696616E-4</v>
      </c>
      <c r="HH108" s="202">
        <f t="shared" si="428"/>
        <v>1.5683737990247667E-4</v>
      </c>
      <c r="HI108" s="202">
        <f t="shared" si="428"/>
        <v>1.3523157903380594E-4</v>
      </c>
      <c r="HJ108" s="202">
        <f t="shared" si="428"/>
        <v>1.1619140572477029E-4</v>
      </c>
      <c r="HK108" s="202">
        <f t="shared" si="428"/>
        <v>9.9480334995564454E-5</v>
      </c>
      <c r="HL108" s="202">
        <f t="shared" si="428"/>
        <v>8.4872660920791846E-5</v>
      </c>
      <c r="HM108" s="202">
        <f t="shared" si="428"/>
        <v>7.2154885830839712E-5</v>
      </c>
      <c r="HN108" s="202">
        <f t="shared" si="428"/>
        <v>6.1126709155644212E-5</v>
      </c>
      <c r="HO108" s="202">
        <f t="shared" si="428"/>
        <v>5.1601655314592212E-5</v>
      </c>
      <c r="HP108" s="202">
        <f t="shared" si="428"/>
        <v>4.3407382424937678E-5</v>
      </c>
      <c r="HQ108" s="202">
        <f t="shared" si="428"/>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29">MAX(DV106:DV108)</f>
        <v>5.1601655314591351E-5</v>
      </c>
      <c r="DW109" s="248">
        <f t="shared" si="429"/>
        <v>6.1126709155643236E-5</v>
      </c>
      <c r="DX109" s="248">
        <f t="shared" si="429"/>
        <v>7.2154885830838655E-5</v>
      </c>
      <c r="DY109" s="248">
        <f t="shared" si="429"/>
        <v>8.4872660920790532E-5</v>
      </c>
      <c r="DZ109" s="248">
        <f t="shared" si="429"/>
        <v>9.9480334995562922E-5</v>
      </c>
      <c r="EA109" s="248">
        <f t="shared" si="429"/>
        <v>1.161914057247686E-4</v>
      </c>
      <c r="EB109" s="248">
        <f t="shared" si="429"/>
        <v>1.3523157903380415E-4</v>
      </c>
      <c r="EC109" s="248">
        <f t="shared" si="429"/>
        <v>1.5683737990247444E-4</v>
      </c>
      <c r="ED109" s="248">
        <f t="shared" si="429"/>
        <v>1.8125432737696359E-4</v>
      </c>
      <c r="EE109" s="248">
        <f t="shared" si="429"/>
        <v>2.0873464408330505E-4</v>
      </c>
      <c r="EF109" s="248">
        <f t="shared" si="429"/>
        <v>2.3953447808336523E-4</v>
      </c>
      <c r="EG109" s="248">
        <f t="shared" si="429"/>
        <v>2.7391062434173872E-4</v>
      </c>
      <c r="EH109" s="248">
        <f t="shared" si="429"/>
        <v>3.1211674434808651E-4</v>
      </c>
      <c r="EI109" s="248">
        <f t="shared" si="429"/>
        <v>3.5439909546476975E-4</v>
      </c>
      <c r="EJ109" s="248">
        <f t="shared" si="429"/>
        <v>4.0099179616369027E-4</v>
      </c>
      <c r="EK109" s="248">
        <f t="shared" si="429"/>
        <v>4.5211166921303882E-4</v>
      </c>
      <c r="EL109" s="248">
        <f t="shared" si="429"/>
        <v>5.0795272172124873E-4</v>
      </c>
      <c r="EM109" s="248">
        <f t="shared" si="429"/>
        <v>5.6868033830428325E-4</v>
      </c>
      <c r="EN109" s="248">
        <f t="shared" si="429"/>
        <v>6.3442528099760397E-4</v>
      </c>
      <c r="EO109" s="248">
        <f t="shared" si="429"/>
        <v>7.0527760630248514E-4</v>
      </c>
      <c r="EP109" s="248">
        <f t="shared" si="429"/>
        <v>7.8128062530218891E-4</v>
      </c>
      <c r="EQ109" s="248">
        <f t="shared" si="429"/>
        <v>8.6242504643854973E-4</v>
      </c>
      <c r="ER109" s="248">
        <f t="shared" si="429"/>
        <v>9.4864345162590973E-4</v>
      </c>
      <c r="ES109" s="248">
        <f t="shared" si="429"/>
        <v>1.0398052642363828E-3</v>
      </c>
      <c r="ET109" s="248">
        <f t="shared" si="429"/>
        <v>1.1357123715032176E-3</v>
      </c>
      <c r="EU109" s="248">
        <f t="shared" si="429"/>
        <v>1.236095563518682E-3</v>
      </c>
      <c r="EV109" s="248">
        <f t="shared" si="429"/>
        <v>1.3406119458161654E-3</v>
      </c>
      <c r="EW109" s="248">
        <f t="shared" si="429"/>
        <v>1.4488434722239913E-3</v>
      </c>
      <c r="EX109" s="248">
        <f t="shared" si="429"/>
        <v>1.5602967291207699E-3</v>
      </c>
      <c r="EY109" s="248">
        <f t="shared" si="429"/>
        <v>1.6744040814489578E-3</v>
      </c>
      <c r="EZ109" s="248">
        <f t="shared" si="429"/>
        <v>1.790526265088825E-3</v>
      </c>
      <c r="FA109" s="248">
        <f t="shared" si="429"/>
        <v>1.9079564798953346E-3</v>
      </c>
      <c r="FB109" s="248">
        <f t="shared" si="429"/>
        <v>2.0259260034923136E-3</v>
      </c>
      <c r="FC109" s="248">
        <f t="shared" si="429"/>
        <v>2.1436113086297183E-3</v>
      </c>
      <c r="FD109" s="248">
        <f t="shared" si="429"/>
        <v>2.2601426275410293E-3</v>
      </c>
      <c r="FE109" s="248">
        <f t="shared" si="429"/>
        <v>2.3746138664337301E-3</v>
      </c>
      <c r="FF109" s="248">
        <f t="shared" si="429"/>
        <v>2.4860937332600373E-3</v>
      </c>
      <c r="FG109" s="248">
        <f t="shared" si="429"/>
        <v>2.593637903566899E-3</v>
      </c>
      <c r="FH109" s="248">
        <f t="shared" si="429"/>
        <v>2.6963020138505191E-3</v>
      </c>
      <c r="FI109" s="248">
        <f t="shared" si="429"/>
        <v>2.7931552407432472E-3</v>
      </c>
      <c r="FJ109" s="248">
        <f t="shared" si="429"/>
        <v>2.8832941987536709E-3</v>
      </c>
      <c r="FK109" s="248">
        <f t="shared" si="429"/>
        <v>2.9658568702379418E-3</v>
      </c>
      <c r="FL109" s="248">
        <f t="shared" si="429"/>
        <v>3.0400362696867064E-3</v>
      </c>
      <c r="FM109" s="248">
        <f t="shared" si="429"/>
        <v>3.1050935409209831E-3</v>
      </c>
      <c r="FN109" s="248">
        <f t="shared" si="429"/>
        <v>3.1603701907896107E-3</v>
      </c>
      <c r="FO109" s="248">
        <f t="shared" si="429"/>
        <v>3.2052991765479655E-3</v>
      </c>
      <c r="FP109" s="248">
        <f t="shared" si="429"/>
        <v>3.2394145860674393E-3</v>
      </c>
      <c r="FQ109" s="248">
        <f t="shared" si="429"/>
        <v>3.2623596798697736E-3</v>
      </c>
      <c r="FR109" s="248">
        <f t="shared" si="429"/>
        <v>3.2738931009017617E-3</v>
      </c>
      <c r="FS109" s="248">
        <f t="shared" si="429"/>
        <v>3.2738931009017626E-3</v>
      </c>
      <c r="FT109" s="248">
        <f t="shared" si="429"/>
        <v>3.2623596798697749E-3</v>
      </c>
      <c r="FU109" s="248">
        <f t="shared" si="429"/>
        <v>3.2394145860674428E-3</v>
      </c>
      <c r="FV109" s="248">
        <f t="shared" si="429"/>
        <v>3.2052991765479689E-3</v>
      </c>
      <c r="FW109" s="248">
        <f t="shared" si="429"/>
        <v>3.1603701907896155E-3</v>
      </c>
      <c r="FX109" s="248">
        <f t="shared" si="429"/>
        <v>3.1050935409209883E-3</v>
      </c>
      <c r="FY109" s="248">
        <f t="shared" si="429"/>
        <v>3.0400362696867129E-3</v>
      </c>
      <c r="FZ109" s="248">
        <f t="shared" si="429"/>
        <v>2.9658568702379496E-3</v>
      </c>
      <c r="GA109" s="248">
        <f t="shared" si="429"/>
        <v>2.8832941987536787E-3</v>
      </c>
      <c r="GB109" s="248">
        <f t="shared" si="429"/>
        <v>2.7931552407432559E-3</v>
      </c>
      <c r="GC109" s="248">
        <f t="shared" si="429"/>
        <v>2.6963020138505286E-3</v>
      </c>
      <c r="GD109" s="248">
        <f t="shared" si="429"/>
        <v>2.593637903566909E-3</v>
      </c>
      <c r="GE109" s="248">
        <f t="shared" si="429"/>
        <v>2.4860937332600477E-3</v>
      </c>
      <c r="GF109" s="248">
        <f t="shared" si="429"/>
        <v>2.3746138664337405E-3</v>
      </c>
      <c r="GG109" s="248">
        <f t="shared" si="429"/>
        <v>2.2601426275410401E-3</v>
      </c>
      <c r="GH109" s="248">
        <f t="shared" ref="GH109:HQ109" si="430">MAX(GH106:GH108)</f>
        <v>2.1436113086297291E-3</v>
      </c>
      <c r="GI109" s="248">
        <f t="shared" si="430"/>
        <v>2.0259260034923244E-3</v>
      </c>
      <c r="GJ109" s="248">
        <f t="shared" si="430"/>
        <v>1.907956479895346E-3</v>
      </c>
      <c r="GK109" s="248">
        <f t="shared" si="430"/>
        <v>1.7905262650888363E-3</v>
      </c>
      <c r="GL109" s="248">
        <f t="shared" si="430"/>
        <v>1.6744040814489689E-3</v>
      </c>
      <c r="GM109" s="248">
        <f t="shared" si="430"/>
        <v>1.5602967291207805E-3</v>
      </c>
      <c r="GN109" s="248">
        <f t="shared" si="430"/>
        <v>1.4488434722240014E-3</v>
      </c>
      <c r="GO109" s="248">
        <f t="shared" si="430"/>
        <v>1.3406119458161754E-3</v>
      </c>
      <c r="GP109" s="248">
        <f t="shared" si="430"/>
        <v>1.2360955635186918E-3</v>
      </c>
      <c r="GQ109" s="248">
        <f t="shared" si="430"/>
        <v>1.1357123715032269E-3</v>
      </c>
      <c r="GR109" s="248">
        <f t="shared" si="430"/>
        <v>1.0398052642363916E-3</v>
      </c>
      <c r="GS109" s="248">
        <f t="shared" si="430"/>
        <v>9.4864345162591786E-4</v>
      </c>
      <c r="GT109" s="248">
        <f t="shared" si="430"/>
        <v>8.6242504643855764E-4</v>
      </c>
      <c r="GU109" s="248">
        <f t="shared" si="430"/>
        <v>7.8128062530219617E-4</v>
      </c>
      <c r="GV109" s="248">
        <f t="shared" si="430"/>
        <v>7.0527760630249208E-4</v>
      </c>
      <c r="GW109" s="248">
        <f t="shared" si="430"/>
        <v>6.3442528099761036E-4</v>
      </c>
      <c r="GX109" s="248">
        <f t="shared" si="430"/>
        <v>5.6868033830428932E-4</v>
      </c>
      <c r="GY109" s="248">
        <f t="shared" si="430"/>
        <v>5.0795272172125415E-4</v>
      </c>
      <c r="GZ109" s="248">
        <f t="shared" si="430"/>
        <v>4.5211166921304386E-4</v>
      </c>
      <c r="HA109" s="248">
        <f t="shared" si="430"/>
        <v>4.0099179616369466E-4</v>
      </c>
      <c r="HB109" s="248">
        <f t="shared" si="430"/>
        <v>3.5439909546477398E-4</v>
      </c>
      <c r="HC109" s="248">
        <f t="shared" si="430"/>
        <v>3.1211674434809057E-4</v>
      </c>
      <c r="HD109" s="248">
        <f t="shared" si="430"/>
        <v>2.7391062434174224E-4</v>
      </c>
      <c r="HE109" s="248">
        <f t="shared" si="430"/>
        <v>2.3953447808336807E-4</v>
      </c>
      <c r="HF109" s="248">
        <f t="shared" si="430"/>
        <v>2.0873464408330784E-4</v>
      </c>
      <c r="HG109" s="248">
        <f t="shared" si="430"/>
        <v>1.8125432737696616E-4</v>
      </c>
      <c r="HH109" s="248">
        <f t="shared" si="430"/>
        <v>1.5683737990247667E-4</v>
      </c>
      <c r="HI109" s="248">
        <f t="shared" si="430"/>
        <v>1.3523157903380594E-4</v>
      </c>
      <c r="HJ109" s="248">
        <f t="shared" si="430"/>
        <v>1.1619140572477029E-4</v>
      </c>
      <c r="HK109" s="248">
        <f t="shared" si="430"/>
        <v>9.9480334995564454E-5</v>
      </c>
      <c r="HL109" s="248">
        <f t="shared" si="430"/>
        <v>8.4872660920791846E-5</v>
      </c>
      <c r="HM109" s="248">
        <f t="shared" si="430"/>
        <v>7.2154885830839712E-5</v>
      </c>
      <c r="HN109" s="248">
        <f t="shared" si="430"/>
        <v>6.1126709155644212E-5</v>
      </c>
      <c r="HO109" s="248">
        <f t="shared" si="430"/>
        <v>5.1601655314592212E-5</v>
      </c>
      <c r="HP109" s="248">
        <f t="shared" si="430"/>
        <v>4.3407382424937678E-5</v>
      </c>
      <c r="HQ109" s="248">
        <f t="shared" si="430"/>
        <v>3.6385714532205388E-5</v>
      </c>
    </row>
    <row r="110" spans="1:225" ht="15.75" x14ac:dyDescent="0.25">
      <c r="A110" s="5"/>
      <c r="B110" s="5"/>
      <c r="C110" s="31" t="s">
        <v>52</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53</v>
      </c>
      <c r="D114" s="41">
        <f>IF(AND($D$112&gt;0,$D$113&gt;0,$D$112&lt;$D$113,NOT(L104="")),_xlfn.NORM.DIST($D$113,$G$104,$L$104,TRUE)-_xlfn.NORM.DIST($D$112,$G$104,$L$104,TRUE),"")</f>
        <v>0.89941223176427609</v>
      </c>
      <c r="E114" s="37"/>
      <c r="F114" s="44" t="s">
        <v>38</v>
      </c>
      <c r="G114" s="5"/>
      <c r="H114" s="5"/>
      <c r="I114" s="5"/>
      <c r="J114" s="5"/>
      <c r="K114" s="5"/>
      <c r="L114" s="5"/>
      <c r="M114" s="5"/>
      <c r="N114" s="5"/>
      <c r="O114" s="5"/>
      <c r="P114" s="5"/>
      <c r="Q114" s="5"/>
      <c r="R114" s="5"/>
      <c r="S114" s="5"/>
      <c r="T114" s="5"/>
      <c r="U114" s="5"/>
      <c r="V114" s="5"/>
    </row>
    <row r="115" spans="1:22" ht="17.25" x14ac:dyDescent="0.3">
      <c r="A115" s="5"/>
      <c r="B115" s="5"/>
      <c r="C115" s="74" t="s">
        <v>187</v>
      </c>
      <c r="D115" s="43">
        <f>IF(AND($D$112&gt;0,$D$113&gt;0,$D$112&lt;$D$113,NOT($L$104="")),_xlfn.NORM.DIST(D112,$G$104,$L$104,TRUE),"")</f>
        <v>5.0293884117861912E-2</v>
      </c>
      <c r="E115" s="37"/>
      <c r="F115" s="44" t="s">
        <v>39</v>
      </c>
      <c r="G115" s="5"/>
      <c r="H115" s="5"/>
      <c r="I115" s="5"/>
      <c r="J115" s="5"/>
      <c r="K115" s="5"/>
      <c r="L115" s="5"/>
      <c r="M115" s="5"/>
      <c r="N115" s="5"/>
      <c r="O115" s="5"/>
      <c r="P115" s="5"/>
      <c r="Q115" s="5"/>
      <c r="R115" s="5"/>
      <c r="S115" s="5"/>
      <c r="T115" s="5"/>
      <c r="U115" s="5"/>
      <c r="V115" s="5"/>
    </row>
    <row r="116" spans="1:22" ht="17.25" x14ac:dyDescent="0.3">
      <c r="A116" s="5"/>
      <c r="B116" s="5"/>
      <c r="C116" s="74" t="s">
        <v>188</v>
      </c>
      <c r="D116" s="42">
        <f>IF(AND($D$112&gt;0,$D$113&gt;0,$D$112&lt;$D$113,NOT($L$104="")),1-_xlfn.NORM.DIST(D113,$G$104,$L$104,TRUE),"")</f>
        <v>5.0293884117861953E-2</v>
      </c>
      <c r="E116" s="37"/>
      <c r="F116" s="44" t="s">
        <v>37</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50</v>
      </c>
      <c r="C138" s="11"/>
      <c r="D138" s="11"/>
      <c r="E138" s="12"/>
      <c r="F138" s="12"/>
      <c r="G138" s="11"/>
      <c r="H138" s="12"/>
      <c r="I138" s="12"/>
      <c r="J138" s="11"/>
      <c r="K138" s="11"/>
      <c r="L138" s="11"/>
      <c r="M138" s="11"/>
      <c r="N138" s="11"/>
      <c r="O138" s="13"/>
      <c r="V138" s="5"/>
    </row>
    <row r="139" spans="1:22" x14ac:dyDescent="0.25">
      <c r="A139" s="2"/>
      <c r="B139" s="10" t="s">
        <v>60</v>
      </c>
      <c r="C139" s="11"/>
      <c r="D139" s="11"/>
      <c r="E139" s="12"/>
      <c r="F139" s="12"/>
      <c r="G139" s="11"/>
      <c r="H139" s="12"/>
      <c r="I139" s="12"/>
      <c r="J139" s="11"/>
      <c r="K139" s="11"/>
      <c r="L139" s="11"/>
      <c r="M139" s="11"/>
      <c r="N139" s="11"/>
      <c r="O139" s="13"/>
      <c r="V139" s="5"/>
    </row>
    <row r="140" spans="1:22" x14ac:dyDescent="0.25">
      <c r="A140" s="2"/>
      <c r="B140" s="10" t="s">
        <v>33</v>
      </c>
      <c r="C140" s="11"/>
      <c r="D140" s="11"/>
      <c r="E140" s="12"/>
      <c r="F140" s="12"/>
      <c r="G140" s="11"/>
      <c r="H140" s="12"/>
      <c r="I140" s="12"/>
      <c r="J140" s="11"/>
      <c r="K140" s="11"/>
      <c r="L140" s="11"/>
      <c r="M140" s="11"/>
      <c r="N140" s="11"/>
      <c r="O140" s="13"/>
      <c r="V140" s="5"/>
    </row>
    <row r="141" spans="1:22" x14ac:dyDescent="0.25">
      <c r="A141" s="2"/>
      <c r="B141" s="10" t="s">
        <v>34</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51</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0.1.1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4" t="s">
        <v>99</v>
      </c>
      <c r="C148" s="374"/>
      <c r="D148" s="374"/>
      <c r="E148" s="374"/>
      <c r="F148" s="374"/>
      <c r="G148" s="374"/>
      <c r="H148" s="374"/>
      <c r="I148" s="97"/>
      <c r="J148" s="2"/>
      <c r="K148" s="2"/>
      <c r="L148" s="2"/>
      <c r="M148" s="5"/>
      <c r="N148" s="5"/>
      <c r="O148" s="5"/>
      <c r="P148" s="5"/>
      <c r="Q148" s="5"/>
      <c r="R148" s="5"/>
      <c r="S148" s="5"/>
      <c r="T148" s="5"/>
      <c r="U148" s="5"/>
      <c r="V148" s="5"/>
    </row>
    <row r="149" spans="1:22" x14ac:dyDescent="0.25">
      <c r="A149" s="2"/>
      <c r="B149" s="374" t="s">
        <v>100</v>
      </c>
      <c r="C149" s="374"/>
      <c r="D149" s="374"/>
      <c r="E149" s="374"/>
      <c r="F149" s="374"/>
      <c r="G149" s="374"/>
      <c r="H149" s="374"/>
      <c r="I149" s="97"/>
      <c r="J149" s="2"/>
      <c r="K149" s="2"/>
      <c r="L149" s="2"/>
      <c r="M149" s="5"/>
      <c r="N149" s="5"/>
      <c r="O149" s="5"/>
      <c r="P149" s="5"/>
      <c r="Q149" s="5"/>
      <c r="R149" s="5"/>
      <c r="S149" s="5"/>
      <c r="T149" s="5"/>
      <c r="U149" s="5"/>
      <c r="V149" s="5"/>
    </row>
    <row r="150" spans="1:22" x14ac:dyDescent="0.25">
      <c r="A150" s="2"/>
      <c r="B150" s="374" t="s">
        <v>64</v>
      </c>
      <c r="C150" s="374"/>
      <c r="D150" s="374"/>
      <c r="E150" s="374"/>
      <c r="F150" s="374"/>
      <c r="G150" s="374"/>
      <c r="H150" s="374"/>
      <c r="I150" s="97"/>
      <c r="J150" s="2"/>
      <c r="K150" s="2"/>
      <c r="L150" s="2"/>
      <c r="M150" s="5"/>
      <c r="N150" s="5"/>
      <c r="O150" s="5"/>
      <c r="P150" s="5"/>
      <c r="Q150" s="5"/>
      <c r="R150" s="5"/>
      <c r="S150" s="5"/>
      <c r="T150" s="5"/>
      <c r="U150" s="5"/>
      <c r="V150" s="5"/>
    </row>
    <row r="151" spans="1:22" x14ac:dyDescent="0.25">
      <c r="A151" s="2"/>
      <c r="B151" s="374" t="s">
        <v>169</v>
      </c>
      <c r="C151" s="374"/>
      <c r="D151" s="374"/>
      <c r="E151" s="374"/>
      <c r="F151" s="374"/>
      <c r="G151" s="374"/>
      <c r="H151" s="374"/>
      <c r="I151" s="97"/>
      <c r="J151" s="2"/>
      <c r="K151" s="2"/>
      <c r="L151" s="2"/>
      <c r="M151" s="5"/>
      <c r="N151" s="5"/>
      <c r="O151" s="5"/>
      <c r="P151" s="5"/>
      <c r="Q151" s="5"/>
      <c r="R151" s="5"/>
      <c r="S151" s="5"/>
      <c r="T151" s="5"/>
      <c r="U151" s="5"/>
      <c r="V151" s="5"/>
    </row>
    <row r="152" spans="1:22" x14ac:dyDescent="0.25">
      <c r="A152" s="2"/>
      <c r="B152" s="374" t="s">
        <v>769</v>
      </c>
      <c r="C152" s="374"/>
      <c r="D152" s="374"/>
      <c r="E152" s="374"/>
      <c r="F152" s="374"/>
      <c r="G152" s="374"/>
      <c r="H152" s="374"/>
      <c r="I152" s="97"/>
      <c r="J152" s="2"/>
      <c r="K152" s="2"/>
      <c r="L152" s="2"/>
      <c r="M152" s="5"/>
      <c r="N152" s="5"/>
      <c r="O152" s="5"/>
      <c r="P152" s="5"/>
      <c r="Q152" s="5"/>
      <c r="R152" s="5"/>
      <c r="S152" s="5"/>
      <c r="T152" s="5"/>
      <c r="U152" s="5"/>
      <c r="V152" s="5"/>
    </row>
    <row r="153" spans="1:22" x14ac:dyDescent="0.25">
      <c r="A153" s="2"/>
      <c r="B153" s="148" t="s">
        <v>167</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62</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166</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168</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702</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703</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704</v>
      </c>
    </row>
    <row r="161" spans="1:9" x14ac:dyDescent="0.25">
      <c r="B161" s="148" t="s">
        <v>61</v>
      </c>
    </row>
    <row r="162" spans="1:9" x14ac:dyDescent="0.25">
      <c r="B162" s="375" t="s">
        <v>708</v>
      </c>
      <c r="C162" s="375"/>
      <c r="D162" s="375"/>
      <c r="E162" s="375"/>
      <c r="F162" s="375"/>
      <c r="G162" s="375"/>
      <c r="H162" s="375"/>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B4:D103 J4:L103 J104 L104</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 (1-Point entry)'!DU4:HQ4</xm:f>
              <xm:sqref>I4</xm:sqref>
            </x14:sparkline>
            <x14:sparkline>
              <xm:f>'SPERT® Lognorm (1-Point entry)'!DU5:HQ5</xm:f>
              <xm:sqref>I5</xm:sqref>
            </x14:sparkline>
            <x14:sparkline>
              <xm:f>'SPERT® Lognorm (1-Point entry)'!DU6:HQ6</xm:f>
              <xm:sqref>I6</xm:sqref>
            </x14:sparkline>
            <x14:sparkline>
              <xm:f>'SPERT® Lognorm (1-Point entry)'!DU7:HQ7</xm:f>
              <xm:sqref>I7</xm:sqref>
            </x14:sparkline>
            <x14:sparkline>
              <xm:f>'SPERT® Lognorm (1-Point entry)'!DU8:HQ8</xm:f>
              <xm:sqref>I8</xm:sqref>
            </x14:sparkline>
            <x14:sparkline>
              <xm:f>'SPERT® Lognorm (1-Point entry)'!DU9:HQ9</xm:f>
              <xm:sqref>I9</xm:sqref>
            </x14:sparkline>
            <x14:sparkline>
              <xm:f>'SPERT® Lognorm (1-Point entry)'!DU10:HQ10</xm:f>
              <xm:sqref>I10</xm:sqref>
            </x14:sparkline>
            <x14:sparkline>
              <xm:f>'SPERT® Lognorm (1-Point entry)'!DU11:HQ11</xm:f>
              <xm:sqref>I11</xm:sqref>
            </x14:sparkline>
            <x14:sparkline>
              <xm:f>'SPERT® Lognorm (1-Point entry)'!DU12:HQ12</xm:f>
              <xm:sqref>I12</xm:sqref>
            </x14:sparkline>
            <x14:sparkline>
              <xm:f>'SPERT® Lognorm (1-Point entry)'!DU13:HQ13</xm:f>
              <xm:sqref>I13</xm:sqref>
            </x14:sparkline>
            <x14:sparkline>
              <xm:f>'SPERT® Lognorm (1-Point entry)'!DU14:HQ14</xm:f>
              <xm:sqref>I14</xm:sqref>
            </x14:sparkline>
            <x14:sparkline>
              <xm:f>'SPERT® Lognorm (1-Point entry)'!DU15:HQ15</xm:f>
              <xm:sqref>I15</xm:sqref>
            </x14:sparkline>
            <x14:sparkline>
              <xm:f>'SPERT® Lognorm (1-Point entry)'!DU16:HQ16</xm:f>
              <xm:sqref>I16</xm:sqref>
            </x14:sparkline>
            <x14:sparkline>
              <xm:f>'SPERT® Lognorm (1-Point entry)'!DU17:HQ17</xm:f>
              <xm:sqref>I17</xm:sqref>
            </x14:sparkline>
            <x14:sparkline>
              <xm:f>'SPERT® Lognorm (1-Point entry)'!DU18:HQ18</xm:f>
              <xm:sqref>I18</xm:sqref>
            </x14:sparkline>
            <x14:sparkline>
              <xm:f>'SPERT® Lognorm (1-Point entry)'!DU19:HQ19</xm:f>
              <xm:sqref>I19</xm:sqref>
            </x14:sparkline>
            <x14:sparkline>
              <xm:f>'SPERT® Lognorm (1-Point entry)'!DU20:HQ20</xm:f>
              <xm:sqref>I20</xm:sqref>
            </x14:sparkline>
            <x14:sparkline>
              <xm:f>'SPERT® Lognorm (1-Point entry)'!DU21:HQ21</xm:f>
              <xm:sqref>I21</xm:sqref>
            </x14:sparkline>
            <x14:sparkline>
              <xm:f>'SPERT® Lognorm (1-Point entry)'!DU22:HQ22</xm:f>
              <xm:sqref>I22</xm:sqref>
            </x14:sparkline>
            <x14:sparkline>
              <xm:f>'SPERT® Lognorm (1-Point entry)'!DU23:HQ23</xm:f>
              <xm:sqref>I23</xm:sqref>
            </x14:sparkline>
            <x14:sparkline>
              <xm:f>'SPERT® Lognorm (1-Point entry)'!DU24:HQ24</xm:f>
              <xm:sqref>I24</xm:sqref>
            </x14:sparkline>
            <x14:sparkline>
              <xm:f>'SPERT® Lognorm (1-Point entry)'!DU25:HQ25</xm:f>
              <xm:sqref>I25</xm:sqref>
            </x14:sparkline>
            <x14:sparkline>
              <xm:f>'SPERT® Lognorm (1-Point entry)'!DU26:HQ26</xm:f>
              <xm:sqref>I26</xm:sqref>
            </x14:sparkline>
            <x14:sparkline>
              <xm:f>'SPERT® Lognorm (1-Point entry)'!DU27:HQ27</xm:f>
              <xm:sqref>I27</xm:sqref>
            </x14:sparkline>
            <x14:sparkline>
              <xm:f>'SPERT® Lognorm (1-Point entry)'!DU28:HQ28</xm:f>
              <xm:sqref>I28</xm:sqref>
            </x14:sparkline>
            <x14:sparkline>
              <xm:f>'SPERT® Lognorm (1-Point entry)'!DU29:HQ29</xm:f>
              <xm:sqref>I29</xm:sqref>
            </x14:sparkline>
            <x14:sparkline>
              <xm:f>'SPERT® Lognorm (1-Point entry)'!DU30:HQ30</xm:f>
              <xm:sqref>I30</xm:sqref>
            </x14:sparkline>
            <x14:sparkline>
              <xm:f>'SPERT® Lognorm (1-Point entry)'!DU31:HQ31</xm:f>
              <xm:sqref>I31</xm:sqref>
            </x14:sparkline>
            <x14:sparkline>
              <xm:f>'SPERT® Lognorm (1-Point entry)'!DU32:HQ32</xm:f>
              <xm:sqref>I32</xm:sqref>
            </x14:sparkline>
            <x14:sparkline>
              <xm:f>'SPERT® Lognorm (1-Point entry)'!DU33:HQ33</xm:f>
              <xm:sqref>I33</xm:sqref>
            </x14:sparkline>
            <x14:sparkline>
              <xm:f>'SPERT® Lognorm (1-Point entry)'!DU34:HQ34</xm:f>
              <xm:sqref>I34</xm:sqref>
            </x14:sparkline>
            <x14:sparkline>
              <xm:f>'SPERT® Lognorm (1-Point entry)'!DU35:HQ35</xm:f>
              <xm:sqref>I35</xm:sqref>
            </x14:sparkline>
            <x14:sparkline>
              <xm:f>'SPERT® Lognorm (1-Point entry)'!DU36:HQ36</xm:f>
              <xm:sqref>I36</xm:sqref>
            </x14:sparkline>
            <x14:sparkline>
              <xm:f>'SPERT® Lognorm (1-Point entry)'!DU37:HQ37</xm:f>
              <xm:sqref>I37</xm:sqref>
            </x14:sparkline>
            <x14:sparkline>
              <xm:f>'SPERT® Lognorm (1-Point entry)'!DU38:HQ38</xm:f>
              <xm:sqref>I38</xm:sqref>
            </x14:sparkline>
            <x14:sparkline>
              <xm:f>'SPERT® Lognorm (1-Point entry)'!DU39:HQ39</xm:f>
              <xm:sqref>I39</xm:sqref>
            </x14:sparkline>
            <x14:sparkline>
              <xm:f>'SPERT® Lognorm (1-Point entry)'!DU40:HQ40</xm:f>
              <xm:sqref>I40</xm:sqref>
            </x14:sparkline>
            <x14:sparkline>
              <xm:f>'SPERT® Lognorm (1-Point entry)'!DU41:HQ41</xm:f>
              <xm:sqref>I41</xm:sqref>
            </x14:sparkline>
            <x14:sparkline>
              <xm:f>'SPERT® Lognorm (1-Point entry)'!DU42:HQ42</xm:f>
              <xm:sqref>I42</xm:sqref>
            </x14:sparkline>
            <x14:sparkline>
              <xm:f>'SPERT® Lognorm (1-Point entry)'!DU43:HQ43</xm:f>
              <xm:sqref>I43</xm:sqref>
            </x14:sparkline>
            <x14:sparkline>
              <xm:f>'SPERT® Lognorm (1-Point entry)'!DU44:HQ44</xm:f>
              <xm:sqref>I44</xm:sqref>
            </x14:sparkline>
            <x14:sparkline>
              <xm:f>'SPERT® Lognorm (1-Point entry)'!DU45:HQ45</xm:f>
              <xm:sqref>I45</xm:sqref>
            </x14:sparkline>
            <x14:sparkline>
              <xm:f>'SPERT® Lognorm (1-Point entry)'!DU46:HQ46</xm:f>
              <xm:sqref>I46</xm:sqref>
            </x14:sparkline>
            <x14:sparkline>
              <xm:f>'SPERT® Lognorm (1-Point entry)'!DU47:HQ47</xm:f>
              <xm:sqref>I47</xm:sqref>
            </x14:sparkline>
            <x14:sparkline>
              <xm:f>'SPERT® Lognorm (1-Point entry)'!DU48:HQ48</xm:f>
              <xm:sqref>I48</xm:sqref>
            </x14:sparkline>
            <x14:sparkline>
              <xm:f>'SPERT® Lognorm (1-Point entry)'!DU49:HQ49</xm:f>
              <xm:sqref>I49</xm:sqref>
            </x14:sparkline>
            <x14:sparkline>
              <xm:f>'SPERT® Lognorm (1-Point entry)'!DU50:HQ50</xm:f>
              <xm:sqref>I50</xm:sqref>
            </x14:sparkline>
            <x14:sparkline>
              <xm:f>'SPERT® Lognorm (1-Point entry)'!DU51:HQ51</xm:f>
              <xm:sqref>I51</xm:sqref>
            </x14:sparkline>
            <x14:sparkline>
              <xm:f>'SPERT® Lognorm (1-Point entry)'!DU52:HQ52</xm:f>
              <xm:sqref>I52</xm:sqref>
            </x14:sparkline>
            <x14:sparkline>
              <xm:f>'SPERT® Lognorm (1-Point entry)'!DU53:HQ53</xm:f>
              <xm:sqref>I53</xm:sqref>
            </x14:sparkline>
            <x14:sparkline>
              <xm:f>'SPERT® Lognorm (1-Point entry)'!DU54:HQ54</xm:f>
              <xm:sqref>I54</xm:sqref>
            </x14:sparkline>
            <x14:sparkline>
              <xm:f>'SPERT® Lognorm (1-Point entry)'!DU55:HQ55</xm:f>
              <xm:sqref>I55</xm:sqref>
            </x14:sparkline>
            <x14:sparkline>
              <xm:f>'SPERT® Lognorm (1-Point entry)'!DU56:HQ56</xm:f>
              <xm:sqref>I56</xm:sqref>
            </x14:sparkline>
            <x14:sparkline>
              <xm:f>'SPERT® Lognorm (1-Point entry)'!DU57:HQ57</xm:f>
              <xm:sqref>I57</xm:sqref>
            </x14:sparkline>
            <x14:sparkline>
              <xm:f>'SPERT® Lognorm (1-Point entry)'!DU58:HQ58</xm:f>
              <xm:sqref>I58</xm:sqref>
            </x14:sparkline>
            <x14:sparkline>
              <xm:f>'SPERT® Lognorm (1-Point entry)'!DU59:HQ59</xm:f>
              <xm:sqref>I59</xm:sqref>
            </x14:sparkline>
            <x14:sparkline>
              <xm:f>'SPERT® Lognorm (1-Point entry)'!DU60:HQ60</xm:f>
              <xm:sqref>I60</xm:sqref>
            </x14:sparkline>
            <x14:sparkline>
              <xm:f>'SPERT® Lognorm (1-Point entry)'!DU61:HQ61</xm:f>
              <xm:sqref>I61</xm:sqref>
            </x14:sparkline>
            <x14:sparkline>
              <xm:f>'SPERT® Lognorm (1-Point entry)'!DU62:HQ62</xm:f>
              <xm:sqref>I62</xm:sqref>
            </x14:sparkline>
            <x14:sparkline>
              <xm:f>'SPERT® Lognorm (1-Point entry)'!DU63:HQ63</xm:f>
              <xm:sqref>I63</xm:sqref>
            </x14:sparkline>
            <x14:sparkline>
              <xm:f>'SPERT® Lognorm (1-Point entry)'!DU64:HQ64</xm:f>
              <xm:sqref>I64</xm:sqref>
            </x14:sparkline>
            <x14:sparkline>
              <xm:f>'SPERT® Lognorm (1-Point entry)'!DU65:HQ65</xm:f>
              <xm:sqref>I65</xm:sqref>
            </x14:sparkline>
            <x14:sparkline>
              <xm:f>'SPERT® Lognorm (1-Point entry)'!DU66:HQ66</xm:f>
              <xm:sqref>I66</xm:sqref>
            </x14:sparkline>
            <x14:sparkline>
              <xm:f>'SPERT® Lognorm (1-Point entry)'!DU67:HQ67</xm:f>
              <xm:sqref>I67</xm:sqref>
            </x14:sparkline>
            <x14:sparkline>
              <xm:f>'SPERT® Lognorm (1-Point entry)'!DU68:HQ68</xm:f>
              <xm:sqref>I68</xm:sqref>
            </x14:sparkline>
            <x14:sparkline>
              <xm:f>'SPERT® Lognorm (1-Point entry)'!DU69:HQ69</xm:f>
              <xm:sqref>I69</xm:sqref>
            </x14:sparkline>
            <x14:sparkline>
              <xm:f>'SPERT® Lognorm (1-Point entry)'!DU70:HQ70</xm:f>
              <xm:sqref>I70</xm:sqref>
            </x14:sparkline>
            <x14:sparkline>
              <xm:f>'SPERT® Lognorm (1-Point entry)'!DU71:HQ71</xm:f>
              <xm:sqref>I71</xm:sqref>
            </x14:sparkline>
            <x14:sparkline>
              <xm:f>'SPERT® Lognorm (1-Point entry)'!DU72:HQ72</xm:f>
              <xm:sqref>I72</xm:sqref>
            </x14:sparkline>
            <x14:sparkline>
              <xm:f>'SPERT® Lognorm (1-Point entry)'!DU73:HQ73</xm:f>
              <xm:sqref>I73</xm:sqref>
            </x14:sparkline>
            <x14:sparkline>
              <xm:f>'SPERT® Lognorm (1-Point entry)'!DU74:HQ74</xm:f>
              <xm:sqref>I74</xm:sqref>
            </x14:sparkline>
            <x14:sparkline>
              <xm:f>'SPERT® Lognorm (1-Point entry)'!DU75:HQ75</xm:f>
              <xm:sqref>I75</xm:sqref>
            </x14:sparkline>
            <x14:sparkline>
              <xm:f>'SPERT® Lognorm (1-Point entry)'!DU76:HQ76</xm:f>
              <xm:sqref>I76</xm:sqref>
            </x14:sparkline>
            <x14:sparkline>
              <xm:f>'SPERT® Lognorm (1-Point entry)'!DU77:HQ77</xm:f>
              <xm:sqref>I77</xm:sqref>
            </x14:sparkline>
            <x14:sparkline>
              <xm:f>'SPERT® Lognorm (1-Point entry)'!DU78:HQ78</xm:f>
              <xm:sqref>I78</xm:sqref>
            </x14:sparkline>
            <x14:sparkline>
              <xm:f>'SPERT® Lognorm (1-Point entry)'!DU79:HQ79</xm:f>
              <xm:sqref>I79</xm:sqref>
            </x14:sparkline>
            <x14:sparkline>
              <xm:f>'SPERT® Lognorm (1-Point entry)'!DU80:HQ80</xm:f>
              <xm:sqref>I80</xm:sqref>
            </x14:sparkline>
            <x14:sparkline>
              <xm:f>'SPERT® Lognorm (1-Point entry)'!DU81:HQ81</xm:f>
              <xm:sqref>I81</xm:sqref>
            </x14:sparkline>
            <x14:sparkline>
              <xm:f>'SPERT® Lognorm (1-Point entry)'!DU82:HQ82</xm:f>
              <xm:sqref>I82</xm:sqref>
            </x14:sparkline>
            <x14:sparkline>
              <xm:f>'SPERT® Lognorm (1-Point entry)'!DU83:HQ83</xm:f>
              <xm:sqref>I83</xm:sqref>
            </x14:sparkline>
            <x14:sparkline>
              <xm:f>'SPERT® Lognorm (1-Point entry)'!DU84:HQ84</xm:f>
              <xm:sqref>I84</xm:sqref>
            </x14:sparkline>
            <x14:sparkline>
              <xm:f>'SPERT® Lognorm (1-Point entry)'!DU85:HQ85</xm:f>
              <xm:sqref>I85</xm:sqref>
            </x14:sparkline>
            <x14:sparkline>
              <xm:f>'SPERT® Lognorm (1-Point entry)'!DU86:HQ86</xm:f>
              <xm:sqref>I86</xm:sqref>
            </x14:sparkline>
            <x14:sparkline>
              <xm:f>'SPERT® Lognorm (1-Point entry)'!DU87:HQ87</xm:f>
              <xm:sqref>I87</xm:sqref>
            </x14:sparkline>
            <x14:sparkline>
              <xm:f>'SPERT® Lognorm (1-Point entry)'!DU88:HQ88</xm:f>
              <xm:sqref>I88</xm:sqref>
            </x14:sparkline>
            <x14:sparkline>
              <xm:f>'SPERT® Lognorm (1-Point entry)'!DU89:HQ89</xm:f>
              <xm:sqref>I89</xm:sqref>
            </x14:sparkline>
            <x14:sparkline>
              <xm:f>'SPERT® Lognorm (1-Point entry)'!DU90:HQ90</xm:f>
              <xm:sqref>I90</xm:sqref>
            </x14:sparkline>
            <x14:sparkline>
              <xm:f>'SPERT® Lognorm (1-Point entry)'!DU91:HQ91</xm:f>
              <xm:sqref>I91</xm:sqref>
            </x14:sparkline>
            <x14:sparkline>
              <xm:f>'SPERT® Lognorm (1-Point entry)'!DU92:HQ92</xm:f>
              <xm:sqref>I92</xm:sqref>
            </x14:sparkline>
            <x14:sparkline>
              <xm:f>'SPERT® Lognorm (1-Point entry)'!DU93:HQ93</xm:f>
              <xm:sqref>I93</xm:sqref>
            </x14:sparkline>
            <x14:sparkline>
              <xm:f>'SPERT® Lognorm (1-Point entry)'!DU94:HQ94</xm:f>
              <xm:sqref>I94</xm:sqref>
            </x14:sparkline>
            <x14:sparkline>
              <xm:f>'SPERT® Lognorm (1-Point entry)'!DU95:HQ95</xm:f>
              <xm:sqref>I95</xm:sqref>
            </x14:sparkline>
            <x14:sparkline>
              <xm:f>'SPERT® Lognorm (1-Point entry)'!DU96:HQ96</xm:f>
              <xm:sqref>I96</xm:sqref>
            </x14:sparkline>
            <x14:sparkline>
              <xm:f>'SPERT® Lognorm (1-Point entry)'!DU97:HQ97</xm:f>
              <xm:sqref>I97</xm:sqref>
            </x14:sparkline>
            <x14:sparkline>
              <xm:f>'SPERT® Lognorm (1-Point entry)'!DU98:HQ98</xm:f>
              <xm:sqref>I98</xm:sqref>
            </x14:sparkline>
            <x14:sparkline>
              <xm:f>'SPERT® Lognorm (1-Point entry)'!DU99:HQ99</xm:f>
              <xm:sqref>I99</xm:sqref>
            </x14:sparkline>
            <x14:sparkline>
              <xm:f>'SPERT® Lognorm (1-Point entry)'!DU100:HQ100</xm:f>
              <xm:sqref>I100</xm:sqref>
            </x14:sparkline>
            <x14:sparkline>
              <xm:f>'SPERT® Lognorm (1-Point entry)'!DU101:HQ101</xm:f>
              <xm:sqref>I101</xm:sqref>
            </x14:sparkline>
            <x14:sparkline>
              <xm:f>'SPERT® Lognorm (1-Point entry)'!DU102:HQ102</xm:f>
              <xm:sqref>I102</xm:sqref>
            </x14:sparkline>
            <x14:sparkline>
              <xm:f>'SPERT® Lognorm (1-Point entry)'!DU103:HQ103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721</v>
      </c>
      <c r="C1" s="53"/>
      <c r="E1" s="5"/>
      <c r="F1" s="5"/>
      <c r="G1" s="5"/>
      <c r="H1" s="5"/>
      <c r="I1" s="2"/>
      <c r="J1" s="2"/>
      <c r="K1" s="5"/>
      <c r="L1" s="2"/>
      <c r="M1" s="2"/>
      <c r="N1" s="5"/>
      <c r="O1" s="5"/>
      <c r="P1" s="5"/>
      <c r="Q1" s="378" t="s">
        <v>47</v>
      </c>
      <c r="R1" s="379"/>
      <c r="S1" s="400" t="str">
        <f>VLOOKUP(Q1,VLookups!A48:C49,3,FALSE)</f>
        <v>Show the likelihood that the SPERT estimates will be EQUAL TO or GREATER THAN an uncertainty</v>
      </c>
      <c r="T1" s="400"/>
      <c r="U1" s="400"/>
      <c r="V1" s="400"/>
      <c r="W1" s="400"/>
      <c r="X1" s="400"/>
      <c r="Y1" s="5"/>
    </row>
    <row r="2" spans="1:229" ht="15" customHeight="1" x14ac:dyDescent="0.25">
      <c r="A2" s="2"/>
      <c r="C2" s="2"/>
      <c r="D2" s="51">
        <v>-0.5</v>
      </c>
      <c r="E2" s="115" t="s">
        <v>66</v>
      </c>
      <c r="F2" s="95">
        <v>1</v>
      </c>
      <c r="G2" s="2"/>
      <c r="I2" s="24"/>
      <c r="J2" s="24"/>
      <c r="K2" s="23"/>
      <c r="L2" s="24"/>
      <c r="M2" s="24"/>
      <c r="N2" s="5"/>
      <c r="O2" s="5"/>
      <c r="P2" s="5"/>
      <c r="Q2" s="398" t="s">
        <v>44</v>
      </c>
      <c r="R2" s="398" t="s">
        <v>45</v>
      </c>
      <c r="S2" s="395" t="s">
        <v>32</v>
      </c>
      <c r="T2" s="396"/>
      <c r="U2" s="396"/>
      <c r="V2" s="396"/>
      <c r="W2" s="396"/>
      <c r="X2" s="397"/>
      <c r="Y2" s="5"/>
      <c r="Z2" s="161" t="s">
        <v>134</v>
      </c>
    </row>
    <row r="3" spans="1:229" x14ac:dyDescent="0.25">
      <c r="A3" s="99" t="s">
        <v>5</v>
      </c>
      <c r="B3" s="117" t="s">
        <v>68</v>
      </c>
      <c r="C3" s="117" t="s">
        <v>70</v>
      </c>
      <c r="D3" s="112" t="s">
        <v>24</v>
      </c>
      <c r="E3" s="113" t="s">
        <v>6</v>
      </c>
      <c r="F3" s="114" t="s">
        <v>25</v>
      </c>
      <c r="G3" s="117" t="s">
        <v>71</v>
      </c>
      <c r="H3" s="117" t="s">
        <v>69</v>
      </c>
      <c r="I3" s="98"/>
      <c r="J3" s="56"/>
      <c r="K3" s="56" t="s">
        <v>42</v>
      </c>
      <c r="L3" s="56" t="s">
        <v>9</v>
      </c>
      <c r="M3" s="56" t="s">
        <v>128</v>
      </c>
      <c r="N3" s="56" t="s">
        <v>713</v>
      </c>
      <c r="O3" s="56" t="s">
        <v>40</v>
      </c>
      <c r="P3" s="56" t="s">
        <v>55</v>
      </c>
      <c r="Q3" s="399"/>
      <c r="R3" s="399"/>
      <c r="S3" s="94">
        <v>0.1</v>
      </c>
      <c r="T3" s="52">
        <v>0.9</v>
      </c>
      <c r="U3" s="52">
        <v>0.85</v>
      </c>
      <c r="V3" s="52">
        <v>0.8</v>
      </c>
      <c r="W3" s="52">
        <v>0.75</v>
      </c>
      <c r="X3" s="52">
        <v>0.7</v>
      </c>
      <c r="Y3" s="5"/>
      <c r="Z3" s="161" t="s">
        <v>135</v>
      </c>
      <c r="DX3" s="161" t="s">
        <v>129</v>
      </c>
      <c r="HU3" s="164" t="s">
        <v>171</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183.05999999999997</v>
      </c>
      <c r="P4" s="72">
        <f t="shared" ref="P4:P35" si="2">IF(O4="","",O4^2)</f>
        <v>33510.963599999988</v>
      </c>
      <c r="Q4" s="89">
        <v>150</v>
      </c>
      <c r="R4" s="259">
        <f>IF(AND(Q4&gt;0,E4&gt;0,NOT(O4="")),ABS(VLOOKUP($Q$1,VLookups!$A$48:$B$49,2,FALSE)-_xlfn.NORM.DIST(Q4,K4,O4,TRUE)),"")</f>
        <v>0.54349940392729501</v>
      </c>
      <c r="S4" s="88">
        <f>IF(AND($D4&gt;0,$E4&gt;0,$F4&gt;0,NOT(ISBLANK($L4))),_xlfn.NORM.INV(ABS(VLOOKUP($Q$1,VLookups!$A$48:$B$49,2,FALSE)-S$3),$K4,$O4),"")</f>
        <v>-104.60082958859456</v>
      </c>
      <c r="T4" s="87">
        <f>IF(AND($D4&gt;0,$E4&gt;0,$F4&gt;0,NOT(ISBLANK($L4))),_xlfn.NORM.INV(ABS(VLOOKUP($Q$1,VLookups!$A$48:$B$49,2,FALSE)-T$3),$K4,$O4),"")</f>
        <v>364.60082958859459</v>
      </c>
      <c r="U4" s="88">
        <f>IF(AND($D4&gt;0,$E4&gt;0,$F4&gt;0,NOT(ISBLANK($L4))),_xlfn.NORM.INV(ABS(VLOOKUP($Q$1,VLookups!$A$48:$B$49,2,FALSE)-U$3),$K4,$O4),"")</f>
        <v>319.72949628073314</v>
      </c>
      <c r="V4" s="87">
        <f>IF(AND($D4&gt;0,$E4&gt;0,$F4&gt;0,NOT(ISBLANK($L4))),_xlfn.NORM.INV(ABS(VLOOKUP($Q$1,VLookups!$A$48:$B$49,2,FALSE)-V$3),$K4,$O4),"")</f>
        <v>284.06718301785776</v>
      </c>
      <c r="W4" s="88">
        <f>IF(AND($D4&gt;0,$E4&gt;0,$F4&gt;0,NOT(ISBLANK($L4))),_xlfn.NORM.INV(ABS(VLOOKUP($Q$1,VLookups!$A$48:$B$49,2,FALSE)-W$3),$K4,$O4),"")</f>
        <v>253.47209367089474</v>
      </c>
      <c r="X4" s="87">
        <f>IF(AND($D4&gt;0,$E4&gt;0,$F4&gt;0,NOT(ISBLANK($L4))),_xlfn.NORM.INV(ABS(VLOOKUP($Q$1,VLookups!$A$48:$B$49,2,FALSE)-X$3),$K4,$O4),"")</f>
        <v>225.99675785633394</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1.6935831565757964E-3</v>
      </c>
      <c r="DY4" s="163">
        <f t="shared" ref="DY4:DY35" si="7">IF(ISNONTEXT($O4),_xlfn.NORM.DIST(AB4,$K4,$O4,FALSE),NA())</f>
        <v>1.7131781166559829E-3</v>
      </c>
      <c r="DZ4" s="163">
        <f t="shared" ref="DZ4:DZ35" si="8">IF(ISNONTEXT($O4),_xlfn.NORM.DIST(AC4,$K4,$O4,FALSE),NA())</f>
        <v>1.732534425554979E-3</v>
      </c>
      <c r="EA4" s="163">
        <f t="shared" ref="EA4:EA35" si="9">IF(ISNONTEXT($O4),_xlfn.NORM.DIST(AD4,$K4,$O4,FALSE),NA())</f>
        <v>1.7516389325437759E-3</v>
      </c>
      <c r="EB4" s="163">
        <f t="shared" ref="EB4:EB35" si="10">IF(ISNONTEXT($O4),_xlfn.NORM.DIST(AE4,$K4,$O4,FALSE),NA())</f>
        <v>1.7704785440824284E-3</v>
      </c>
      <c r="EC4" s="163">
        <f t="shared" ref="EC4:EC35" si="11">IF(ISNONTEXT($O4),_xlfn.NORM.DIST(AF4,$K4,$O4,FALSE),NA())</f>
        <v>1.7890402385912388E-3</v>
      </c>
      <c r="ED4" s="163">
        <f t="shared" ref="ED4:ED35" si="12">IF(ISNONTEXT($O4),_xlfn.NORM.DIST(AG4,$K4,$O4,FALSE),NA())</f>
        <v>1.8073110812856651E-3</v>
      </c>
      <c r="EE4" s="163">
        <f t="shared" ref="EE4:EE35" si="13">IF(ISNONTEXT($O4),_xlfn.NORM.DIST(AH4,$K4,$O4,FALSE),NA())</f>
        <v>1.8252782390516143E-3</v>
      </c>
      <c r="EF4" s="163">
        <f t="shared" ref="EF4:EF35" si="14">IF(ISNONTEXT($O4),_xlfn.NORM.DIST(AI4,$K4,$O4,FALSE),NA())</f>
        <v>1.8429289953374494E-3</v>
      </c>
      <c r="EG4" s="163">
        <f t="shared" ref="EG4:EG35" si="15">IF(ISNONTEXT($O4),_xlfn.NORM.DIST(AJ4,$K4,$O4,FALSE),NA())</f>
        <v>1.8602507650387783E-3</v>
      </c>
      <c r="EH4" s="163">
        <f t="shared" ref="EH4:EH35" si="16">IF(ISNONTEXT($O4),_xlfn.NORM.DIST(AK4,$K4,$O4,FALSE),NA())</f>
        <v>1.8772311093518445E-3</v>
      </c>
      <c r="EI4" s="163">
        <f t="shared" ref="EI4:EI35" si="17">IF(ISNONTEXT($O4),_xlfn.NORM.DIST(AL4,$K4,$O4,FALSE),NA())</f>
        <v>1.893857750571181E-3</v>
      </c>
      <c r="EJ4" s="163">
        <f t="shared" ref="EJ4:EJ35" si="18">IF(ISNONTEXT($O4),_xlfn.NORM.DIST(AM4,$K4,$O4,FALSE),NA())</f>
        <v>1.9101185868070491E-3</v>
      </c>
      <c r="EK4" s="163">
        <f t="shared" ref="EK4:EK35" si="19">IF(ISNONTEXT($O4),_xlfn.NORM.DIST(AN4,$K4,$O4,FALSE),NA())</f>
        <v>1.9260017065981135E-3</v>
      </c>
      <c r="EL4" s="163">
        <f t="shared" ref="EL4:EL35" si="20">IF(ISNONTEXT($O4),_xlfn.NORM.DIST(AO4,$K4,$O4,FALSE),NA())</f>
        <v>1.9414954033947832E-3</v>
      </c>
      <c r="EM4" s="163">
        <f t="shared" ref="EM4:EM35" si="21">IF(ISNONTEXT($O4),_xlfn.NORM.DIST(AP4,$K4,$O4,FALSE),NA())</f>
        <v>1.9565881898886747E-3</v>
      </c>
      <c r="EN4" s="163">
        <f t="shared" ref="EN4:EN35" si="22">IF(ISNONTEXT($O4),_xlfn.NORM.DIST(AQ4,$K4,$O4,FALSE),NA())</f>
        <v>1.9712688121637377E-3</v>
      </c>
      <c r="EO4" s="163">
        <f t="shared" ref="EO4:EO35" si="23">IF(ISNONTEXT($O4),_xlfn.NORM.DIST(AR4,$K4,$O4,FALSE),NA())</f>
        <v>1.9855262636447255E-3</v>
      </c>
      <c r="EP4" s="163">
        <f t="shared" ref="EP4:EP35" si="24">IF(ISNONTEXT($O4),_xlfn.NORM.DIST(AS4,$K4,$O4,FALSE),NA())</f>
        <v>1.9993497988188666E-3</v>
      </c>
      <c r="EQ4" s="163">
        <f t="shared" ref="EQ4:EQ35" si="25">IF(ISNONTEXT($O4),_xlfn.NORM.DIST(AT4,$K4,$O4,FALSE),NA())</f>
        <v>2.0127289467068649E-3</v>
      </c>
      <c r="ER4" s="163">
        <f t="shared" ref="ER4:ER35" si="26">IF(ISNONTEXT($O4),_xlfn.NORM.DIST(AU4,$K4,$O4,FALSE),NA())</f>
        <v>2.0256535240596148E-3</v>
      </c>
      <c r="ES4" s="163">
        <f t="shared" ref="ES4:ES35" si="27">IF(ISNONTEXT($O4),_xlfn.NORM.DIST(AV4,$K4,$O4,FALSE),NA())</f>
        <v>2.0381136482574141E-3</v>
      </c>
      <c r="ET4" s="163">
        <f t="shared" ref="ET4:ET35" si="28">IF(ISNONTEXT($O4),_xlfn.NORM.DIST(AW4,$K4,$O4,FALSE),NA())</f>
        <v>2.0500997498888113E-3</v>
      </c>
      <c r="EU4" s="163">
        <f t="shared" ref="EU4:EU35" si="29">IF(ISNONTEXT($O4),_xlfn.NORM.DIST(AX4,$K4,$O4,FALSE),NA())</f>
        <v>2.0616025849867154E-3</v>
      </c>
      <c r="EV4" s="163">
        <f t="shared" ref="EV4:EV35" si="30">IF(ISNONTEXT($O4),_xlfn.NORM.DIST(AY4,$K4,$O4,FALSE),NA())</f>
        <v>2.0726132468998851E-3</v>
      </c>
      <c r="EW4" s="163">
        <f t="shared" ref="EW4:EW35" si="31">IF(ISNONTEXT($O4),_xlfn.NORM.DIST(AZ4,$K4,$O4,FALSE),NA())</f>
        <v>2.0831231777784717E-3</v>
      </c>
      <c r="EX4" s="163">
        <f t="shared" ref="EX4:EX35" si="32">IF(ISNONTEXT($O4),_xlfn.NORM.DIST(BA4,$K4,$O4,FALSE),NA())</f>
        <v>2.093124179652895E-3</v>
      </c>
      <c r="EY4" s="163">
        <f t="shared" ref="EY4:EY35" si="33">IF(ISNONTEXT($O4),_xlfn.NORM.DIST(BB4,$K4,$O4,FALSE),NA())</f>
        <v>2.10260842508599E-3</v>
      </c>
      <c r="EZ4" s="163">
        <f t="shared" ref="EZ4:EZ35" si="34">IF(ISNONTEXT($O4),_xlfn.NORM.DIST(BC4,$K4,$O4,FALSE),NA())</f>
        <v>2.1115684673790503E-3</v>
      </c>
      <c r="FA4" s="163">
        <f t="shared" ref="FA4:FA35" si="35">IF(ISNONTEXT($O4),_xlfn.NORM.DIST(BD4,$K4,$O4,FALSE),NA())</f>
        <v>2.1199972503131528E-3</v>
      </c>
      <c r="FB4" s="163">
        <f t="shared" ref="FB4:FB35" si="36">IF(ISNONTEXT($O4),_xlfn.NORM.DIST(BE4,$K4,$O4,FALSE),NA())</f>
        <v>2.1278881174079294E-3</v>
      </c>
      <c r="FC4" s="163">
        <f t="shared" ref="FC4:FC35" si="37">IF(ISNONTEXT($O4),_xlfn.NORM.DIST(BF4,$K4,$O4,FALSE),NA())</f>
        <v>2.1352348206807735E-3</v>
      </c>
      <c r="FD4" s="163">
        <f t="shared" ref="FD4:FD35" si="38">IF(ISNONTEXT($O4),_xlfn.NORM.DIST(BG4,$K4,$O4,FALSE),NA())</f>
        <v>2.1420315288903625E-3</v>
      </c>
      <c r="FE4" s="163">
        <f t="shared" ref="FE4:FE35" si="39">IF(ISNONTEXT($O4),_xlfn.NORM.DIST(BH4,$K4,$O4,FALSE),NA())</f>
        <v>2.1482728352492618E-3</v>
      </c>
      <c r="FF4" s="163">
        <f t="shared" ref="FF4:FF35" si="40">IF(ISNONTEXT($O4),_xlfn.NORM.DIST(BI4,$K4,$O4,FALSE),NA())</f>
        <v>2.1539537645913365E-3</v>
      </c>
      <c r="FG4" s="163">
        <f t="shared" ref="FG4:FG35" si="41">IF(ISNONTEXT($O4),_xlfn.NORM.DIST(BJ4,$K4,$O4,FALSE),NA())</f>
        <v>2.1590697799806699E-3</v>
      </c>
      <c r="FH4" s="163">
        <f t="shared" ref="FH4:FH35" si="42">IF(ISNONTEXT($O4),_xlfn.NORM.DIST(BK4,$K4,$O4,FALSE),NA())</f>
        <v>2.1636167887496985E-3</v>
      </c>
      <c r="FI4" s="163">
        <f t="shared" ref="FI4:FI35" si="43">IF(ISNONTEXT($O4),_xlfn.NORM.DIST(BL4,$K4,$O4,FALSE),NA())</f>
        <v>2.1675911479553181E-3</v>
      </c>
      <c r="FJ4" s="163">
        <f t="shared" ref="FJ4:FJ35" si="44">IF(ISNONTEXT($O4),_xlfn.NORM.DIST(BM4,$K4,$O4,FALSE),NA())</f>
        <v>2.17098966924277E-3</v>
      </c>
      <c r="FK4" s="163">
        <f t="shared" ref="FK4:FK35" si="45">IF(ISNONTEXT($O4),_xlfn.NORM.DIST(BN4,$K4,$O4,FALSE),NA())</f>
        <v>2.1738096231082335E-3</v>
      </c>
      <c r="FL4" s="163">
        <f t="shared" ref="FL4:FL35" si="46">IF(ISNONTEXT($O4),_xlfn.NORM.DIST(BO4,$K4,$O4,FALSE),NA())</f>
        <v>2.1760487425521212E-3</v>
      </c>
      <c r="FM4" s="163">
        <f t="shared" ref="FM4:FM35" si="47">IF(ISNONTEXT($O4),_xlfn.NORM.DIST(BP4,$K4,$O4,FALSE),NA())</f>
        <v>2.1777052261162636E-3</v>
      </c>
      <c r="FN4" s="163">
        <f t="shared" ref="FN4:FN35" si="48">IF(ISNONTEXT($O4),_xlfn.NORM.DIST(BQ4,$K4,$O4,FALSE),NA())</f>
        <v>2.1787777402992583E-3</v>
      </c>
      <c r="FO4" s="163">
        <f t="shared" ref="FO4:FO35" si="49">IF(ISNONTEXT($O4),_xlfn.NORM.DIST(BR4,$K4,$O4,FALSE),NA())</f>
        <v>2.1792654213454677E-3</v>
      </c>
      <c r="FP4" s="163">
        <f t="shared" ref="FP4:FP35" si="50">IF(ISNONTEXT($O4),_xlfn.NORM.DIST(BS4,$K4,$O4,FALSE),NA())</f>
        <v>2.1791678764043021E-3</v>
      </c>
      <c r="FQ4" s="163">
        <f t="shared" ref="FQ4:FQ35" si="51">IF(ISNONTEXT($O4),_xlfn.NORM.DIST(BT4,$K4,$O4,FALSE),NA())</f>
        <v>2.1784851840576025E-3</v>
      </c>
      <c r="FR4" s="163">
        <f t="shared" ref="FR4:FR35" si="52">IF(ISNONTEXT($O4),_xlfn.NORM.DIST(BU4,$K4,$O4,FALSE),NA())</f>
        <v>2.1772178942141432E-3</v>
      </c>
      <c r="FS4" s="163">
        <f t="shared" ref="FS4:FS35" si="53">IF(ISNONTEXT($O4),_xlfn.NORM.DIST(BV4,$K4,$O4,FALSE),NA())</f>
        <v>2.1753670273714451E-3</v>
      </c>
      <c r="FT4" s="163">
        <f t="shared" ref="FT4:FT35" si="54">IF(ISNONTEXT($O4),_xlfn.NORM.DIST(BW4,$K4,$O4,FALSE),NA())</f>
        <v>2.1729340732462893E-3</v>
      </c>
      <c r="FU4" s="163">
        <f t="shared" ref="FU4:FU35" si="55">IF(ISNONTEXT($O4),_xlfn.NORM.DIST(BX4,$K4,$O4,FALSE),NA())</f>
        <v>2.1699209887765022E-3</v>
      </c>
      <c r="FV4" s="163">
        <f t="shared" ref="FV4:FV35" si="56">IF(ISNONTEXT($O4),_xlfn.NORM.DIST(BY4,$K4,$O4,FALSE),NA())</f>
        <v>2.1663301954977666E-3</v>
      </c>
      <c r="FW4" s="163">
        <f t="shared" ref="FW4:FW35" si="57">IF(ISNONTEXT($O4),_xlfn.NORM.DIST(BZ4,$K4,$O4,FALSE),NA())</f>
        <v>2.1621645763003797E-3</v>
      </c>
      <c r="FX4" s="163">
        <f t="shared" ref="FX4:FX35" si="58">IF(ISNONTEXT($O4),_xlfn.NORM.DIST(CA4,$K4,$O4,FALSE),NA())</f>
        <v>2.157427471572037E-3</v>
      </c>
      <c r="FY4" s="163">
        <f t="shared" ref="FY4:FY35" si="59">IF(ISNONTEXT($O4),_xlfn.NORM.DIST(CB4,$K4,$O4,FALSE),NA())</f>
        <v>2.1521226747338714E-3</v>
      </c>
      <c r="FZ4" s="163">
        <f t="shared" ref="FZ4:FZ35" si="60">IF(ISNONTEXT($O4),_xlfn.NORM.DIST(CC4,$K4,$O4,FALSE),NA())</f>
        <v>2.1462544271780939E-3</v>
      </c>
      <c r="GA4" s="163">
        <f t="shared" ref="GA4:GA35" si="61">IF(ISNONTEXT($O4),_xlfn.NORM.DIST(CD4,$K4,$O4,FALSE),NA())</f>
        <v>2.1398274126166921E-3</v>
      </c>
      <c r="GB4" s="163">
        <f t="shared" ref="GB4:GB35" si="62">IF(ISNONTEXT($O4),_xlfn.NORM.DIST(CE4,$K4,$O4,FALSE),NA())</f>
        <v>2.1328467508517344E-3</v>
      </c>
      <c r="GC4" s="163">
        <f t="shared" ref="GC4:GC35" si="63">IF(ISNONTEXT($O4),_xlfn.NORM.DIST(CF4,$K4,$O4,FALSE),NA())</f>
        <v>2.1253179909788708E-3</v>
      </c>
      <c r="GD4" s="163">
        <f t="shared" ref="GD4:GD35" si="64">IF(ISNONTEXT($O4),_xlfn.NORM.DIST(CG4,$K4,$O4,FALSE),NA())</f>
        <v>2.1172471040366622E-3</v>
      </c>
      <c r="GE4" s="163">
        <f t="shared" ref="GE4:GE35" si="65">IF(ISNONTEXT($O4),_xlfn.NORM.DIST(CH4,$K4,$O4,FALSE),NA())</f>
        <v>2.10864047511537E-3</v>
      </c>
      <c r="GF4" s="163">
        <f t="shared" ref="GF4:GF35" si="66">IF(ISNONTEXT($O4),_xlfn.NORM.DIST(CI4,$K4,$O4,FALSE),NA())</f>
        <v>2.099504894939804E-3</v>
      </c>
      <c r="GG4" s="163">
        <f t="shared" ref="GG4:GG35" si="67">IF(ISNONTEXT($O4),_xlfn.NORM.DIST(CJ4,$K4,$O4,FALSE),NA())</f>
        <v>2.0898475509417542E-3</v>
      </c>
      <c r="GH4" s="163">
        <f t="shared" ref="GH4:GH35" si="68">IF(ISNONTEXT($O4),_xlfn.NORM.DIST(CK4,$K4,$O4,FALSE),NA())</f>
        <v>2.0796760178384394E-3</v>
      </c>
      <c r="GI4" s="163">
        <f t="shared" ref="GI4:GI35" si="69">IF(ISNONTEXT($O4),_xlfn.NORM.DIST(CL4,$K4,$O4,FALSE),NA())</f>
        <v>2.0689982477342561E-3</v>
      </c>
      <c r="GJ4" s="163">
        <f t="shared" ref="GJ4:GJ35" si="70">IF(ISNONTEXT($O4),_xlfn.NORM.DIST(CM4,$K4,$O4,FALSE),NA())</f>
        <v>2.057822559763924E-3</v>
      </c>
      <c r="GK4" s="163">
        <f t="shared" ref="GK4:GK35" si="71">IF(ISNONTEXT($O4),_xlfn.NORM.DIST(CN4,$K4,$O4,FALSE),NA())</f>
        <v>2.0461576292959104E-3</v>
      </c>
      <c r="GL4" s="163">
        <f t="shared" ref="GL4:GL35" si="72">IF(ISNONTEXT($O4),_xlfn.NORM.DIST(CO4,$K4,$O4,FALSE),NA())</f>
        <v>2.0340124767157354E-3</v>
      </c>
      <c r="GM4" s="163">
        <f t="shared" ref="GM4:GM35" si="73">IF(ISNONTEXT($O4),_xlfn.NORM.DIST(CP4,$K4,$O4,FALSE),NA())</f>
        <v>2.0213964558094483E-3</v>
      </c>
      <c r="GN4" s="163">
        <f t="shared" ref="GN4:GN35" si="74">IF(ISNONTEXT($O4),_xlfn.NORM.DIST(CQ4,$K4,$O4,FALSE),NA())</f>
        <v>2.0083192417682002E-3</v>
      </c>
      <c r="GO4" s="163">
        <f t="shared" ref="GO4:GO35" si="75">IF(ISNONTEXT($O4),_xlfn.NORM.DIST(CR4,$K4,$O4,FALSE),NA())</f>
        <v>1.9947908188354293E-3</v>
      </c>
      <c r="GP4" s="163">
        <f t="shared" ref="GP4:GP35" si="76">IF(ISNONTEXT($O4),_xlfn.NORM.DIST(CS4,$K4,$O4,FALSE),NA())</f>
        <v>1.9808214676187152E-3</v>
      </c>
      <c r="GQ4" s="163">
        <f t="shared" ref="GQ4:GQ35" si="77">IF(ISNONTEXT($O4),_xlfn.NORM.DIST(CT4,$K4,$O4,FALSE),NA())</f>
        <v>1.9664217520888416E-3</v>
      </c>
      <c r="GR4" s="163">
        <f t="shared" ref="GR4:GR35" si="78">IF(ISNONTEXT($O4),_xlfn.NORM.DIST(CU4,$K4,$O4,FALSE),NA())</f>
        <v>1.951602506289051E-3</v>
      </c>
      <c r="GS4" s="163">
        <f t="shared" ref="GS4:GS35" si="79">IF(ISNONTEXT($O4),_xlfn.NORM.DIST(CV4,$K4,$O4,FALSE),NA())</f>
        <v>1.9363748207778481E-3</v>
      </c>
      <c r="GT4" s="163">
        <f t="shared" ref="GT4:GT35" si="80">IF(ISNONTEXT($O4),_xlfn.NORM.DIST(CW4,$K4,$O4,FALSE),NA())</f>
        <v>1.9207500288290639E-3</v>
      </c>
      <c r="GU4" s="163">
        <f t="shared" ref="GU4:GU35" si="81">IF(ISNONTEXT($O4),_xlfn.NORM.DIST(CX4,$K4,$O4,FALSE),NA())</f>
        <v>1.9047396924131402E-3</v>
      </c>
      <c r="GV4" s="163">
        <f t="shared" ref="GV4:GV35" si="82">IF(ISNONTEXT($O4),_xlfn.NORM.DIST(CY4,$K4,$O4,FALSE),NA())</f>
        <v>1.8883555879838491E-3</v>
      </c>
      <c r="GW4" s="163">
        <f t="shared" ref="GW4:GW35" si="83">IF(ISNONTEXT($O4),_xlfn.NORM.DIST(CZ4,$K4,$O4,FALSE),NA())</f>
        <v>1.8716096920948124E-3</v>
      </c>
      <c r="GX4" s="163">
        <f t="shared" ref="GX4:GX35" si="84">IF(ISNONTEXT($O4),_xlfn.NORM.DIST(DA4,$K4,$O4,FALSE),NA())</f>
        <v>1.8545141668703218E-3</v>
      </c>
      <c r="GY4" s="163">
        <f t="shared" ref="GY4:GY35" si="85">IF(ISNONTEXT($O4),_xlfn.NORM.DIST(DB4,$K4,$O4,FALSE),NA())</f>
        <v>1.8370813453550104E-3</v>
      </c>
      <c r="GZ4" s="163">
        <f t="shared" ref="GZ4:GZ35" si="86">IF(ISNONTEXT($O4),_xlfn.NORM.DIST(DC4,$K4,$O4,FALSE),NA())</f>
        <v>1.8193237167669525E-3</v>
      </c>
      <c r="HA4" s="163">
        <f t="shared" ref="HA4:HA35" si="87">IF(ISNONTEXT($O4),_xlfn.NORM.DIST(DD4,$K4,$O4,FALSE),NA())</f>
        <v>1.801253911678715E-3</v>
      </c>
      <c r="HB4" s="163">
        <f t="shared" ref="HB4:HB35" si="88">IF(ISNONTEXT($O4),_xlfn.NORM.DIST(DE4,$K4,$O4,FALSE),NA())</f>
        <v>1.7828846871508037E-3</v>
      </c>
      <c r="HC4" s="163">
        <f t="shared" ref="HC4:HC35" si="89">IF(ISNONTEXT($O4),_xlfn.NORM.DIST(DF4,$K4,$O4,FALSE),NA())</f>
        <v>1.7642289118417948E-3</v>
      </c>
      <c r="HD4" s="163">
        <f t="shared" ref="HD4:HD35" si="90">IF(ISNONTEXT($O4),_xlfn.NORM.DIST(DG4,$K4,$O4,FALSE),NA())</f>
        <v>1.7452995511192475E-3</v>
      </c>
      <c r="HE4" s="163">
        <f t="shared" ref="HE4:HE35" si="91">IF(ISNONTEXT($O4),_xlfn.NORM.DIST(DH4,$K4,$O4,FALSE),NA())</f>
        <v>1.7261096521952628E-3</v>
      </c>
      <c r="HF4" s="163">
        <f t="shared" ref="HF4:HF35" si="92">IF(ISNONTEXT($O4),_xlfn.NORM.DIST(DI4,$K4,$O4,FALSE),NA())</f>
        <v>1.7066723293102371E-3</v>
      </c>
      <c r="HG4" s="163">
        <f t="shared" ref="HG4:HG35" si="93">IF(ISNONTEXT($O4),_xlfn.NORM.DIST(DJ4,$K4,$O4,FALSE),NA())</f>
        <v>1.6870007489880453E-3</v>
      </c>
      <c r="HH4" s="163">
        <f t="shared" ref="HH4:HH35" si="94">IF(ISNONTEXT($O4),_xlfn.NORM.DIST(DK4,$K4,$O4,FALSE),NA())</f>
        <v>1.6671081153854844E-3</v>
      </c>
      <c r="HI4" s="163">
        <f t="shared" ref="HI4:HI35" si="95">IF(ISNONTEXT($O4),_xlfn.NORM.DIST(DL4,$K4,$O4,FALSE),NA())</f>
        <v>1.6470076557583866E-3</v>
      </c>
      <c r="HJ4" s="163">
        <f t="shared" ref="HJ4:HJ35" si="96">IF(ISNONTEXT($O4),_xlfn.NORM.DIST(DM4,$K4,$O4,FALSE),NA())</f>
        <v>1.626712606066331E-3</v>
      </c>
      <c r="HK4" s="163">
        <f t="shared" ref="HK4:HK35" si="97">IF(ISNONTEXT($O4),_xlfn.NORM.DIST(DN4,$K4,$O4,FALSE),NA())</f>
        <v>1.6062361967373827E-3</v>
      </c>
      <c r="HL4" s="163">
        <f t="shared" ref="HL4:HL35" si="98">IF(ISNONTEXT($O4),_xlfn.NORM.DIST(DO4,$K4,$O4,FALSE),NA())</f>
        <v>1.5855916386137104E-3</v>
      </c>
      <c r="HM4" s="163">
        <f t="shared" ref="HM4:HM35" si="99">IF(ISNONTEXT($O4),_xlfn.NORM.DIST(DP4,$K4,$O4,FALSE),NA())</f>
        <v>1.5647921090983685E-3</v>
      </c>
      <c r="HN4" s="163">
        <f t="shared" ref="HN4:HN35" si="100">IF(ISNONTEXT($O4),_xlfn.NORM.DIST(DQ4,$K4,$O4,FALSE),NA())</f>
        <v>1.5438507385228761E-3</v>
      </c>
      <c r="HO4" s="163">
        <f t="shared" ref="HO4:HO35" si="101">IF(ISNONTEXT($O4),_xlfn.NORM.DIST(DR4,$K4,$O4,FALSE),NA())</f>
        <v>1.5227805967545861E-3</v>
      </c>
      <c r="HP4" s="163">
        <f t="shared" ref="HP4:HP35" si="102">IF(ISNONTEXT($O4),_xlfn.NORM.DIST(DS4,$K4,$O4,FALSE),NA())</f>
        <v>1.5015946800621197E-3</v>
      </c>
      <c r="HQ4" s="163">
        <f t="shared" ref="HQ4:HQ35" si="103">IF(ISNONTEXT($O4),_xlfn.NORM.DIST(DT4,$K4,$O4,FALSE),NA())</f>
        <v>1.4803058982564437E-3</v>
      </c>
      <c r="HR4" s="163">
        <f t="shared" ref="HR4:HR35" si="104">IF(ISNONTEXT($O4),_xlfn.NORM.DIST(DU4,$K4,$O4,FALSE),NA())</f>
        <v>1.4589270621243929E-3</v>
      </c>
      <c r="HS4" s="163">
        <f t="shared" ref="HS4:HS35" si="105">IF(ISNONTEXT($O4),_xlfn.NORM.DIST(DV4,$K4,$O4,FALSE),NA())</f>
        <v>1.4374708711706755E-3</v>
      </c>
      <c r="HT4" s="163">
        <f t="shared" ref="HT4:HT35" si="106">IF(ISNONTEXT($O4),_xlfn.NORM.DIST(DW4,$K4,$O4,FALSE),NA())</f>
        <v>1.4159499016835951E-3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729</v>
      </c>
      <c r="M5" s="56"/>
      <c r="N5" s="266"/>
      <c r="O5" s="71">
        <f>IF(AND(D5&gt;0,E5&gt;0,F5&gt;0),IF(ISBLANK(N5),IF(ISBLANK(L5),"",(F5-D5)*VLOOKUP(L5,VLookups!$A$4:$B$13,2,FALSE)),N5),"")</f>
        <v>185.21999999999997</v>
      </c>
      <c r="P5" s="72">
        <f t="shared" si="2"/>
        <v>34306.448399999987</v>
      </c>
      <c r="Q5" s="89">
        <v>150</v>
      </c>
      <c r="R5" s="259">
        <f>IF(AND(Q5&gt;0,E5&gt;0,NOT(O5="")),ABS(VLOOKUP($Q$1,VLookups!$A$48:$B$49,2,FALSE)-_xlfn.NORM.DIST(Q5,K5,O5,TRUE)),"")</f>
        <v>0.54299410237795254</v>
      </c>
      <c r="S5" s="88">
        <f>IF(AND($D5&gt;0,$E5&gt;0,$F5&gt;0,NOT(ISBLANK($L5))),_xlfn.NORM.INV(ABS(VLOOKUP($Q$1,VLookups!$A$48:$B$49,2,FALSE)-S$3),$K5,$O5),"")</f>
        <v>-107.3689809701709</v>
      </c>
      <c r="T5" s="87">
        <f>IF(AND($D5&gt;0,$E5&gt;0,$F5&gt;0,NOT(ISBLANK($L5))),_xlfn.NORM.INV(ABS(VLOOKUP($Q$1,VLookups!$A$48:$B$49,2,FALSE)-T$3),$K5,$O5),"")</f>
        <v>367.36898097017092</v>
      </c>
      <c r="U5" s="88">
        <f>IF(AND($D5&gt;0,$E5&gt;0,$F5&gt;0,NOT(ISBLANK($L5))),_xlfn.NORM.INV(ABS(VLOOKUP($Q$1,VLookups!$A$48:$B$49,2,FALSE)-U$3),$K5,$O5),"")</f>
        <v>321.96819240203973</v>
      </c>
      <c r="V5" s="87">
        <f>IF(AND($D5&gt;0,$E5&gt;0,$F5&gt;0,NOT(ISBLANK($L5))),_xlfn.NORM.INV(ABS(VLOOKUP($Q$1,VLookups!$A$48:$B$49,2,FALSE)-V$3),$K5,$O5),"")</f>
        <v>285.88508488237528</v>
      </c>
      <c r="W5" s="88">
        <f>IF(AND($D5&gt;0,$E5&gt;0,$F5&gt;0,NOT(ISBLANK($L5))),_xlfn.NORM.INV(ABS(VLOOKUP($Q$1,VLookups!$A$48:$B$49,2,FALSE)-W$3),$K5,$O5),"")</f>
        <v>254.92899153131827</v>
      </c>
      <c r="X5" s="87">
        <f>IF(AND($D5&gt;0,$E5&gt;0,$F5&gt;0,NOT(ISBLANK($L5))),_xlfn.NORM.INV(ABS(VLOOKUP($Q$1,VLookups!$A$48:$B$49,2,FALSE)-X$3),$K5,$O5),"")</f>
        <v>227.12946296378328</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1.683648321954827E-3</v>
      </c>
      <c r="DY5" s="163">
        <f t="shared" si="7"/>
        <v>1.7026740972447727E-3</v>
      </c>
      <c r="DZ5" s="163">
        <f t="shared" si="8"/>
        <v>1.7214631997784626E-3</v>
      </c>
      <c r="EA5" s="163">
        <f t="shared" si="9"/>
        <v>1.7400031064485283E-3</v>
      </c>
      <c r="EB5" s="163">
        <f t="shared" si="10"/>
        <v>1.7582813547841805E-3</v>
      </c>
      <c r="EC5" s="163">
        <f t="shared" si="11"/>
        <v>1.7762855567495872E-3</v>
      </c>
      <c r="ED5" s="163">
        <f t="shared" si="12"/>
        <v>1.7940034125908833E-3</v>
      </c>
      <c r="EE5" s="163">
        <f t="shared" si="13"/>
        <v>1.8114227247104161E-3</v>
      </c>
      <c r="EF5" s="163">
        <f t="shared" si="14"/>
        <v>1.8285314115465616E-3</v>
      </c>
      <c r="EG5" s="163">
        <f t="shared" si="15"/>
        <v>1.8453175214372165E-3</v>
      </c>
      <c r="EH5" s="163">
        <f t="shared" si="16"/>
        <v>1.861769246444888E-3</v>
      </c>
      <c r="EI5" s="163">
        <f t="shared" si="17"/>
        <v>1.8778749361211629E-3</v>
      </c>
      <c r="EJ5" s="163">
        <f t="shared" si="18"/>
        <v>1.8936231111882308E-3</v>
      </c>
      <c r="EK5" s="163">
        <f t="shared" si="19"/>
        <v>1.9090024771151121E-3</v>
      </c>
      <c r="EL5" s="163">
        <f t="shared" si="20"/>
        <v>1.9240019375662085E-3</v>
      </c>
      <c r="EM5" s="163">
        <f t="shared" si="21"/>
        <v>1.9386106076998675E-3</v>
      </c>
      <c r="EN5" s="163">
        <f t="shared" si="22"/>
        <v>1.9528178272947216E-3</v>
      </c>
      <c r="EO5" s="163">
        <f t="shared" si="23"/>
        <v>1.9666131736817186E-3</v>
      </c>
      <c r="EP5" s="163">
        <f t="shared" si="24"/>
        <v>1.9799864744599366E-3</v>
      </c>
      <c r="EQ5" s="163">
        <f t="shared" si="25"/>
        <v>1.9929278199745252E-3</v>
      </c>
      <c r="ER5" s="163">
        <f t="shared" si="26"/>
        <v>2.0054275755353674E-3</v>
      </c>
      <c r="ES5" s="163">
        <f t="shared" si="27"/>
        <v>2.0174763933554392E-3</v>
      </c>
      <c r="ET5" s="163">
        <f t="shared" si="28"/>
        <v>2.0290652241881538E-3</v>
      </c>
      <c r="EU5" s="163">
        <f t="shared" si="29"/>
        <v>2.0401853286434574E-3</v>
      </c>
      <c r="EV5" s="163">
        <f t="shared" si="30"/>
        <v>2.0508282881628722E-3</v>
      </c>
      <c r="EW5" s="163">
        <f t="shared" si="31"/>
        <v>2.060986015634216E-3</v>
      </c>
      <c r="EX5" s="163">
        <f t="shared" si="32"/>
        <v>2.0706507656272689E-3</v>
      </c>
      <c r="EY5" s="163">
        <f t="shared" si="33"/>
        <v>2.0798151442322664E-3</v>
      </c>
      <c r="EZ5" s="163">
        <f t="shared" si="34"/>
        <v>2.0884721184837264E-3</v>
      </c>
      <c r="FA5" s="163">
        <f t="shared" si="35"/>
        <v>2.0966150253528089E-3</v>
      </c>
      <c r="FB5" s="163">
        <f t="shared" si="36"/>
        <v>2.1042375802921075E-3</v>
      </c>
      <c r="FC5" s="163">
        <f t="shared" si="37"/>
        <v>2.1113338853175475E-3</v>
      </c>
      <c r="FD5" s="163">
        <f t="shared" si="38"/>
        <v>2.1178984366128327E-3</v>
      </c>
      <c r="FE5" s="163">
        <f t="shared" si="39"/>
        <v>2.1239261316427249E-3</v>
      </c>
      <c r="FF5" s="163">
        <f t="shared" si="40"/>
        <v>2.1294122757622843E-3</v>
      </c>
      <c r="FG5" s="163">
        <f t="shared" si="41"/>
        <v>2.1343525883100868E-3</v>
      </c>
      <c r="FH5" s="163">
        <f t="shared" si="42"/>
        <v>2.1387432081743508E-3</v>
      </c>
      <c r="FI5" s="163">
        <f t="shared" si="43"/>
        <v>2.1425806988218388E-3</v>
      </c>
      <c r="FJ5" s="163">
        <f t="shared" si="44"/>
        <v>2.1458620527803653E-3</v>
      </c>
      <c r="FK5" s="163">
        <f t="shared" si="45"/>
        <v>2.1485846955667312E-3</v>
      </c>
      <c r="FL5" s="163">
        <f t="shared" si="46"/>
        <v>2.1507464890528931E-3</v>
      </c>
      <c r="FM5" s="163">
        <f t="shared" si="47"/>
        <v>2.152345734264218E-3</v>
      </c>
      <c r="FN5" s="163">
        <f t="shared" si="48"/>
        <v>2.1533811736046881E-3</v>
      </c>
      <c r="FO5" s="163">
        <f t="shared" si="49"/>
        <v>2.1538519925049788E-3</v>
      </c>
      <c r="FP5" s="163">
        <f t="shared" si="50"/>
        <v>2.1537578204903897E-3</v>
      </c>
      <c r="FQ5" s="163">
        <f t="shared" si="51"/>
        <v>2.1530987316666595E-3</v>
      </c>
      <c r="FR5" s="163">
        <f t="shared" si="52"/>
        <v>2.1518752446227853E-3</v>
      </c>
      <c r="FS5" s="163">
        <f t="shared" si="53"/>
        <v>2.1500883217510148E-3</v>
      </c>
      <c r="FT5" s="163">
        <f t="shared" si="54"/>
        <v>2.1477393679852626E-3</v>
      </c>
      <c r="FU5" s="163">
        <f t="shared" si="55"/>
        <v>2.1448302289602704E-3</v>
      </c>
      <c r="FV5" s="163">
        <f t="shared" si="56"/>
        <v>2.1413631885948766E-3</v>
      </c>
      <c r="FW5" s="163">
        <f t="shared" si="57"/>
        <v>2.1373409661038408E-3</v>
      </c>
      <c r="FX5" s="163">
        <f t="shared" si="58"/>
        <v>2.1327667124436795E-3</v>
      </c>
      <c r="FY5" s="163">
        <f t="shared" si="59"/>
        <v>2.1276440061990289E-3</v>
      </c>
      <c r="FZ5" s="163">
        <f t="shared" si="60"/>
        <v>2.1219768489170454E-3</v>
      </c>
      <c r="GA5" s="163">
        <f t="shared" si="61"/>
        <v>2.1157696598983638E-3</v>
      </c>
      <c r="GB5" s="163">
        <f t="shared" si="62"/>
        <v>2.1090272704541E-3</v>
      </c>
      <c r="GC5" s="163">
        <f t="shared" si="63"/>
        <v>2.1017549176393507E-3</v>
      </c>
      <c r="GD5" s="163">
        <f t="shared" si="64"/>
        <v>2.0939582374745647E-3</v>
      </c>
      <c r="GE5" s="163">
        <f t="shared" si="65"/>
        <v>2.0856432576670672E-3</v>
      </c>
      <c r="GF5" s="163">
        <f t="shared" si="66"/>
        <v>2.0768163898458977E-3</v>
      </c>
      <c r="GG5" s="163">
        <f t="shared" si="67"/>
        <v>2.0674844213239558E-3</v>
      </c>
      <c r="GH5" s="163">
        <f t="shared" si="68"/>
        <v>2.0576545064022807E-3</v>
      </c>
      <c r="GI5" s="163">
        <f t="shared" si="69"/>
        <v>2.0473341572320443E-3</v>
      </c>
      <c r="GJ5" s="163">
        <f t="shared" si="70"/>
        <v>2.0365312342505988E-3</v>
      </c>
      <c r="GK5" s="163">
        <f t="shared" si="71"/>
        <v>2.02525393620862E-3</v>
      </c>
      <c r="GL5" s="163">
        <f t="shared" si="72"/>
        <v>2.0135107898060409E-3</v>
      </c>
      <c r="GM5" s="163">
        <f t="shared" si="73"/>
        <v>2.0013106389551202E-3</v>
      </c>
      <c r="GN5" s="163">
        <f t="shared" si="74"/>
        <v>1.9886626336895431E-3</v>
      </c>
      <c r="GO5" s="163">
        <f t="shared" si="75"/>
        <v>1.9755762187390227E-3</v>
      </c>
      <c r="GP5" s="163">
        <f t="shared" si="76"/>
        <v>1.9620611217893427E-3</v>
      </c>
      <c r="GQ5" s="163">
        <f t="shared" si="77"/>
        <v>1.9481273414482477E-3</v>
      </c>
      <c r="GR5" s="163">
        <f t="shared" si="78"/>
        <v>1.933785134937996E-3</v>
      </c>
      <c r="GS5" s="163">
        <f t="shared" si="79"/>
        <v>1.9190450055357399E-3</v>
      </c>
      <c r="GT5" s="163">
        <f t="shared" si="80"/>
        <v>1.9039176897832151E-3</v>
      </c>
      <c r="GU5" s="163">
        <f t="shared" si="81"/>
        <v>1.8884141444874996E-3</v>
      </c>
      <c r="GV5" s="163">
        <f t="shared" si="82"/>
        <v>1.8725455335348016E-3</v>
      </c>
      <c r="GW5" s="163">
        <f t="shared" si="83"/>
        <v>1.856323214539427E-3</v>
      </c>
      <c r="GX5" s="163">
        <f t="shared" si="84"/>
        <v>1.8397587253501828E-3</v>
      </c>
      <c r="GY5" s="163">
        <f t="shared" si="85"/>
        <v>1.8228637704365686E-3</v>
      </c>
      <c r="GZ5" s="163">
        <f t="shared" si="86"/>
        <v>1.8056502071771164E-3</v>
      </c>
      <c r="HA5" s="163">
        <f t="shared" si="87"/>
        <v>1.7881300320722444E-3</v>
      </c>
      <c r="HB5" s="163">
        <f t="shared" si="88"/>
        <v>1.7703153669038996E-3</v>
      </c>
      <c r="HC5" s="163">
        <f t="shared" si="89"/>
        <v>1.7522184448641811E-3</v>
      </c>
      <c r="HD5" s="163">
        <f t="shared" si="90"/>
        <v>1.7338515966749569E-3</v>
      </c>
      <c r="HE5" s="163">
        <f t="shared" si="91"/>
        <v>1.715227236720303E-3</v>
      </c>
      <c r="HF5" s="163">
        <f t="shared" si="92"/>
        <v>1.6963578492133449E-3</v>
      </c>
      <c r="HG5" s="163">
        <f t="shared" si="93"/>
        <v>1.6772559744187843E-3</v>
      </c>
      <c r="HH5" s="163">
        <f t="shared" si="94"/>
        <v>1.6579341949520922E-3</v>
      </c>
      <c r="HI5" s="163">
        <f t="shared" si="95"/>
        <v>1.638405122175955E-3</v>
      </c>
      <c r="HJ5" s="163">
        <f t="shared" si="96"/>
        <v>1.6186813827141645E-3</v>
      </c>
      <c r="HK5" s="163">
        <f t="shared" si="97"/>
        <v>1.5987756051027051E-3</v>
      </c>
      <c r="HL5" s="163">
        <f t="shared" si="98"/>
        <v>1.5787004065972983E-3</v>
      </c>
      <c r="HM5" s="163">
        <f t="shared" si="99"/>
        <v>1.5584683801561586E-3</v>
      </c>
      <c r="HN5" s="163">
        <f t="shared" si="100"/>
        <v>1.5380920816161613E-3</v>
      </c>
      <c r="HO5" s="163">
        <f t="shared" si="101"/>
        <v>1.5175840170800526E-3</v>
      </c>
      <c r="HP5" s="163">
        <f t="shared" si="102"/>
        <v>1.4969566305317078E-3</v>
      </c>
      <c r="HQ5" s="163">
        <f t="shared" si="103"/>
        <v>1.4762222916958297E-3</v>
      </c>
      <c r="HR5" s="163">
        <f t="shared" si="104"/>
        <v>1.4553932841577927E-3</v>
      </c>
      <c r="HS5" s="163">
        <f t="shared" si="105"/>
        <v>1.4344817937586747E-3</v>
      </c>
      <c r="HT5" s="163">
        <f t="shared" si="106"/>
        <v>1.4134998972797923E-3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194.57999999999998</v>
      </c>
      <c r="P6" s="72">
        <f t="shared" si="2"/>
        <v>37861.376399999994</v>
      </c>
      <c r="Q6" s="89">
        <v>150</v>
      </c>
      <c r="R6" s="259">
        <f>IF(AND(Q6&gt;0,E6&gt;0,NOT(O6="")),ABS(VLOOKUP($Q$1,VLookups!$A$48:$B$49,2,FALSE)-_xlfn.NORM.DIST(Q6,K6,O6,TRUE)),"")</f>
        <v>0.54093338790257683</v>
      </c>
      <c r="S6" s="88">
        <f>IF(AND($D6&gt;0,$E6&gt;0,$F6&gt;0,NOT(ISBLANK($L6))),_xlfn.NORM.INV(ABS(VLOOKUP($Q$1,VLookups!$A$48:$B$49,2,FALSE)-S$3),$K6,$O6),"")</f>
        <v>-119.36430362366835</v>
      </c>
      <c r="T6" s="87">
        <f>IF(AND($D6&gt;0,$E6&gt;0,$F6&gt;0,NOT(ISBLANK($L6))),_xlfn.NORM.INV(ABS(VLOOKUP($Q$1,VLookups!$A$48:$B$49,2,FALSE)-T$3),$K6,$O6),"")</f>
        <v>379.36430362366832</v>
      </c>
      <c r="U6" s="88">
        <f>IF(AND($D6&gt;0,$E6&gt;0,$F6&gt;0,NOT(ISBLANK($L6))),_xlfn.NORM.INV(ABS(VLOOKUP($Q$1,VLookups!$A$48:$B$49,2,FALSE)-U$3),$K6,$O6),"")</f>
        <v>331.66920892770162</v>
      </c>
      <c r="V6" s="87">
        <f>IF(AND($D6&gt;0,$E6&gt;0,$F6&gt;0,NOT(ISBLANK($L6))),_xlfn.NORM.INV(ABS(VLOOKUP($Q$1,VLookups!$A$48:$B$49,2,FALSE)-V$3),$K6,$O6),"")</f>
        <v>293.76265962861771</v>
      </c>
      <c r="W6" s="88">
        <f>IF(AND($D6&gt;0,$E6&gt;0,$F6&gt;0,NOT(ISBLANK($L6))),_xlfn.NORM.INV(ABS(VLOOKUP($Q$1,VLookups!$A$48:$B$49,2,FALSE)-W$3),$K6,$O6),"")</f>
        <v>261.24221559315362</v>
      </c>
      <c r="X6" s="87">
        <f>IF(AND($D6&gt;0,$E6&gt;0,$F6&gt;0,NOT(ISBLANK($L6))),_xlfn.NORM.INV(ABS(VLOOKUP($Q$1,VLookups!$A$48:$B$49,2,FALSE)-X$3),$K6,$O6),"")</f>
        <v>232.03785176273055</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1.6401550293222203E-3</v>
      </c>
      <c r="DY6" s="163">
        <f t="shared" si="7"/>
        <v>1.6569401986774649E-3</v>
      </c>
      <c r="DZ6" s="163">
        <f t="shared" si="8"/>
        <v>1.6734992920687832E-3</v>
      </c>
      <c r="EA6" s="163">
        <f t="shared" si="9"/>
        <v>1.6898221392454566E-3</v>
      </c>
      <c r="EB6" s="163">
        <f t="shared" si="10"/>
        <v>1.7058986388249096E-3</v>
      </c>
      <c r="EC6" s="163">
        <f t="shared" si="11"/>
        <v>1.7217187686141891E-3</v>
      </c>
      <c r="ED6" s="163">
        <f t="shared" si="12"/>
        <v>1.7372725959363103E-3</v>
      </c>
      <c r="EE6" s="163">
        <f t="shared" si="13"/>
        <v>1.7525502879467323E-3</v>
      </c>
      <c r="EF6" s="163">
        <f t="shared" si="14"/>
        <v>1.7675421219250844E-3</v>
      </c>
      <c r="EG6" s="163">
        <f t="shared" si="15"/>
        <v>1.7822384955271833E-3</v>
      </c>
      <c r="EH6" s="163">
        <f t="shared" si="16"/>
        <v>1.796629936982307E-3</v>
      </c>
      <c r="EI6" s="163">
        <f t="shared" si="17"/>
        <v>1.8107071152206583E-3</v>
      </c>
      <c r="EJ6" s="163">
        <f t="shared" si="18"/>
        <v>1.8244608499159332E-3</v>
      </c>
      <c r="EK6" s="163">
        <f t="shared" si="19"/>
        <v>1.8378821214279331E-3</v>
      </c>
      <c r="EL6" s="163">
        <f t="shared" si="20"/>
        <v>1.8509620806302061E-3</v>
      </c>
      <c r="EM6" s="163">
        <f t="shared" si="21"/>
        <v>1.8636920586077776E-3</v>
      </c>
      <c r="EN6" s="163">
        <f t="shared" si="22"/>
        <v>1.8760635762101318E-3</v>
      </c>
      <c r="EO6" s="163">
        <f t="shared" si="23"/>
        <v>1.8880683534447536E-3</v>
      </c>
      <c r="EP6" s="163">
        <f t="shared" si="24"/>
        <v>1.8996983186966821E-3</v>
      </c>
      <c r="EQ6" s="163">
        <f t="shared" si="25"/>
        <v>1.9109456177597436E-3</v>
      </c>
      <c r="ER6" s="163">
        <f t="shared" si="26"/>
        <v>1.9218026226653303E-3</v>
      </c>
      <c r="ES6" s="163">
        <f t="shared" si="27"/>
        <v>1.9322619402948563E-3</v>
      </c>
      <c r="ET6" s="163">
        <f t="shared" si="28"/>
        <v>1.9423164207622921E-3</v>
      </c>
      <c r="EU6" s="163">
        <f t="shared" si="29"/>
        <v>1.9519591655534818E-3</v>
      </c>
      <c r="EV6" s="163">
        <f t="shared" si="30"/>
        <v>1.9611835354092916E-3</v>
      </c>
      <c r="EW6" s="163">
        <f t="shared" si="31"/>
        <v>1.9699831579399708E-3</v>
      </c>
      <c r="EX6" s="163">
        <f t="shared" si="32"/>
        <v>1.9783519349585266E-3</v>
      </c>
      <c r="EY6" s="163">
        <f t="shared" si="33"/>
        <v>1.9862840495212856E-3</v>
      </c>
      <c r="EZ6" s="163">
        <f t="shared" si="34"/>
        <v>1.9937739726642793E-3</v>
      </c>
      <c r="FA6" s="163">
        <f t="shared" si="35"/>
        <v>2.0008164698245329E-3</v>
      </c>
      <c r="FB6" s="163">
        <f t="shared" si="36"/>
        <v>2.0074066069358113E-3</v>
      </c>
      <c r="FC6" s="163">
        <f t="shared" si="37"/>
        <v>2.0135397561889027E-3</v>
      </c>
      <c r="FD6" s="163">
        <f t="shared" si="38"/>
        <v>2.0192116014470102E-3</v>
      </c>
      <c r="FE6" s="163">
        <f t="shared" si="39"/>
        <v>2.0244181433073951E-3</v>
      </c>
      <c r="FF6" s="163">
        <f t="shared" si="40"/>
        <v>2.0291557038009532E-3</v>
      </c>
      <c r="FG6" s="163">
        <f t="shared" si="41"/>
        <v>2.033420930721994E-3</v>
      </c>
      <c r="FH6" s="163">
        <f t="shared" si="42"/>
        <v>2.0372108015811025E-3</v>
      </c>
      <c r="FI6" s="163">
        <f t="shared" si="43"/>
        <v>2.0405226271745331E-3</v>
      </c>
      <c r="FJ6" s="163">
        <f t="shared" si="44"/>
        <v>2.0433540547642581E-3</v>
      </c>
      <c r="FK6" s="163">
        <f t="shared" si="45"/>
        <v>2.0457030708633949E-3</v>
      </c>
      <c r="FL6" s="163">
        <f t="shared" si="46"/>
        <v>2.0475680036223954E-3</v>
      </c>
      <c r="FM6" s="163">
        <f t="shared" si="47"/>
        <v>2.0489475248120464E-3</v>
      </c>
      <c r="FN6" s="163">
        <f t="shared" si="48"/>
        <v>2.0498406513999794E-3</v>
      </c>
      <c r="FO6" s="163">
        <f t="shared" si="49"/>
        <v>2.050246746718074E-3</v>
      </c>
      <c r="FP6" s="163">
        <f t="shared" si="50"/>
        <v>2.0501655212188195E-3</v>
      </c>
      <c r="FQ6" s="163">
        <f t="shared" si="51"/>
        <v>2.0495970328193659E-3</v>
      </c>
      <c r="FR6" s="163">
        <f t="shared" si="52"/>
        <v>2.0485416868327006E-3</v>
      </c>
      <c r="FS6" s="163">
        <f t="shared" si="53"/>
        <v>2.0470002354860649E-3</v>
      </c>
      <c r="FT6" s="163">
        <f t="shared" si="54"/>
        <v>2.0449737770274023E-3</v>
      </c>
      <c r="FU6" s="163">
        <f t="shared" si="55"/>
        <v>2.0424637544213396E-3</v>
      </c>
      <c r="FV6" s="163">
        <f t="shared" si="56"/>
        <v>2.0394719536368545E-3</v>
      </c>
      <c r="FW6" s="163">
        <f t="shared" si="57"/>
        <v>2.0360005015294803E-3</v>
      </c>
      <c r="FX6" s="163">
        <f t="shared" si="58"/>
        <v>2.0320518633215644E-3</v>
      </c>
      <c r="FY6" s="163">
        <f t="shared" si="59"/>
        <v>2.0276288396847558E-3</v>
      </c>
      <c r="FZ6" s="163">
        <f t="shared" si="60"/>
        <v>2.0227345634295586E-3</v>
      </c>
      <c r="GA6" s="163">
        <f t="shared" si="61"/>
        <v>2.0173724958074267E-3</v>
      </c>
      <c r="GB6" s="163">
        <f t="shared" si="62"/>
        <v>2.0115464224315111E-3</v>
      </c>
      <c r="GC6" s="163">
        <f t="shared" si="63"/>
        <v>2.0052604488227893E-3</v>
      </c>
      <c r="GD6" s="163">
        <f t="shared" si="64"/>
        <v>1.9985189955889137E-3</v>
      </c>
      <c r="GE6" s="163">
        <f t="shared" si="65"/>
        <v>1.9913267932436998E-3</v>
      </c>
      <c r="GF6" s="163">
        <f t="shared" si="66"/>
        <v>1.9836888766757588E-3</v>
      </c>
      <c r="GG6" s="163">
        <f t="shared" si="67"/>
        <v>1.9756105792753218E-3</v>
      </c>
      <c r="GH6" s="163">
        <f t="shared" si="68"/>
        <v>1.9670975267288473E-3</v>
      </c>
      <c r="GI6" s="163">
        <f t="shared" si="69"/>
        <v>1.9581556304915197E-3</v>
      </c>
      <c r="GJ6" s="163">
        <f t="shared" si="70"/>
        <v>1.9487910809482341E-3</v>
      </c>
      <c r="GK6" s="163">
        <f t="shared" si="71"/>
        <v>1.9390103402741445E-3</v>
      </c>
      <c r="GL6" s="163">
        <f t="shared" si="72"/>
        <v>1.9288201350062947E-3</v>
      </c>
      <c r="GM6" s="163">
        <f t="shared" si="73"/>
        <v>1.9182274483382821E-3</v>
      </c>
      <c r="GN6" s="163">
        <f t="shared" si="74"/>
        <v>1.9072395121503061E-3</v>
      </c>
      <c r="GO6" s="163">
        <f t="shared" si="75"/>
        <v>1.8958637987873158E-3</v>
      </c>
      <c r="GP6" s="163">
        <f t="shared" si="76"/>
        <v>1.8841080125983458E-3</v>
      </c>
      <c r="GQ6" s="163">
        <f t="shared" si="77"/>
        <v>1.8719800812504268E-3</v>
      </c>
      <c r="GR6" s="163">
        <f t="shared" si="78"/>
        <v>1.859488146830767E-3</v>
      </c>
      <c r="GS6" s="163">
        <f t="shared" si="79"/>
        <v>1.8466405567511661E-3</v>
      </c>
      <c r="GT6" s="163">
        <f t="shared" si="80"/>
        <v>1.8334458544688604E-3</v>
      </c>
      <c r="GU6" s="163">
        <f t="shared" si="81"/>
        <v>1.8199127700382119E-3</v>
      </c>
      <c r="GV6" s="163">
        <f t="shared" si="82"/>
        <v>1.8060502105078347E-3</v>
      </c>
      <c r="GW6" s="163">
        <f t="shared" si="83"/>
        <v>1.7918672501779089E-3</v>
      </c>
      <c r="GX6" s="163">
        <f t="shared" si="84"/>
        <v>1.7773731207325503E-3</v>
      </c>
      <c r="GY6" s="163">
        <f t="shared" si="85"/>
        <v>1.7625772012622065E-3</v>
      </c>
      <c r="GZ6" s="163">
        <f t="shared" si="86"/>
        <v>1.7474890081911197E-3</v>
      </c>
      <c r="HA6" s="163">
        <f t="shared" si="87"/>
        <v>1.7321181851249114E-3</v>
      </c>
      <c r="HB6" s="163">
        <f t="shared" si="88"/>
        <v>1.7164744926333932E-3</v>
      </c>
      <c r="HC6" s="163">
        <f t="shared" si="89"/>
        <v>1.7005677979836402E-3</v>
      </c>
      <c r="HD6" s="163">
        <f t="shared" si="90"/>
        <v>1.6844080648383611E-3</v>
      </c>
      <c r="HE6" s="163">
        <f t="shared" si="91"/>
        <v>1.6680053429344842E-3</v>
      </c>
      <c r="HF6" s="163">
        <f t="shared" si="92"/>
        <v>1.6513697577568004E-3</v>
      </c>
      <c r="HG6" s="163">
        <f t="shared" si="93"/>
        <v>1.6345115002213621E-3</v>
      </c>
      <c r="HH6" s="163">
        <f t="shared" si="94"/>
        <v>1.6174408163831819E-3</v>
      </c>
      <c r="HI6" s="163">
        <f t="shared" si="95"/>
        <v>1.6001679971825906E-3</v>
      </c>
      <c r="HJ6" s="163">
        <f t="shared" si="96"/>
        <v>1.5827033682444059E-3</v>
      </c>
      <c r="HK6" s="163">
        <f t="shared" si="97"/>
        <v>1.5650572797438298E-3</v>
      </c>
      <c r="HL6" s="163">
        <f t="shared" si="98"/>
        <v>1.5472400963527336E-3</v>
      </c>
      <c r="HM6" s="163">
        <f t="shared" si="99"/>
        <v>1.5292621872797145E-3</v>
      </c>
      <c r="HN6" s="163">
        <f t="shared" si="100"/>
        <v>1.5111339164169937E-3</v>
      </c>
      <c r="HO6" s="163">
        <f t="shared" si="101"/>
        <v>1.4928656326069168E-3</v>
      </c>
      <c r="HP6" s="163">
        <f t="shared" si="102"/>
        <v>1.4744676600404595E-3</v>
      </c>
      <c r="HQ6" s="163">
        <f t="shared" si="103"/>
        <v>1.4559502887997874E-3</v>
      </c>
      <c r="HR6" s="163">
        <f t="shared" si="104"/>
        <v>1.4373237655565276E-3</v>
      </c>
      <c r="HS6" s="163">
        <f t="shared" si="105"/>
        <v>1.41859828443702E-3</v>
      </c>
      <c r="HT6" s="163">
        <f t="shared" si="106"/>
        <v>1.3997839780653888E-3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78.959999999999994</v>
      </c>
      <c r="P8" s="72">
        <f t="shared" si="2"/>
        <v>6234.681599999999</v>
      </c>
      <c r="Q8" s="89">
        <v>150</v>
      </c>
      <c r="R8" s="259">
        <f>IF(AND(Q8&gt;0,E8&gt;0,NOT(O8="")),ABS(VLOOKUP($Q$1,VLookups!$A$48:$B$49,2,FALSE)-_xlfn.NORM.DIST(Q8,K8,O8,TRUE)),"")</f>
        <v>0.64013941783324324</v>
      </c>
      <c r="S8" s="88">
        <f>IF(AND($D8&gt;0,$E8&gt;0,$F8&gt;0,NOT(ISBLANK($L8))),_xlfn.NORM.INV(ABS(VLOOKUP($Q$1,VLookups!$A$48:$B$49,2,FALSE)-S$3),$K8,$O8),"")</f>
        <v>20.475355051265012</v>
      </c>
      <c r="T8" s="87">
        <f>IF(AND($D8&gt;0,$E8&gt;0,$F8&gt;0,NOT(ISBLANK($L8))),_xlfn.NORM.INV(ABS(VLOOKUP($Q$1,VLookups!$A$48:$B$49,2,FALSE)-T$3),$K8,$O8),"")</f>
        <v>222.85797828206833</v>
      </c>
      <c r="U8" s="88">
        <f>IF(AND($D8&gt;0,$E8&gt;0,$F8&gt;0,NOT(ISBLANK($L8))),_xlfn.NORM.INV(ABS(VLOOKUP($Q$1,VLookups!$A$48:$B$49,2,FALSE)-U$3),$K8,$O8),"")</f>
        <v>203.5034471010963</v>
      </c>
      <c r="V8" s="87">
        <f>IF(AND($D8&gt;0,$E8&gt;0,$F8&gt;0,NOT(ISBLANK($L8))),_xlfn.NORM.INV(ABS(VLOOKUP($Q$1,VLookups!$A$48:$B$49,2,FALSE)-V$3),$K8,$O8),"")</f>
        <v>188.12107926958402</v>
      </c>
      <c r="W8" s="88">
        <f>IF(AND($D8&gt;0,$E8&gt;0,$F8&gt;0,NOT(ISBLANK($L8))),_xlfn.NORM.INV(ABS(VLOOKUP($Q$1,VLookups!$A$48:$B$49,2,FALSE)-W$3),$K8,$O8),"")</f>
        <v>174.92437734214928</v>
      </c>
      <c r="X8" s="87">
        <f>IF(AND($D8&gt;0,$E8&gt;0,$F8&gt;0,NOT(ISBLANK($L8))),_xlfn.NORM.INV(ABS(VLOOKUP($Q$1,VLookups!$A$48:$B$49,2,FALSE)-X$3),$K8,$O8),"")</f>
        <v>163.07333115009357</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3.964107617877511E-3</v>
      </c>
      <c r="DY8" s="163">
        <f t="shared" si="7"/>
        <v>4.0046792903540851E-3</v>
      </c>
      <c r="DZ8" s="163">
        <f t="shared" si="8"/>
        <v>4.0447830794627312E-3</v>
      </c>
      <c r="EA8" s="163">
        <f t="shared" si="9"/>
        <v>4.08439670361011E-3</v>
      </c>
      <c r="EB8" s="163">
        <f t="shared" si="10"/>
        <v>4.1234979831122108E-3</v>
      </c>
      <c r="EC8" s="163">
        <f t="shared" si="11"/>
        <v>4.1620648606522986E-3</v>
      </c>
      <c r="ED8" s="163">
        <f t="shared" si="12"/>
        <v>4.200075421802737E-3</v>
      </c>
      <c r="EE8" s="163">
        <f t="shared" si="13"/>
        <v>4.2375079155843459E-3</v>
      </c>
      <c r="EF8" s="163">
        <f t="shared" si="14"/>
        <v>4.2743407750365338E-3</v>
      </c>
      <c r="EG8" s="163">
        <f t="shared" si="15"/>
        <v>4.3105526377713033E-3</v>
      </c>
      <c r="EH8" s="163">
        <f t="shared" si="16"/>
        <v>4.3461223664838971E-3</v>
      </c>
      <c r="EI8" s="163">
        <f t="shared" si="17"/>
        <v>4.3810290693927709E-3</v>
      </c>
      <c r="EJ8" s="163">
        <f t="shared" si="18"/>
        <v>4.415252120581384E-3</v>
      </c>
      <c r="EK8" s="163">
        <f t="shared" si="19"/>
        <v>4.4487711802142782E-3</v>
      </c>
      <c r="EL8" s="163">
        <f t="shared" si="20"/>
        <v>4.4815662145998164E-3</v>
      </c>
      <c r="EM8" s="163">
        <f t="shared" si="21"/>
        <v>4.5136175160720516E-3</v>
      </c>
      <c r="EN8" s="163">
        <f t="shared" si="22"/>
        <v>4.5449057226641812E-3</v>
      </c>
      <c r="EO8" s="163">
        <f t="shared" si="23"/>
        <v>4.5754118375462161E-3</v>
      </c>
      <c r="EP8" s="163">
        <f t="shared" si="24"/>
        <v>4.6051172481996142E-3</v>
      </c>
      <c r="EQ8" s="163">
        <f t="shared" si="25"/>
        <v>4.6340037453018734E-3</v>
      </c>
      <c r="ER8" s="163">
        <f t="shared" si="26"/>
        <v>4.6620535412943177E-3</v>
      </c>
      <c r="ES8" s="163">
        <f t="shared" si="27"/>
        <v>4.6892492886066147E-3</v>
      </c>
      <c r="ET8" s="163">
        <f t="shared" si="28"/>
        <v>4.7155740975119596E-3</v>
      </c>
      <c r="EU8" s="163">
        <f t="shared" si="29"/>
        <v>4.741011553587195E-3</v>
      </c>
      <c r="EV8" s="163">
        <f t="shared" si="30"/>
        <v>4.7655457347526723E-3</v>
      </c>
      <c r="EW8" s="163">
        <f t="shared" si="31"/>
        <v>4.789161227867089E-3</v>
      </c>
      <c r="EX8" s="163">
        <f t="shared" si="32"/>
        <v>4.8118431448531257E-3</v>
      </c>
      <c r="EY8" s="163">
        <f t="shared" si="33"/>
        <v>4.8335771383302764E-3</v>
      </c>
      <c r="EZ8" s="163">
        <f t="shared" si="34"/>
        <v>4.8543494167319103E-3</v>
      </c>
      <c r="FA8" s="163">
        <f t="shared" si="35"/>
        <v>4.8741467588842785E-3</v>
      </c>
      <c r="FB8" s="163">
        <f t="shared" si="36"/>
        <v>4.8929565280258977E-3</v>
      </c>
      <c r="FC8" s="163">
        <f t="shared" si="37"/>
        <v>4.9107666852465136E-3</v>
      </c>
      <c r="FD8" s="163">
        <f t="shared" si="38"/>
        <v>4.9275658023256331E-3</v>
      </c>
      <c r="FE8" s="163">
        <f t="shared" si="39"/>
        <v>4.943343073951471E-3</v>
      </c>
      <c r="FF8" s="163">
        <f t="shared" si="40"/>
        <v>4.9580883293020277E-3</v>
      </c>
      <c r="FG8" s="163">
        <f t="shared" si="41"/>
        <v>4.9717920429709055E-3</v>
      </c>
      <c r="FH8" s="163">
        <f t="shared" si="42"/>
        <v>4.9844453452214605E-3</v>
      </c>
      <c r="FI8" s="163">
        <f t="shared" si="43"/>
        <v>4.996040031553824E-3</v>
      </c>
      <c r="FJ8" s="163">
        <f t="shared" si="44"/>
        <v>5.0065685715703417E-3</v>
      </c>
      <c r="FK8" s="163">
        <f t="shared" si="45"/>
        <v>5.0160241171260415E-3</v>
      </c>
      <c r="FL8" s="163">
        <f t="shared" si="46"/>
        <v>5.0244005097517608E-3</v>
      </c>
      <c r="FM8" s="163">
        <f t="shared" si="47"/>
        <v>5.031692287338678E-3</v>
      </c>
      <c r="FN8" s="163">
        <f t="shared" si="48"/>
        <v>5.0378946900740953E-3</v>
      </c>
      <c r="FO8" s="163">
        <f t="shared" si="49"/>
        <v>5.0430036656194353E-3</v>
      </c>
      <c r="FP8" s="163">
        <f t="shared" si="50"/>
        <v>5.0470158735225644E-3</v>
      </c>
      <c r="FQ8" s="163">
        <f t="shared" si="51"/>
        <v>5.0499286888577343E-3</v>
      </c>
      <c r="FR8" s="163">
        <f t="shared" si="52"/>
        <v>5.0517402050875588E-3</v>
      </c>
      <c r="FS8" s="163">
        <f t="shared" si="53"/>
        <v>5.0524492361426936E-3</v>
      </c>
      <c r="FT8" s="163">
        <f t="shared" si="54"/>
        <v>5.0520553177160164E-3</v>
      </c>
      <c r="FU8" s="163">
        <f t="shared" si="55"/>
        <v>5.0505587077693355E-3</v>
      </c>
      <c r="FV8" s="163">
        <f t="shared" si="56"/>
        <v>5.0479603862518679E-3</v>
      </c>
      <c r="FW8" s="163">
        <f t="shared" si="57"/>
        <v>5.0442620540308942E-3</v>
      </c>
      <c r="FX8" s="163">
        <f t="shared" si="58"/>
        <v>5.0394661310362472E-3</v>
      </c>
      <c r="FY8" s="163">
        <f t="shared" si="59"/>
        <v>5.0335757536214441E-3</v>
      </c>
      <c r="FZ8" s="163">
        <f t="shared" si="60"/>
        <v>5.0265947711455108E-3</v>
      </c>
      <c r="GA8" s="163">
        <f t="shared" si="61"/>
        <v>5.0185277417807038E-3</v>
      </c>
      <c r="GB8" s="163">
        <f t="shared" si="62"/>
        <v>5.0093799275525205E-3</v>
      </c>
      <c r="GC8" s="163">
        <f t="shared" si="63"/>
        <v>4.9991572886195577E-3</v>
      </c>
      <c r="GD8" s="163">
        <f t="shared" si="64"/>
        <v>4.9878664768019214E-3</v>
      </c>
      <c r="GE8" s="163">
        <f t="shared" si="65"/>
        <v>4.9755148283680203E-3</v>
      </c>
      <c r="GF8" s="163">
        <f t="shared" si="66"/>
        <v>4.9621103560907034E-3</v>
      </c>
      <c r="GG8" s="163">
        <f t="shared" si="67"/>
        <v>4.947661740584774E-3</v>
      </c>
      <c r="GH8" s="163">
        <f t="shared" si="68"/>
        <v>4.9321783209389852E-3</v>
      </c>
      <c r="GI8" s="163">
        <f t="shared" si="69"/>
        <v>4.9156700846566849E-3</v>
      </c>
      <c r="GJ8" s="163">
        <f t="shared" si="70"/>
        <v>4.8981476569202693E-3</v>
      </c>
      <c r="GK8" s="163">
        <f t="shared" si="71"/>
        <v>4.8796222891955843E-3</v>
      </c>
      <c r="GL8" s="163">
        <f t="shared" si="72"/>
        <v>4.8601058471934057E-3</v>
      </c>
      <c r="GM8" s="163">
        <f t="shared" si="73"/>
        <v>4.8396107982060137E-3</v>
      </c>
      <c r="GN8" s="163">
        <f t="shared" si="74"/>
        <v>4.8181501978377724E-3</v>
      </c>
      <c r="GO8" s="163">
        <f t="shared" si="75"/>
        <v>4.7957376761494971E-3</v>
      </c>
      <c r="GP8" s="163">
        <f t="shared" si="76"/>
        <v>4.7723874232371679E-3</v>
      </c>
      <c r="GQ8" s="163">
        <f t="shared" si="77"/>
        <v>4.7481141742663577E-3</v>
      </c>
      <c r="GR8" s="163">
        <f t="shared" si="78"/>
        <v>4.7229331939844452E-3</v>
      </c>
      <c r="GS8" s="163">
        <f t="shared" si="79"/>
        <v>4.6968602607334051E-3</v>
      </c>
      <c r="GT8" s="163">
        <f t="shared" si="80"/>
        <v>4.6699116499865773E-3</v>
      </c>
      <c r="GU8" s="163">
        <f t="shared" si="81"/>
        <v>4.6421041174334616E-3</v>
      </c>
      <c r="GV8" s="163">
        <f t="shared" si="82"/>
        <v>4.6134548816371117E-3</v>
      </c>
      <c r="GW8" s="163">
        <f t="shared" si="83"/>
        <v>4.5839816062892263E-3</v>
      </c>
      <c r="GX8" s="163">
        <f t="shared" si="84"/>
        <v>4.5537023820885125E-3</v>
      </c>
      <c r="GY8" s="163">
        <f t="shared" si="85"/>
        <v>4.5226357082682848E-3</v>
      </c>
      <c r="GZ8" s="163">
        <f t="shared" si="86"/>
        <v>4.4908004737996797E-3</v>
      </c>
      <c r="HA8" s="163">
        <f t="shared" si="87"/>
        <v>4.4582159382971368E-3</v>
      </c>
      <c r="HB8" s="163">
        <f t="shared" si="88"/>
        <v>4.4249017126531147E-3</v>
      </c>
      <c r="HC8" s="163">
        <f t="shared" si="89"/>
        <v>4.3908777394292154E-3</v>
      </c>
      <c r="HD8" s="163">
        <f t="shared" si="90"/>
        <v>4.3561642730310596E-3</v>
      </c>
      <c r="HE8" s="163">
        <f t="shared" si="91"/>
        <v>4.3207818596944138E-3</v>
      </c>
      <c r="HF8" s="163">
        <f t="shared" si="92"/>
        <v>4.2847513173101034E-3</v>
      </c>
      <c r="HG8" s="163">
        <f t="shared" si="93"/>
        <v>4.2480937151153286E-3</v>
      </c>
      <c r="HH8" s="163">
        <f t="shared" si="94"/>
        <v>4.2108303532789396E-3</v>
      </c>
      <c r="HI8" s="163">
        <f t="shared" si="95"/>
        <v>4.1729827424081736E-3</v>
      </c>
      <c r="HJ8" s="163">
        <f t="shared" si="96"/>
        <v>4.1345725830042685E-3</v>
      </c>
      <c r="HK8" s="163">
        <f t="shared" si="97"/>
        <v>4.0956217448941696E-3</v>
      </c>
      <c r="HL8" s="163">
        <f t="shared" si="98"/>
        <v>4.0561522466653569E-3</v>
      </c>
      <c r="HM8" s="163">
        <f t="shared" si="99"/>
        <v>4.0161862351305935E-3</v>
      </c>
      <c r="HN8" s="163">
        <f t="shared" si="100"/>
        <v>3.9757459648490515E-3</v>
      </c>
      <c r="HO8" s="163">
        <f t="shared" si="101"/>
        <v>3.9348537777299779E-3</v>
      </c>
      <c r="HP8" s="163">
        <f t="shared" si="102"/>
        <v>3.8935320827446669E-3</v>
      </c>
      <c r="HQ8" s="163">
        <f t="shared" si="103"/>
        <v>3.851803335772066E-3</v>
      </c>
      <c r="HR8" s="163">
        <f t="shared" si="104"/>
        <v>3.809690019602921E-3</v>
      </c>
      <c r="HS8" s="163">
        <f t="shared" si="105"/>
        <v>3.7672146241268293E-3</v>
      </c>
      <c r="HT8" s="163">
        <f t="shared" si="106"/>
        <v>3.7243996267260519E-3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194.4</v>
      </c>
      <c r="P9" s="72">
        <f t="shared" si="2"/>
        <v>37791.360000000001</v>
      </c>
      <c r="Q9" s="89">
        <v>150</v>
      </c>
      <c r="R9" s="259">
        <f>IF(AND(Q9&gt;0,E9&gt;0,NOT(O9="")),ABS(VLOOKUP($Q$1,VLookups!$A$48:$B$49,2,FALSE)-_xlfn.NORM.DIST(Q9,K9,O9,TRUE)),"")</f>
        <v>0.5613216751093465</v>
      </c>
      <c r="S9" s="88">
        <f>IF(AND($D9&gt;0,$E9&gt;0,$F9&gt;0,NOT(ISBLANK($L9))),_xlfn.NORM.INV(ABS(VLOOKUP($Q$1,VLookups!$A$48:$B$49,2,FALSE)-S$3),$K9,$O9),"")</f>
        <v>-129.13362434187036</v>
      </c>
      <c r="T9" s="87">
        <f>IF(AND($D9&gt;0,$E9&gt;0,$F9&gt;0,NOT(ISBLANK($L9))),_xlfn.NORM.INV(ABS(VLOOKUP($Q$1,VLookups!$A$48:$B$49,2,FALSE)-T$3),$K9,$O9),"")</f>
        <v>369.13362434187036</v>
      </c>
      <c r="U9" s="88">
        <f>IF(AND($D9&gt;0,$E9&gt;0,$F9&gt;0,NOT(ISBLANK($L9))),_xlfn.NORM.INV(ABS(VLOOKUP($Q$1,VLookups!$A$48:$B$49,2,FALSE)-U$3),$K9,$O9),"")</f>
        <v>321.48265091759276</v>
      </c>
      <c r="V9" s="87">
        <f>IF(AND($D9&gt;0,$E9&gt;0,$F9&gt;0,NOT(ISBLANK($L9))),_xlfn.NORM.INV(ABS(VLOOKUP($Q$1,VLookups!$A$48:$B$49,2,FALSE)-V$3),$K9,$O9),"")</f>
        <v>283.6111678065746</v>
      </c>
      <c r="W9" s="88">
        <f>IF(AND($D9&gt;0,$E9&gt;0,$F9&gt;0,NOT(ISBLANK($L9))),_xlfn.NORM.INV(ABS(VLOOKUP($Q$1,VLookups!$A$48:$B$49,2,FALSE)-W$3),$K9,$O9),"")</f>
        <v>251.12080743811833</v>
      </c>
      <c r="X9" s="87">
        <f>IF(AND($D9&gt;0,$E9&gt;0,$F9&gt;0,NOT(ISBLANK($L9))),_xlfn.NORM.INV(ABS(VLOOKUP($Q$1,VLookups!$A$48:$B$49,2,FALSE)-X$3),$K9,$O9),"")</f>
        <v>221.94345967044313</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1.6220475985528403E-3</v>
      </c>
      <c r="DY9" s="163">
        <f t="shared" si="7"/>
        <v>1.6372264140034831E-3</v>
      </c>
      <c r="DZ9" s="163">
        <f t="shared" si="8"/>
        <v>1.6522363432763267E-3</v>
      </c>
      <c r="EA9" s="163">
        <f t="shared" si="9"/>
        <v>1.6670701639138472E-3</v>
      </c>
      <c r="EB9" s="163">
        <f t="shared" si="10"/>
        <v>1.6817206877857238E-3</v>
      </c>
      <c r="EC9" s="163">
        <f t="shared" si="11"/>
        <v>1.6961807668307899E-3</v>
      </c>
      <c r="ED9" s="163">
        <f t="shared" si="12"/>
        <v>1.7104432988121205E-3</v>
      </c>
      <c r="EE9" s="163">
        <f t="shared" si="13"/>
        <v>1.7245012330788588E-3</v>
      </c>
      <c r="EF9" s="163">
        <f t="shared" si="14"/>
        <v>1.738347576328299E-3</v>
      </c>
      <c r="EG9" s="163">
        <f t="shared" si="15"/>
        <v>1.7519753983617034E-3</v>
      </c>
      <c r="EH9" s="163">
        <f t="shared" si="16"/>
        <v>1.765377837827272E-3</v>
      </c>
      <c r="EI9" s="163">
        <f t="shared" si="17"/>
        <v>1.7785481079436566E-3</v>
      </c>
      <c r="EJ9" s="163">
        <f t="shared" si="18"/>
        <v>1.7914795021973823E-3</v>
      </c>
      <c r="EK9" s="163">
        <f t="shared" si="19"/>
        <v>1.8041654000075188E-3</v>
      </c>
      <c r="EL9" s="163">
        <f t="shared" si="20"/>
        <v>1.8165992723509362E-3</v>
      </c>
      <c r="EM9" s="163">
        <f t="shared" si="21"/>
        <v>1.828774687341496E-3</v>
      </c>
      <c r="EN9" s="163">
        <f t="shared" si="22"/>
        <v>1.8406853157565187E-3</v>
      </c>
      <c r="EO9" s="163">
        <f t="shared" si="23"/>
        <v>1.852324936503915E-3</v>
      </c>
      <c r="EP9" s="163">
        <f t="shared" si="24"/>
        <v>1.8636874420233848E-3</v>
      </c>
      <c r="EQ9" s="163">
        <f t="shared" si="25"/>
        <v>1.8747668436151436E-3</v>
      </c>
      <c r="ER9" s="163">
        <f t="shared" si="26"/>
        <v>1.8855572766896772E-3</v>
      </c>
      <c r="ES9" s="163">
        <f t="shared" si="27"/>
        <v>1.8960530059321037E-3</v>
      </c>
      <c r="ET9" s="163">
        <f t="shared" si="28"/>
        <v>1.9062484303747835E-3</v>
      </c>
      <c r="EU9" s="163">
        <f t="shared" si="29"/>
        <v>1.9161380883719065E-3</v>
      </c>
      <c r="EV9" s="163">
        <f t="shared" si="30"/>
        <v>1.9257166624698878E-3</v>
      </c>
      <c r="EW9" s="163">
        <f t="shared" si="31"/>
        <v>1.9349789841674864E-3</v>
      </c>
      <c r="EX9" s="163">
        <f t="shared" si="32"/>
        <v>1.9439200385597015E-3</v>
      </c>
      <c r="EY9" s="163">
        <f t="shared" si="33"/>
        <v>1.952534968859599E-3</v>
      </c>
      <c r="EZ9" s="163">
        <f t="shared" si="34"/>
        <v>1.9608190807923727E-3</v>
      </c>
      <c r="FA9" s="163">
        <f t="shared" si="35"/>
        <v>1.9687678468560759E-3</v>
      </c>
      <c r="FB9" s="163">
        <f t="shared" si="36"/>
        <v>1.9763769104436087E-3</v>
      </c>
      <c r="FC9" s="163">
        <f t="shared" si="37"/>
        <v>1.9836420898207176E-3</v>
      </c>
      <c r="FD9" s="163">
        <f t="shared" si="38"/>
        <v>1.990559381954918E-3</v>
      </c>
      <c r="FE9" s="163">
        <f t="shared" si="39"/>
        <v>1.9971249661904326E-3</v>
      </c>
      <c r="FF9" s="163">
        <f t="shared" si="40"/>
        <v>2.0033352077644321E-3</v>
      </c>
      <c r="FG9" s="163">
        <f t="shared" si="41"/>
        <v>2.0091866611600387E-3</v>
      </c>
      <c r="FH9" s="163">
        <f t="shared" si="42"/>
        <v>2.0146760732917689E-3</v>
      </c>
      <c r="FI9" s="163">
        <f t="shared" si="43"/>
        <v>2.0198003865192931E-3</v>
      </c>
      <c r="FJ9" s="163">
        <f t="shared" si="44"/>
        <v>2.0245567414855993E-3</v>
      </c>
      <c r="FK9" s="163">
        <f t="shared" si="45"/>
        <v>2.0289424797758828E-3</v>
      </c>
      <c r="FL9" s="163">
        <f t="shared" si="46"/>
        <v>2.0329551463936883E-3</v>
      </c>
      <c r="FM9" s="163">
        <f t="shared" si="47"/>
        <v>2.0365924920510846E-3</v>
      </c>
      <c r="FN9" s="163">
        <f t="shared" si="48"/>
        <v>2.0398524752698794E-3</v>
      </c>
      <c r="FO9" s="163">
        <f t="shared" si="49"/>
        <v>2.0427332642911243E-3</v>
      </c>
      <c r="FP9" s="163">
        <f t="shared" si="50"/>
        <v>2.0452332387904133E-3</v>
      </c>
      <c r="FQ9" s="163">
        <f t="shared" si="51"/>
        <v>2.0473509913967198E-3</v>
      </c>
      <c r="FR9" s="163">
        <f t="shared" si="52"/>
        <v>2.0490853290127888E-3</v>
      </c>
      <c r="FS9" s="163">
        <f t="shared" si="53"/>
        <v>2.050435273935339E-3</v>
      </c>
      <c r="FT9" s="163">
        <f t="shared" si="54"/>
        <v>2.0514000647736132E-3</v>
      </c>
      <c r="FU9" s="163">
        <f t="shared" si="55"/>
        <v>2.051979157165059E-3</v>
      </c>
      <c r="FV9" s="163">
        <f t="shared" si="56"/>
        <v>2.0521722242872052E-3</v>
      </c>
      <c r="FW9" s="163">
        <f t="shared" si="57"/>
        <v>2.051979157165059E-3</v>
      </c>
      <c r="FX9" s="163">
        <f t="shared" si="58"/>
        <v>2.0514000647736132E-3</v>
      </c>
      <c r="FY9" s="163">
        <f t="shared" si="59"/>
        <v>2.050435273935339E-3</v>
      </c>
      <c r="FZ9" s="163">
        <f t="shared" si="60"/>
        <v>2.0490853290127888E-3</v>
      </c>
      <c r="GA9" s="163">
        <f t="shared" si="61"/>
        <v>2.0473509913967198E-3</v>
      </c>
      <c r="GB9" s="163">
        <f t="shared" si="62"/>
        <v>2.0452332387904133E-3</v>
      </c>
      <c r="GC9" s="163">
        <f t="shared" si="63"/>
        <v>2.0427332642911243E-3</v>
      </c>
      <c r="GD9" s="163">
        <f t="shared" si="64"/>
        <v>2.0398524752698794E-3</v>
      </c>
      <c r="GE9" s="163">
        <f t="shared" si="65"/>
        <v>2.0365924920510846E-3</v>
      </c>
      <c r="GF9" s="163">
        <f t="shared" si="66"/>
        <v>2.0329551463936883E-3</v>
      </c>
      <c r="GG9" s="163">
        <f t="shared" si="67"/>
        <v>2.0289424797758828E-3</v>
      </c>
      <c r="GH9" s="163">
        <f t="shared" si="68"/>
        <v>2.0245567414855989E-3</v>
      </c>
      <c r="GI9" s="163">
        <f t="shared" si="69"/>
        <v>2.0198003865192931E-3</v>
      </c>
      <c r="GJ9" s="163">
        <f t="shared" si="70"/>
        <v>2.0146760732917689E-3</v>
      </c>
      <c r="GK9" s="163">
        <f t="shared" si="71"/>
        <v>2.0091866611600391E-3</v>
      </c>
      <c r="GL9" s="163">
        <f t="shared" si="72"/>
        <v>2.0033352077644321E-3</v>
      </c>
      <c r="GM9" s="163">
        <f t="shared" si="73"/>
        <v>1.9971249661904326E-3</v>
      </c>
      <c r="GN9" s="163">
        <f t="shared" si="74"/>
        <v>1.990559381954918E-3</v>
      </c>
      <c r="GO9" s="163">
        <f t="shared" si="75"/>
        <v>1.983642089820718E-3</v>
      </c>
      <c r="GP9" s="163">
        <f t="shared" si="76"/>
        <v>1.9763769104436091E-3</v>
      </c>
      <c r="GQ9" s="163">
        <f t="shared" si="77"/>
        <v>1.9687678468560759E-3</v>
      </c>
      <c r="GR9" s="163">
        <f t="shared" si="78"/>
        <v>1.9608190807923732E-3</v>
      </c>
      <c r="GS9" s="163">
        <f t="shared" si="79"/>
        <v>1.9525349688595992E-3</v>
      </c>
      <c r="GT9" s="163">
        <f t="shared" si="80"/>
        <v>1.9439200385597019E-3</v>
      </c>
      <c r="GU9" s="163">
        <f t="shared" si="81"/>
        <v>1.934978984167487E-3</v>
      </c>
      <c r="GV9" s="163">
        <f t="shared" si="82"/>
        <v>1.925716662469888E-3</v>
      </c>
      <c r="GW9" s="163">
        <f t="shared" si="83"/>
        <v>1.9161380883719068E-3</v>
      </c>
      <c r="GX9" s="163">
        <f t="shared" si="84"/>
        <v>1.9062484303747837E-3</v>
      </c>
      <c r="GY9" s="163">
        <f t="shared" si="85"/>
        <v>1.8960530059321044E-3</v>
      </c>
      <c r="GZ9" s="163">
        <f t="shared" si="86"/>
        <v>1.8855572766896781E-3</v>
      </c>
      <c r="HA9" s="163">
        <f t="shared" si="87"/>
        <v>1.8747668436151443E-3</v>
      </c>
      <c r="HB9" s="163">
        <f t="shared" si="88"/>
        <v>1.8636874420233857E-3</v>
      </c>
      <c r="HC9" s="163">
        <f t="shared" si="89"/>
        <v>1.8523249365039157E-3</v>
      </c>
      <c r="HD9" s="163">
        <f t="shared" si="90"/>
        <v>1.8406853157565198E-3</v>
      </c>
      <c r="HE9" s="163">
        <f t="shared" si="91"/>
        <v>1.8287746873414971E-3</v>
      </c>
      <c r="HF9" s="163">
        <f t="shared" si="92"/>
        <v>1.8165992723509373E-3</v>
      </c>
      <c r="HG9" s="163">
        <f t="shared" si="93"/>
        <v>1.8041654000075199E-3</v>
      </c>
      <c r="HH9" s="163">
        <f t="shared" si="94"/>
        <v>1.7914795021973836E-3</v>
      </c>
      <c r="HI9" s="163">
        <f t="shared" si="95"/>
        <v>1.7785481079436577E-3</v>
      </c>
      <c r="HJ9" s="163">
        <f t="shared" si="96"/>
        <v>1.7653778378272731E-3</v>
      </c>
      <c r="HK9" s="163">
        <f t="shared" si="97"/>
        <v>1.7519753983617048E-3</v>
      </c>
      <c r="HL9" s="163">
        <f t="shared" si="98"/>
        <v>1.7383475763283003E-3</v>
      </c>
      <c r="HM9" s="163">
        <f t="shared" si="99"/>
        <v>1.7245012330788601E-3</v>
      </c>
      <c r="HN9" s="163">
        <f t="shared" si="100"/>
        <v>1.7104432988121223E-3</v>
      </c>
      <c r="HO9" s="163">
        <f t="shared" si="101"/>
        <v>1.6961807668307916E-3</v>
      </c>
      <c r="HP9" s="163">
        <f t="shared" si="102"/>
        <v>1.6817206877857256E-3</v>
      </c>
      <c r="HQ9" s="163">
        <f t="shared" si="103"/>
        <v>1.667070163913849E-3</v>
      </c>
      <c r="HR9" s="163">
        <f t="shared" si="104"/>
        <v>1.6522363432763289E-3</v>
      </c>
      <c r="HS9" s="163">
        <f t="shared" si="105"/>
        <v>1.6372264140034848E-3</v>
      </c>
      <c r="HT9" s="163">
        <f t="shared" si="106"/>
        <v>1.622047598552842E-3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166.4</v>
      </c>
      <c r="P10" s="72">
        <f t="shared" si="2"/>
        <v>27688.960000000003</v>
      </c>
      <c r="Q10" s="89">
        <v>150</v>
      </c>
      <c r="R10" s="259">
        <f>IF(AND(Q10&gt;0,E10&gt;0,NOT(O10="")),ABS(VLOOKUP($Q$1,VLookups!$A$48:$B$49,2,FALSE)-_xlfn.NORM.DIST(Q10,K10,O10,TRUE)),"")</f>
        <v>0.55179919916729836</v>
      </c>
      <c r="S10" s="88">
        <f>IF(AND($D10&gt;0,$E10&gt;0,$F10&gt;0,NOT(ISBLANK($L10))),_xlfn.NORM.INV(ABS(VLOOKUP($Q$1,VLookups!$A$48:$B$49,2,FALSE)-S$3),$K10,$O10),"")</f>
        <v>-84.916847173288204</v>
      </c>
      <c r="T10" s="87">
        <f>IF(AND($D10&gt;0,$E10&gt;0,$F10&gt;0,NOT(ISBLANK($L10))),_xlfn.NORM.INV(ABS(VLOOKUP($Q$1,VLookups!$A$48:$B$49,2,FALSE)-T$3),$K10,$O10),"")</f>
        <v>341.58351383995489</v>
      </c>
      <c r="U10" s="88">
        <f>IF(AND($D10&gt;0,$E10&gt;0,$F10&gt;0,NOT(ISBLANK($L10))),_xlfn.NORM.INV(ABS(VLOOKUP($Q$1,VLookups!$A$48:$B$49,2,FALSE)-U$3),$K10,$O10),"")</f>
        <v>300.79584934510001</v>
      </c>
      <c r="V10" s="87">
        <f>IF(AND($D10&gt;0,$E10&gt;0,$F10&gt;0,NOT(ISBLANK($L10))),_xlfn.NORM.INV(ABS(VLOOKUP($Q$1,VLookups!$A$48:$B$49,2,FALSE)-V$3),$K10,$O10),"")</f>
        <v>268.37910659986636</v>
      </c>
      <c r="W10" s="88">
        <f>IF(AND($D10&gt;0,$E10&gt;0,$F10&gt;0,NOT(ISBLANK($L10))),_xlfn.NORM.INV(ABS(VLOOKUP($Q$1,VLookups!$A$48:$B$49,2,FALSE)-W$3),$K10,$O10),"")</f>
        <v>240.56842776596136</v>
      </c>
      <c r="X10" s="87">
        <f>IF(AND($D10&gt;0,$E10&gt;0,$F10&gt;0,NOT(ISBLANK($L10))),_xlfn.NORM.INV(ABS(VLOOKUP($Q$1,VLookups!$A$48:$B$49,2,FALSE)-X$3),$K10,$O10),"")</f>
        <v>215.59357864795135</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2.059961005611064E-3</v>
      </c>
      <c r="DY10" s="163">
        <f t="shared" si="7"/>
        <v>2.0746142178442234E-3</v>
      </c>
      <c r="DZ10" s="163">
        <f t="shared" si="8"/>
        <v>2.08901745698998E-3</v>
      </c>
      <c r="EA10" s="163">
        <f t="shared" si="9"/>
        <v>2.1031640871335068E-3</v>
      </c>
      <c r="EB10" s="163">
        <f t="shared" si="10"/>
        <v>2.1170475578098607E-3</v>
      </c>
      <c r="EC10" s="163">
        <f t="shared" si="11"/>
        <v>2.130661409039379E-3</v>
      </c>
      <c r="ED10" s="163">
        <f t="shared" si="12"/>
        <v>2.1439992763198014E-3</v>
      </c>
      <c r="EE10" s="163">
        <f t="shared" si="13"/>
        <v>2.1570548955697258E-3</v>
      </c>
      <c r="EF10" s="163">
        <f t="shared" si="14"/>
        <v>2.1698221080180468E-3</v>
      </c>
      <c r="EG10" s="163">
        <f t="shared" si="15"/>
        <v>2.1822948650340452E-3</v>
      </c>
      <c r="EH10" s="163">
        <f t="shared" si="16"/>
        <v>2.1944672328928494E-3</v>
      </c>
      <c r="EI10" s="163">
        <f t="shared" si="17"/>
        <v>2.2063333974710123E-3</v>
      </c>
      <c r="EJ10" s="163">
        <f t="shared" si="18"/>
        <v>2.2178876688670234E-3</v>
      </c>
      <c r="EK10" s="163">
        <f t="shared" si="19"/>
        <v>2.2291244859416188E-3</v>
      </c>
      <c r="EL10" s="163">
        <f t="shared" si="20"/>
        <v>2.2400384207728291E-3</v>
      </c>
      <c r="EM10" s="163">
        <f t="shared" si="21"/>
        <v>2.2506241830207701E-3</v>
      </c>
      <c r="EN10" s="163">
        <f t="shared" si="22"/>
        <v>2.260876624197277E-3</v>
      </c>
      <c r="EO10" s="163">
        <f t="shared" si="23"/>
        <v>2.2707907418355548E-3</v>
      </c>
      <c r="EP10" s="163">
        <f t="shared" si="24"/>
        <v>2.2803616835551251E-3</v>
      </c>
      <c r="EQ10" s="163">
        <f t="shared" si="25"/>
        <v>2.2895847510174534E-3</v>
      </c>
      <c r="ER10" s="163">
        <f t="shared" si="26"/>
        <v>2.2984554037677333E-3</v>
      </c>
      <c r="ES10" s="163">
        <f t="shared" si="27"/>
        <v>2.3069692629584483E-3</v>
      </c>
      <c r="ET10" s="163">
        <f t="shared" si="28"/>
        <v>2.3151221149504231E-3</v>
      </c>
      <c r="EU10" s="163">
        <f t="shared" si="29"/>
        <v>2.3229099147872318E-3</v>
      </c>
      <c r="EV10" s="163">
        <f t="shared" si="30"/>
        <v>2.3303287895389451E-3</v>
      </c>
      <c r="EW10" s="163">
        <f t="shared" si="31"/>
        <v>2.3373750415113543E-3</v>
      </c>
      <c r="EX10" s="163">
        <f t="shared" si="32"/>
        <v>2.3440451513169489E-3</v>
      </c>
      <c r="EY10" s="163">
        <f t="shared" si="33"/>
        <v>2.3503357808040701E-3</v>
      </c>
      <c r="EZ10" s="163">
        <f t="shared" si="34"/>
        <v>2.3562437758408447E-3</v>
      </c>
      <c r="FA10" s="163">
        <f t="shared" si="35"/>
        <v>2.361766168950629E-3</v>
      </c>
      <c r="FB10" s="163">
        <f t="shared" si="36"/>
        <v>2.3669001817958968E-3</v>
      </c>
      <c r="FC10" s="163">
        <f t="shared" si="37"/>
        <v>2.371643227507653E-3</v>
      </c>
      <c r="FD10" s="163">
        <f t="shared" si="38"/>
        <v>2.3759929128576388E-3</v>
      </c>
      <c r="FE10" s="163">
        <f t="shared" si="39"/>
        <v>2.3799470402707796E-3</v>
      </c>
      <c r="FF10" s="163">
        <f t="shared" si="40"/>
        <v>2.3835036096755023E-3</v>
      </c>
      <c r="FG10" s="163">
        <f t="shared" si="41"/>
        <v>2.3866608201897435E-3</v>
      </c>
      <c r="FH10" s="163">
        <f t="shared" si="42"/>
        <v>2.389417071640657E-3</v>
      </c>
      <c r="FI10" s="163">
        <f t="shared" si="43"/>
        <v>2.3917709659162269E-3</v>
      </c>
      <c r="FJ10" s="163">
        <f t="shared" si="44"/>
        <v>2.3937213081471898E-3</v>
      </c>
      <c r="FK10" s="163">
        <f t="shared" si="45"/>
        <v>2.3952671077178602E-3</v>
      </c>
      <c r="FL10" s="163">
        <f t="shared" si="46"/>
        <v>2.3964075791046732E-3</v>
      </c>
      <c r="FM10" s="163">
        <f t="shared" si="47"/>
        <v>2.3971421425414388E-3</v>
      </c>
      <c r="FN10" s="163">
        <f t="shared" si="48"/>
        <v>2.3974704245105284E-3</v>
      </c>
      <c r="FO10" s="163">
        <f t="shared" si="49"/>
        <v>2.3973922580594054E-3</v>
      </c>
      <c r="FP10" s="163">
        <f t="shared" si="50"/>
        <v>2.3969076829421314E-3</v>
      </c>
      <c r="FQ10" s="163">
        <f t="shared" si="51"/>
        <v>2.3960169455856657E-3</v>
      </c>
      <c r="FR10" s="163">
        <f t="shared" si="52"/>
        <v>2.3947204988810158E-3</v>
      </c>
      <c r="FS10" s="163">
        <f t="shared" si="53"/>
        <v>2.3930190017994748E-3</v>
      </c>
      <c r="FT10" s="163">
        <f t="shared" si="54"/>
        <v>2.3909133188344061E-3</v>
      </c>
      <c r="FU10" s="163">
        <f t="shared" si="55"/>
        <v>2.3884045192692329E-3</v>
      </c>
      <c r="FV10" s="163">
        <f t="shared" si="56"/>
        <v>2.3854938762725071E-3</v>
      </c>
      <c r="FW10" s="163">
        <f t="shared" si="57"/>
        <v>2.3821828658211214E-3</v>
      </c>
      <c r="FX10" s="163">
        <f t="shared" si="58"/>
        <v>2.3784731654529481E-3</v>
      </c>
      <c r="FY10" s="163">
        <f t="shared" si="59"/>
        <v>2.3743666528503724E-3</v>
      </c>
      <c r="FZ10" s="163">
        <f t="shared" si="60"/>
        <v>2.3698654042564014E-3</v>
      </c>
      <c r="GA10" s="163">
        <f t="shared" si="61"/>
        <v>2.3649716927252114E-3</v>
      </c>
      <c r="GB10" s="163">
        <f t="shared" si="62"/>
        <v>2.3596879862092068E-3</v>
      </c>
      <c r="GC10" s="163">
        <f t="shared" si="63"/>
        <v>2.3540169454848376E-3</v>
      </c>
      <c r="GD10" s="163">
        <f t="shared" si="64"/>
        <v>2.3479614219196129E-3</v>
      </c>
      <c r="GE10" s="163">
        <f t="shared" si="65"/>
        <v>2.3415244550829464E-3</v>
      </c>
      <c r="GF10" s="163">
        <f t="shared" si="66"/>
        <v>2.3347092702036168E-3</v>
      </c>
      <c r="GG10" s="163">
        <f t="shared" si="67"/>
        <v>2.3275192754768454E-3</v>
      </c>
      <c r="GH10" s="163">
        <f t="shared" si="68"/>
        <v>2.3199580592241117E-3</v>
      </c>
      <c r="GI10" s="163">
        <f t="shared" si="69"/>
        <v>2.3120293869090384E-3</v>
      </c>
      <c r="GJ10" s="163">
        <f t="shared" si="70"/>
        <v>2.3037371980128129E-3</v>
      </c>
      <c r="GK10" s="163">
        <f t="shared" si="71"/>
        <v>2.2950856027727754E-3</v>
      </c>
      <c r="GL10" s="163">
        <f t="shared" si="72"/>
        <v>2.2860788787879499E-3</v>
      </c>
      <c r="GM10" s="163">
        <f t="shared" si="73"/>
        <v>2.2767214674954479E-3</v>
      </c>
      <c r="GN10" s="163">
        <f t="shared" si="74"/>
        <v>2.2670179705217971E-3</v>
      </c>
      <c r="GO10" s="163">
        <f t="shared" si="75"/>
        <v>2.2569731459133996E-3</v>
      </c>
      <c r="GP10" s="163">
        <f t="shared" si="76"/>
        <v>2.2465919042504315E-3</v>
      </c>
      <c r="GQ10" s="163">
        <f t="shared" si="77"/>
        <v>2.2358793046486363E-3</v>
      </c>
      <c r="GR10" s="163">
        <f t="shared" si="78"/>
        <v>2.2248405506535471E-3</v>
      </c>
      <c r="GS10" s="163">
        <f t="shared" si="79"/>
        <v>2.213480986031822E-3</v>
      </c>
      <c r="GT10" s="163">
        <f t="shared" si="80"/>
        <v>2.2018060904644338E-3</v>
      </c>
      <c r="GU10" s="163">
        <f t="shared" si="81"/>
        <v>2.1898214751465794E-3</v>
      </c>
      <c r="GV10" s="163">
        <f t="shared" si="82"/>
        <v>2.1775328782992452E-3</v>
      </c>
      <c r="GW10" s="163">
        <f t="shared" si="83"/>
        <v>2.164946160597446E-3</v>
      </c>
      <c r="GX10" s="163">
        <f t="shared" si="84"/>
        <v>2.1520673005202334E-3</v>
      </c>
      <c r="GY10" s="163">
        <f t="shared" si="85"/>
        <v>2.1389023896276173E-3</v>
      </c>
      <c r="GZ10" s="163">
        <f t="shared" si="86"/>
        <v>2.1254576277696322E-3</v>
      </c>
      <c r="HA10" s="163">
        <f t="shared" si="87"/>
        <v>2.111739318232787E-3</v>
      </c>
      <c r="HB10" s="163">
        <f t="shared" si="88"/>
        <v>2.0977538628292199E-3</v>
      </c>
      <c r="HC10" s="163">
        <f t="shared" si="89"/>
        <v>2.0835077569338911E-3</v>
      </c>
      <c r="HD10" s="163">
        <f t="shared" si="90"/>
        <v>2.0690075844751778E-3</v>
      </c>
      <c r="HE10" s="163">
        <f t="shared" si="91"/>
        <v>2.0542600128842636E-3</v>
      </c>
      <c r="HF10" s="163">
        <f t="shared" si="92"/>
        <v>2.0392717880087152E-3</v>
      </c>
      <c r="HG10" s="163">
        <f t="shared" si="93"/>
        <v>2.0240497289956581E-3</v>
      </c>
      <c r="HH10" s="163">
        <f t="shared" si="94"/>
        <v>2.0086007231499433E-3</v>
      </c>
      <c r="HI10" s="163">
        <f t="shared" si="95"/>
        <v>1.9929317207727096E-3</v>
      </c>
      <c r="HJ10" s="163">
        <f t="shared" si="96"/>
        <v>1.9770497299857128E-3</v>
      </c>
      <c r="HK10" s="163">
        <f t="shared" si="97"/>
        <v>1.9609618115467649E-3</v>
      </c>
      <c r="HL10" s="163">
        <f t="shared" si="98"/>
        <v>1.944675073661627E-3</v>
      </c>
      <c r="HM10" s="163">
        <f t="shared" si="99"/>
        <v>1.9281966667976144E-3</v>
      </c>
      <c r="HN10" s="163">
        <f t="shared" si="100"/>
        <v>1.9115337785041752E-3</v>
      </c>
      <c r="HO10" s="163">
        <f t="shared" si="101"/>
        <v>1.8946936282456142E-3</v>
      </c>
      <c r="HP10" s="163">
        <f t="shared" si="102"/>
        <v>1.877683462251102E-3</v>
      </c>
      <c r="HQ10" s="163">
        <f t="shared" si="103"/>
        <v>1.8605105483870323E-3</v>
      </c>
      <c r="HR10" s="163">
        <f t="shared" si="104"/>
        <v>1.8431821710567212E-3</v>
      </c>
      <c r="HS10" s="163">
        <f t="shared" si="105"/>
        <v>1.8257056261323692E-3</v>
      </c>
      <c r="HT10" s="163">
        <f t="shared" si="106"/>
        <v>1.8080882159241217E-3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730</v>
      </c>
      <c r="M11" s="56"/>
      <c r="N11" s="266"/>
      <c r="O11" s="71">
        <f>IF(AND(D11&gt;0,E11&gt;0,F11&gt;0),IF(ISBLANK(N11),IF(ISBLANK(L11),"",(F11-D11)*VLOOKUP(L11,VLookups!$A$4:$B$13,2,FALSE)),N11),"")</f>
        <v>241.20000000000002</v>
      </c>
      <c r="P11" s="72">
        <f t="shared" si="2"/>
        <v>58177.44000000001</v>
      </c>
      <c r="Q11" s="89">
        <v>150</v>
      </c>
      <c r="R11" s="259">
        <f>IF(AND(Q11&gt;0,E11&gt;0,NOT(O11="")),ABS(VLOOKUP($Q$1,VLookups!$A$48:$B$49,2,FALSE)-_xlfn.NORM.DIST(Q11,K11,O11,TRUE)),"")</f>
        <v>0.53304192336063094</v>
      </c>
      <c r="S11" s="88">
        <f>IF(AND($D11&gt;0,$E11&gt;0,$F11&gt;0,NOT(ISBLANK($L11))),_xlfn.NORM.INV(ABS(VLOOKUP($Q$1,VLookups!$A$48:$B$49,2,FALSE)-S$3),$K11,$O11),"")</f>
        <v>-179.11023760935768</v>
      </c>
      <c r="T11" s="87">
        <f>IF(AND($D11&gt;0,$E11&gt;0,$F11&gt;0,NOT(ISBLANK($L11))),_xlfn.NORM.INV(ABS(VLOOKUP($Q$1,VLookups!$A$48:$B$49,2,FALSE)-T$3),$K11,$O11),"")</f>
        <v>439.11023760935768</v>
      </c>
      <c r="U11" s="88">
        <f>IF(AND($D11&gt;0,$E11&gt;0,$F11&gt;0,NOT(ISBLANK($L11))),_xlfn.NORM.INV(ABS(VLOOKUP($Q$1,VLookups!$A$48:$B$49,2,FALSE)-U$3),$K11,$O11),"")</f>
        <v>379.98773354590213</v>
      </c>
      <c r="V11" s="87">
        <f>IF(AND($D11&gt;0,$E11&gt;0,$F11&gt;0,NOT(ISBLANK($L11))),_xlfn.NORM.INV(ABS(VLOOKUP($Q$1,VLookups!$A$48:$B$49,2,FALSE)-V$3),$K11,$O11),"")</f>
        <v>332.99904153778704</v>
      </c>
      <c r="W11" s="88">
        <f>IF(AND($D11&gt;0,$E11&gt;0,$F11&gt;0,NOT(ISBLANK($L11))),_xlfn.NORM.INV(ABS(VLOOKUP($Q$1,VLookups!$A$48:$B$49,2,FALSE)-W$3),$K11,$O11),"")</f>
        <v>292.68692774729493</v>
      </c>
      <c r="X11" s="87">
        <f>IF(AND($D11&gt;0,$E11&gt;0,$F11&gt;0,NOT(ISBLANK($L11))),_xlfn.NORM.INV(ABS(VLOOKUP($Q$1,VLookups!$A$48:$B$49,2,FALSE)-X$3),$K11,$O11),"")</f>
        <v>256.48540366517943</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1.4303869130129221E-3</v>
      </c>
      <c r="DY11" s="163">
        <f t="shared" si="7"/>
        <v>1.4398965289246955E-3</v>
      </c>
      <c r="DZ11" s="163">
        <f t="shared" si="8"/>
        <v>1.4492451531241742E-3</v>
      </c>
      <c r="EA11" s="163">
        <f t="shared" si="9"/>
        <v>1.4584288387484035E-3</v>
      </c>
      <c r="EB11" s="163">
        <f t="shared" si="10"/>
        <v>1.4674436904032816E-3</v>
      </c>
      <c r="EC11" s="163">
        <f t="shared" si="11"/>
        <v>1.4762858669074982E-3</v>
      </c>
      <c r="ED11" s="163">
        <f t="shared" si="12"/>
        <v>1.4849515840115908E-3</v>
      </c>
      <c r="EE11" s="163">
        <f t="shared" si="13"/>
        <v>1.4934371170894276E-3</v>
      </c>
      <c r="EF11" s="163">
        <f t="shared" si="14"/>
        <v>1.5017388037994505E-3</v>
      </c>
      <c r="EG11" s="163">
        <f t="shared" si="15"/>
        <v>1.509853046713023E-3</v>
      </c>
      <c r="EH11" s="163">
        <f t="shared" si="16"/>
        <v>1.5177763159072461E-3</v>
      </c>
      <c r="EI11" s="163">
        <f t="shared" si="17"/>
        <v>1.5255051515196323E-3</v>
      </c>
      <c r="EJ11" s="163">
        <f t="shared" si="18"/>
        <v>1.533036166262061E-3</v>
      </c>
      <c r="EK11" s="163">
        <f t="shared" si="19"/>
        <v>1.5403660478914513E-3</v>
      </c>
      <c r="EL11" s="163">
        <f t="shared" si="20"/>
        <v>1.5474915616346427E-3</v>
      </c>
      <c r="EM11" s="163">
        <f t="shared" si="21"/>
        <v>1.5544095525649947E-3</v>
      </c>
      <c r="EN11" s="163">
        <f t="shared" si="22"/>
        <v>1.5611169479282714E-3</v>
      </c>
      <c r="EO11" s="163">
        <f t="shared" si="23"/>
        <v>1.5676107594154041E-3</v>
      </c>
      <c r="EP11" s="163">
        <f t="shared" si="24"/>
        <v>1.5738880853797866E-3</v>
      </c>
      <c r="EQ11" s="163">
        <f t="shared" si="25"/>
        <v>1.5799461129968025E-3</v>
      </c>
      <c r="ER11" s="163">
        <f t="shared" si="26"/>
        <v>1.5857821203633272E-3</v>
      </c>
      <c r="ES11" s="163">
        <f t="shared" si="27"/>
        <v>1.5913934785350262E-3</v>
      </c>
      <c r="ET11" s="163">
        <f t="shared" si="28"/>
        <v>1.5967776534993009E-3</v>
      </c>
      <c r="EU11" s="163">
        <f t="shared" si="29"/>
        <v>1.6019322080818208E-3</v>
      </c>
      <c r="EV11" s="163">
        <f t="shared" si="30"/>
        <v>1.6068548037846302E-3</v>
      </c>
      <c r="EW11" s="163">
        <f t="shared" si="31"/>
        <v>1.611543202553889E-3</v>
      </c>
      <c r="EX11" s="163">
        <f t="shared" si="32"/>
        <v>1.6159952684753781E-3</v>
      </c>
      <c r="EY11" s="163">
        <f t="shared" si="33"/>
        <v>1.6202089693959723E-3</v>
      </c>
      <c r="EZ11" s="163">
        <f t="shared" si="34"/>
        <v>1.6241823784693555E-3</v>
      </c>
      <c r="FA11" s="163">
        <f t="shared" si="35"/>
        <v>1.6279136756243364E-3</v>
      </c>
      <c r="FB11" s="163">
        <f t="shared" si="36"/>
        <v>1.6314011489541906E-3</v>
      </c>
      <c r="FC11" s="163">
        <f t="shared" si="37"/>
        <v>1.6346431960255589E-3</v>
      </c>
      <c r="FD11" s="163">
        <f t="shared" si="38"/>
        <v>1.6376383251054821E-3</v>
      </c>
      <c r="FE11" s="163">
        <f t="shared" si="39"/>
        <v>1.6403851563052711E-3</v>
      </c>
      <c r="FF11" s="163">
        <f t="shared" si="40"/>
        <v>1.6428824226399834E-3</v>
      </c>
      <c r="FG11" s="163">
        <f t="shared" si="41"/>
        <v>1.6451289710023556E-3</v>
      </c>
      <c r="FH11" s="163">
        <f t="shared" si="42"/>
        <v>1.6471237630501607E-3</v>
      </c>
      <c r="FI11" s="163">
        <f t="shared" si="43"/>
        <v>1.6488658760060201E-3</v>
      </c>
      <c r="FJ11" s="163">
        <f t="shared" si="44"/>
        <v>1.650354503368816E-3</v>
      </c>
      <c r="FK11" s="163">
        <f t="shared" si="45"/>
        <v>1.6515889555359315E-3</v>
      </c>
      <c r="FL11" s="163">
        <f t="shared" si="46"/>
        <v>1.6525686603356528E-3</v>
      </c>
      <c r="FM11" s="163">
        <f t="shared" si="47"/>
        <v>1.6532931634691472E-3</v>
      </c>
      <c r="FN11" s="163">
        <f t="shared" si="48"/>
        <v>1.6537621288615545E-3</v>
      </c>
      <c r="FO11" s="163">
        <f t="shared" si="49"/>
        <v>1.6539753389217945E-3</v>
      </c>
      <c r="FP11" s="163">
        <f t="shared" si="50"/>
        <v>1.6539326947108239E-3</v>
      </c>
      <c r="FQ11" s="163">
        <f t="shared" si="51"/>
        <v>1.6536342160181521E-3</v>
      </c>
      <c r="FR11" s="163">
        <f t="shared" si="52"/>
        <v>1.6530800413465359E-3</v>
      </c>
      <c r="FS11" s="163">
        <f t="shared" si="53"/>
        <v>1.6522704278048703E-3</v>
      </c>
      <c r="FT11" s="163">
        <f t="shared" si="54"/>
        <v>1.651205750909388E-3</v>
      </c>
      <c r="FU11" s="163">
        <f t="shared" si="55"/>
        <v>1.6498865042933891E-3</v>
      </c>
      <c r="FV11" s="163">
        <f t="shared" si="56"/>
        <v>1.6483132993258065E-3</v>
      </c>
      <c r="FW11" s="163">
        <f t="shared" si="57"/>
        <v>1.6464868646390298E-3</v>
      </c>
      <c r="FX11" s="163">
        <f t="shared" si="58"/>
        <v>1.6444080455664859E-3</v>
      </c>
      <c r="FY11" s="163">
        <f t="shared" si="59"/>
        <v>1.6420778034905977E-3</v>
      </c>
      <c r="FZ11" s="163">
        <f t="shared" si="60"/>
        <v>1.6394972151018146E-3</v>
      </c>
      <c r="GA11" s="163">
        <f t="shared" si="61"/>
        <v>1.6366674715695166E-3</v>
      </c>
      <c r="GB11" s="163">
        <f t="shared" si="62"/>
        <v>1.6335898776256906E-3</v>
      </c>
      <c r="GC11" s="163">
        <f t="shared" si="63"/>
        <v>1.6302658505623598E-3</v>
      </c>
      <c r="GD11" s="163">
        <f t="shared" si="64"/>
        <v>1.6266969191438474E-3</v>
      </c>
      <c r="GE11" s="163">
        <f t="shared" si="65"/>
        <v>1.6228847224350419E-3</v>
      </c>
      <c r="GF11" s="163">
        <f t="shared" si="66"/>
        <v>1.6188310085469251E-3</v>
      </c>
      <c r="GG11" s="163">
        <f t="shared" si="67"/>
        <v>1.6145376333006989E-3</v>
      </c>
      <c r="GH11" s="163">
        <f t="shared" si="68"/>
        <v>1.6100065588119509E-3</v>
      </c>
      <c r="GI11" s="163">
        <f t="shared" si="69"/>
        <v>1.6052398519963589E-3</v>
      </c>
      <c r="GJ11" s="163">
        <f t="shared" si="70"/>
        <v>1.6002396829985386E-3</v>
      </c>
      <c r="GK11" s="163">
        <f t="shared" si="71"/>
        <v>1.5950083235456965E-3</v>
      </c>
      <c r="GL11" s="163">
        <f t="shared" si="72"/>
        <v>1.5895481452278429E-3</v>
      </c>
      <c r="GM11" s="163">
        <f t="shared" si="73"/>
        <v>1.5838616177063839E-3</v>
      </c>
      <c r="GN11" s="163">
        <f t="shared" si="74"/>
        <v>1.5779513068529894E-3</v>
      </c>
      <c r="GO11" s="163">
        <f t="shared" si="75"/>
        <v>1.5718198728206941E-3</v>
      </c>
      <c r="GP11" s="163">
        <f t="shared" si="76"/>
        <v>1.5654700680492698E-3</v>
      </c>
      <c r="GQ11" s="163">
        <f t="shared" si="77"/>
        <v>1.5589047352069507E-3</v>
      </c>
      <c r="GR11" s="163">
        <f t="shared" si="78"/>
        <v>1.5521268050706768E-3</v>
      </c>
      <c r="GS11" s="163">
        <f t="shared" si="79"/>
        <v>1.5451392943470596E-3</v>
      </c>
      <c r="GT11" s="163">
        <f t="shared" si="80"/>
        <v>1.5379453034363377E-3</v>
      </c>
      <c r="GU11" s="163">
        <f t="shared" si="81"/>
        <v>1.5305480141416443E-3</v>
      </c>
      <c r="GV11" s="163">
        <f t="shared" si="82"/>
        <v>1.5229506873259476E-3</v>
      </c>
      <c r="GW11" s="163">
        <f t="shared" si="83"/>
        <v>1.5151566605190864E-3</v>
      </c>
      <c r="GX11" s="163">
        <f t="shared" si="84"/>
        <v>1.5071693454773458E-3</v>
      </c>
      <c r="GY11" s="163">
        <f t="shared" si="85"/>
        <v>1.4989922256980748E-3</v>
      </c>
      <c r="GZ11" s="163">
        <f t="shared" si="86"/>
        <v>1.4906288538918755E-3</v>
      </c>
      <c r="HA11" s="163">
        <f t="shared" si="87"/>
        <v>1.4820828494149238E-3</v>
      </c>
      <c r="HB11" s="163">
        <f t="shared" si="88"/>
        <v>1.4733578956640202E-3</v>
      </c>
      <c r="HC11" s="163">
        <f t="shared" si="89"/>
        <v>1.4644577374369812E-3</v>
      </c>
      <c r="HD11" s="163">
        <f t="shared" si="90"/>
        <v>1.4553861782610233E-3</v>
      </c>
      <c r="HE11" s="163">
        <f t="shared" si="91"/>
        <v>1.446147077691788E-3</v>
      </c>
      <c r="HF11" s="163">
        <f t="shared" si="92"/>
        <v>1.436744348585695E-3</v>
      </c>
      <c r="HG11" s="163">
        <f t="shared" si="93"/>
        <v>1.4271819543483061E-3</v>
      </c>
      <c r="HH11" s="163">
        <f t="shared" si="94"/>
        <v>1.417463906161398E-3</v>
      </c>
      <c r="HI11" s="163">
        <f t="shared" si="95"/>
        <v>1.4075942601914498E-3</v>
      </c>
      <c r="HJ11" s="163">
        <f t="shared" si="96"/>
        <v>1.3975771147822498E-3</v>
      </c>
      <c r="HK11" s="163">
        <f t="shared" si="97"/>
        <v>1.3874166076343255E-3</v>
      </c>
      <c r="HL11" s="163">
        <f t="shared" si="98"/>
        <v>1.3771169129738971E-3</v>
      </c>
      <c r="HM11" s="163">
        <f t="shared" si="99"/>
        <v>1.3666822387140493E-3</v>
      </c>
      <c r="HN11" s="163">
        <f t="shared" si="100"/>
        <v>1.3561168236107997E-3</v>
      </c>
      <c r="HO11" s="163">
        <f t="shared" si="101"/>
        <v>1.3454249344167309E-3</v>
      </c>
      <c r="HP11" s="163">
        <f t="shared" si="102"/>
        <v>1.3346108630348436E-3</v>
      </c>
      <c r="HQ11" s="163">
        <f t="shared" si="103"/>
        <v>1.3236789236752476E-3</v>
      </c>
      <c r="HR11" s="163">
        <f t="shared" si="104"/>
        <v>1.3126334500173078E-3</v>
      </c>
      <c r="HS11" s="163">
        <f t="shared" si="105"/>
        <v>1.3014787923798198E-3</v>
      </c>
      <c r="HT11" s="163">
        <f t="shared" si="106"/>
        <v>1.2902193149017631E-3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731</v>
      </c>
      <c r="M12" s="56"/>
      <c r="N12" s="266"/>
      <c r="O12" s="71">
        <f>IF(AND(D12&gt;0,E12&gt;0,F12&gt;0),IF(ISBLANK(N12),IF(ISBLANK(L12),"",(F12-D12)*VLOOKUP(L12,VLookups!$A$4:$B$13,2,FALSE)),N12),"")</f>
        <v>266.39999999999998</v>
      </c>
      <c r="P12" s="72">
        <f t="shared" si="2"/>
        <v>70968.959999999992</v>
      </c>
      <c r="Q12" s="89">
        <v>150</v>
      </c>
      <c r="R12" s="259">
        <f>IF(AND(Q12&gt;0,E12&gt;0,NOT(O12="")),ABS(VLOOKUP($Q$1,VLookups!$A$48:$B$49,2,FALSE)-_xlfn.NORM.DIST(Q12,K12,O12,TRUE)),"")</f>
        <v>0.5299225104726577</v>
      </c>
      <c r="S12" s="88">
        <f>IF(AND($D12&gt;0,$E12&gt;0,$F12&gt;0,NOT(ISBLANK($L12))),_xlfn.NORM.INV(ABS(VLOOKUP($Q$1,VLookups!$A$48:$B$49,2,FALSE)-S$3),$K12,$O12),"")</f>
        <v>-211.40533706108158</v>
      </c>
      <c r="T12" s="87">
        <f>IF(AND($D12&gt;0,$E12&gt;0,$F12&gt;0,NOT(ISBLANK($L12))),_xlfn.NORM.INV(ABS(VLOOKUP($Q$1,VLookups!$A$48:$B$49,2,FALSE)-T$3),$K12,$O12),"")</f>
        <v>471.40533706108158</v>
      </c>
      <c r="U12" s="88">
        <f>IF(AND($D12&gt;0,$E12&gt;0,$F12&gt;0,NOT(ISBLANK($L12))),_xlfn.NORM.INV(ABS(VLOOKUP($Q$1,VLookups!$A$48:$B$49,2,FALSE)-U$3),$K12,$O12),"")</f>
        <v>406.10585496114561</v>
      </c>
      <c r="V12" s="87">
        <f>IF(AND($D12&gt;0,$E12&gt;0,$F12&gt;0,NOT(ISBLANK($L12))),_xlfn.NORM.INV(ABS(VLOOKUP($Q$1,VLookups!$A$48:$B$49,2,FALSE)-V$3),$K12,$O12),"")</f>
        <v>354.20789662382447</v>
      </c>
      <c r="W12" s="88">
        <f>IF(AND($D12&gt;0,$E12&gt;0,$F12&gt;0,NOT(ISBLANK($L12))),_xlfn.NORM.INV(ABS(VLOOKUP($Q$1,VLookups!$A$48:$B$49,2,FALSE)-W$3),$K12,$O12),"")</f>
        <v>309.6840694522362</v>
      </c>
      <c r="X12" s="87">
        <f>IF(AND($D12&gt;0,$E12&gt;0,$F12&gt;0,NOT(ISBLANK($L12))),_xlfn.NORM.INV(ABS(VLOOKUP($Q$1,VLookups!$A$48:$B$49,2,FALSE)-X$3),$K12,$O12),"")</f>
        <v>269.70029658542205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1.3294318478542641E-3</v>
      </c>
      <c r="DY12" s="163">
        <f t="shared" si="7"/>
        <v>1.3366729068735733E-3</v>
      </c>
      <c r="DZ12" s="163">
        <f t="shared" si="8"/>
        <v>1.3437829820052872E-3</v>
      </c>
      <c r="EA12" s="163">
        <f t="shared" si="9"/>
        <v>1.3507595684913356E-3</v>
      </c>
      <c r="EB12" s="163">
        <f t="shared" si="10"/>
        <v>1.3576001993253898E-3</v>
      </c>
      <c r="EC12" s="163">
        <f t="shared" si="11"/>
        <v>1.3643024467034017E-3</v>
      </c>
      <c r="ED12" s="163">
        <f t="shared" si="12"/>
        <v>1.3708639234566629E-3</v>
      </c>
      <c r="EE12" s="163">
        <f t="shared" si="13"/>
        <v>1.3772822844662015E-3</v>
      </c>
      <c r="EF12" s="163">
        <f t="shared" si="14"/>
        <v>1.383555228057348E-3</v>
      </c>
      <c r="EG12" s="163">
        <f t="shared" si="15"/>
        <v>1.3896804973733067E-3</v>
      </c>
      <c r="EH12" s="163">
        <f t="shared" si="16"/>
        <v>1.3956558817265941E-3</v>
      </c>
      <c r="EI12" s="163">
        <f t="shared" si="17"/>
        <v>1.4014792179272045E-3</v>
      </c>
      <c r="EJ12" s="163">
        <f t="shared" si="18"/>
        <v>1.4071483915863944E-3</v>
      </c>
      <c r="EK12" s="163">
        <f t="shared" si="19"/>
        <v>1.4126613383949832E-3</v>
      </c>
      <c r="EL12" s="163">
        <f t="shared" si="20"/>
        <v>1.4180160453750887E-3</v>
      </c>
      <c r="EM12" s="163">
        <f t="shared" si="21"/>
        <v>1.4232105521042393E-3</v>
      </c>
      <c r="EN12" s="163">
        <f t="shared" si="22"/>
        <v>1.4282429519108162E-3</v>
      </c>
      <c r="EO12" s="163">
        <f t="shared" si="23"/>
        <v>1.4331113930398114E-3</v>
      </c>
      <c r="EP12" s="163">
        <f t="shared" si="24"/>
        <v>1.4378140797879006E-3</v>
      </c>
      <c r="EQ12" s="163">
        <f t="shared" si="25"/>
        <v>1.4423492736068591E-3</v>
      </c>
      <c r="ER12" s="163">
        <f t="shared" si="26"/>
        <v>1.4467152941743694E-3</v>
      </c>
      <c r="ES12" s="163">
        <f t="shared" si="27"/>
        <v>1.4509105204313011E-3</v>
      </c>
      <c r="ET12" s="163">
        <f t="shared" si="28"/>
        <v>1.4549333915845654E-3</v>
      </c>
      <c r="EU12" s="163">
        <f t="shared" si="29"/>
        <v>1.4587824080746739E-3</v>
      </c>
      <c r="EV12" s="163">
        <f t="shared" si="30"/>
        <v>1.4624561325071663E-3</v>
      </c>
      <c r="EW12" s="163">
        <f t="shared" si="31"/>
        <v>1.4659531905470917E-3</v>
      </c>
      <c r="EX12" s="163">
        <f t="shared" si="32"/>
        <v>1.4692722717757724E-3</v>
      </c>
      <c r="EY12" s="163">
        <f t="shared" si="33"/>
        <v>1.4724121305090922E-3</v>
      </c>
      <c r="EZ12" s="163">
        <f t="shared" si="34"/>
        <v>1.4753715865766029E-3</v>
      </c>
      <c r="FA12" s="163">
        <f t="shared" si="35"/>
        <v>1.4781495260607635E-3</v>
      </c>
      <c r="FB12" s="163">
        <f t="shared" si="36"/>
        <v>1.480744901995662E-3</v>
      </c>
      <c r="FC12" s="163">
        <f t="shared" si="37"/>
        <v>1.483156735024608E-3</v>
      </c>
      <c r="FD12" s="163">
        <f t="shared" si="38"/>
        <v>1.4853841140160214E-3</v>
      </c>
      <c r="FE12" s="163">
        <f t="shared" si="39"/>
        <v>1.4874261966370673E-3</v>
      </c>
      <c r="FF12" s="163">
        <f t="shared" si="40"/>
        <v>1.4892822098845377E-3</v>
      </c>
      <c r="FG12" s="163">
        <f t="shared" si="41"/>
        <v>1.4909514505725104E-3</v>
      </c>
      <c r="FH12" s="163">
        <f t="shared" si="42"/>
        <v>1.4924332857763521E-3</v>
      </c>
      <c r="FI12" s="163">
        <f t="shared" si="43"/>
        <v>1.4937271532326768E-3</v>
      </c>
      <c r="FJ12" s="163">
        <f t="shared" si="44"/>
        <v>1.4948325616949009E-3</v>
      </c>
      <c r="FK12" s="163">
        <f t="shared" si="45"/>
        <v>1.4957490912440865E-3</v>
      </c>
      <c r="FL12" s="163">
        <f t="shared" si="46"/>
        <v>1.4964763935547908E-3</v>
      </c>
      <c r="FM12" s="163">
        <f t="shared" si="47"/>
        <v>1.4970141921156921E-3</v>
      </c>
      <c r="FN12" s="163">
        <f t="shared" si="48"/>
        <v>1.4973622824047922E-3</v>
      </c>
      <c r="FO12" s="163">
        <f t="shared" si="49"/>
        <v>1.497520532019041E-3</v>
      </c>
      <c r="FP12" s="163">
        <f t="shared" si="50"/>
        <v>1.4974888807582714E-3</v>
      </c>
      <c r="FQ12" s="163">
        <f t="shared" si="51"/>
        <v>1.4972673406633654E-3</v>
      </c>
      <c r="FR12" s="163">
        <f t="shared" si="52"/>
        <v>1.4968559960086192E-3</v>
      </c>
      <c r="FS12" s="163">
        <f t="shared" si="53"/>
        <v>1.4962550032483167E-3</v>
      </c>
      <c r="FT12" s="163">
        <f t="shared" si="54"/>
        <v>1.4954645909175536E-3</v>
      </c>
      <c r="FU12" s="163">
        <f t="shared" si="55"/>
        <v>1.4944850594874053E-3</v>
      </c>
      <c r="FV12" s="163">
        <f t="shared" si="56"/>
        <v>1.4933167811745651E-3</v>
      </c>
      <c r="FW12" s="163">
        <f t="shared" si="57"/>
        <v>1.4919601997056187E-3</v>
      </c>
      <c r="FX12" s="163">
        <f t="shared" si="58"/>
        <v>1.4904158300361688E-3</v>
      </c>
      <c r="FY12" s="163">
        <f t="shared" si="59"/>
        <v>1.4886842580250572E-3</v>
      </c>
      <c r="FZ12" s="163">
        <f t="shared" si="60"/>
        <v>1.4867661400639685E-3</v>
      </c>
      <c r="GA12" s="163">
        <f t="shared" si="61"/>
        <v>1.4846622026627517E-3</v>
      </c>
      <c r="GB12" s="163">
        <f t="shared" si="62"/>
        <v>1.4823732419908184E-3</v>
      </c>
      <c r="GC12" s="163">
        <f t="shared" si="63"/>
        <v>1.4799001233750269E-3</v>
      </c>
      <c r="GD12" s="163">
        <f t="shared" si="64"/>
        <v>1.4772437807544956E-3</v>
      </c>
      <c r="GE12" s="163">
        <f t="shared" si="65"/>
        <v>1.474405216092824E-3</v>
      </c>
      <c r="GF12" s="163">
        <f t="shared" si="66"/>
        <v>1.4713854987482438E-3</v>
      </c>
      <c r="GG12" s="163">
        <f t="shared" si="67"/>
        <v>1.4681857648022483E-3</v>
      </c>
      <c r="GH12" s="163">
        <f t="shared" si="68"/>
        <v>1.4648072163472943E-3</v>
      </c>
      <c r="GI12" s="163">
        <f t="shared" si="69"/>
        <v>1.4612511207342024E-3</v>
      </c>
      <c r="GJ12" s="163">
        <f t="shared" si="70"/>
        <v>1.4575188097799105E-3</v>
      </c>
      <c r="GK12" s="163">
        <f t="shared" si="71"/>
        <v>1.4536116789362801E-3</v>
      </c>
      <c r="GL12" s="163">
        <f t="shared" si="72"/>
        <v>1.4495311864206751E-3</v>
      </c>
      <c r="GM12" s="163">
        <f t="shared" si="73"/>
        <v>1.4452788523090776E-3</v>
      </c>
      <c r="GN12" s="163">
        <f t="shared" si="74"/>
        <v>1.4408562575925238E-3</v>
      </c>
      <c r="GO12" s="163">
        <f t="shared" si="75"/>
        <v>1.4362650431976863E-3</v>
      </c>
      <c r="GP12" s="163">
        <f t="shared" si="76"/>
        <v>1.4315069089724458E-3</v>
      </c>
      <c r="GQ12" s="163">
        <f t="shared" si="77"/>
        <v>1.4265836126373353E-3</v>
      </c>
      <c r="GR12" s="163">
        <f t="shared" si="78"/>
        <v>1.4214969687037584E-3</v>
      </c>
      <c r="GS12" s="163">
        <f t="shared" si="79"/>
        <v>1.416248847359915E-3</v>
      </c>
      <c r="GT12" s="163">
        <f t="shared" si="80"/>
        <v>1.4108411733253898E-3</v>
      </c>
      <c r="GU12" s="163">
        <f t="shared" si="81"/>
        <v>1.4052759246753884E-3</v>
      </c>
      <c r="GV12" s="163">
        <f t="shared" si="82"/>
        <v>1.3995551316356245E-3</v>
      </c>
      <c r="GW12" s="163">
        <f t="shared" si="83"/>
        <v>1.3936808753488821E-3</v>
      </c>
      <c r="GX12" s="163">
        <f t="shared" si="84"/>
        <v>1.3876552866143056E-3</v>
      </c>
      <c r="GY12" s="163">
        <f t="shared" si="85"/>
        <v>1.3814805446004856E-3</v>
      </c>
      <c r="GZ12" s="163">
        <f t="shared" si="86"/>
        <v>1.3751588755334225E-3</v>
      </c>
      <c r="HA12" s="163">
        <f t="shared" si="87"/>
        <v>1.3686925513604793E-3</v>
      </c>
      <c r="HB12" s="163">
        <f t="shared" si="88"/>
        <v>1.3620838883914397E-3</v>
      </c>
      <c r="HC12" s="163">
        <f t="shared" si="89"/>
        <v>1.3553352459178087E-3</v>
      </c>
      <c r="HD12" s="163">
        <f t="shared" si="90"/>
        <v>1.3484490248115099E-3</v>
      </c>
      <c r="HE12" s="163">
        <f t="shared" si="91"/>
        <v>1.3414276661041337E-3</v>
      </c>
      <c r="HF12" s="163">
        <f t="shared" si="92"/>
        <v>1.3342736495479232E-3</v>
      </c>
      <c r="HG12" s="163">
        <f t="shared" si="93"/>
        <v>1.3269894921596702E-3</v>
      </c>
      <c r="HH12" s="163">
        <f t="shared" si="94"/>
        <v>1.3195777467487242E-3</v>
      </c>
      <c r="HI12" s="163">
        <f t="shared" si="95"/>
        <v>1.3120410004303122E-3</v>
      </c>
      <c r="HJ12" s="163">
        <f t="shared" si="96"/>
        <v>1.3043818731253761E-3</v>
      </c>
      <c r="HK12" s="163">
        <f t="shared" si="97"/>
        <v>1.296603016048146E-3</v>
      </c>
      <c r="HL12" s="163">
        <f t="shared" si="98"/>
        <v>1.2887071101826614E-3</v>
      </c>
      <c r="HM12" s="163">
        <f t="shared" si="99"/>
        <v>1.2806968647494632E-3</v>
      </c>
      <c r="HN12" s="163">
        <f t="shared" si="100"/>
        <v>1.2725750156636797E-3</v>
      </c>
      <c r="HO12" s="163">
        <f t="shared" si="101"/>
        <v>1.2643443239857238E-3</v>
      </c>
      <c r="HP12" s="163">
        <f t="shared" si="102"/>
        <v>1.2560075743658274E-3</v>
      </c>
      <c r="HQ12" s="163">
        <f t="shared" si="103"/>
        <v>1.2475675734836284E-3</v>
      </c>
      <c r="HR12" s="163">
        <f t="shared" si="104"/>
        <v>1.2390271484840269E-3</v>
      </c>
      <c r="HS12" s="163">
        <f t="shared" si="105"/>
        <v>1.2303891454105214E-3</v>
      </c>
      <c r="HT12" s="163">
        <f t="shared" si="106"/>
        <v>1.2216564276372288E-3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280.8</v>
      </c>
      <c r="P13" s="72">
        <f t="shared" si="2"/>
        <v>78848.639999999999</v>
      </c>
      <c r="Q13" s="89">
        <v>150</v>
      </c>
      <c r="R13" s="259">
        <f>IF(AND(Q13&gt;0,E13&gt;0,NOT(O13="")),ABS(VLOOKUP($Q$1,VLookups!$A$48:$B$49,2,FALSE)-_xlfn.NORM.DIST(Q13,K13,O13,TRUE)),"")</f>
        <v>0.52839068593348348</v>
      </c>
      <c r="S13" s="88">
        <f>IF(AND($D13&gt;0,$E13&gt;0,$F13&gt;0,NOT(ISBLANK($L13))),_xlfn.NORM.INV(ABS(VLOOKUP($Q$1,VLookups!$A$48:$B$49,2,FALSE)-S$3),$K13,$O13),"")</f>
        <v>-229.85967960492388</v>
      </c>
      <c r="T13" s="87">
        <f>IF(AND($D13&gt;0,$E13&gt;0,$F13&gt;0,NOT(ISBLANK($L13))),_xlfn.NORM.INV(ABS(VLOOKUP($Q$1,VLookups!$A$48:$B$49,2,FALSE)-T$3),$K13,$O13),"")</f>
        <v>489.85967960492388</v>
      </c>
      <c r="U13" s="88">
        <f>IF(AND($D13&gt;0,$E13&gt;0,$F13&gt;0,NOT(ISBLANK($L13))),_xlfn.NORM.INV(ABS(VLOOKUP($Q$1,VLookups!$A$48:$B$49,2,FALSE)-U$3),$K13,$O13),"")</f>
        <v>421.0304957698562</v>
      </c>
      <c r="V13" s="87">
        <f>IF(AND($D13&gt;0,$E13&gt;0,$F13&gt;0,NOT(ISBLANK($L13))),_xlfn.NORM.INV(ABS(VLOOKUP($Q$1,VLookups!$A$48:$B$49,2,FALSE)-V$3),$K13,$O13),"")</f>
        <v>366.32724238727451</v>
      </c>
      <c r="W13" s="88">
        <f>IF(AND($D13&gt;0,$E13&gt;0,$F13&gt;0,NOT(ISBLANK($L13))),_xlfn.NORM.INV(ABS(VLOOKUP($Q$1,VLookups!$A$48:$B$49,2,FALSE)-W$3),$K13,$O13),"")</f>
        <v>319.39672185505981</v>
      </c>
      <c r="X13" s="87">
        <f>IF(AND($D13&gt;0,$E13&gt;0,$F13&gt;0,NOT(ISBLANK($L13))),_xlfn.NORM.INV(ABS(VLOOKUP($Q$1,VLookups!$A$48:$B$49,2,FALSE)-X$3),$K13,$O13),"")</f>
        <v>277.25166396841786</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1.2763529089409552E-3</v>
      </c>
      <c r="DY13" s="163">
        <f t="shared" si="7"/>
        <v>1.2826084234852388E-3</v>
      </c>
      <c r="DZ13" s="163">
        <f t="shared" si="8"/>
        <v>1.2887474872722397E-3</v>
      </c>
      <c r="EA13" s="163">
        <f t="shared" si="9"/>
        <v>1.294768138190304E-3</v>
      </c>
      <c r="EB13" s="163">
        <f t="shared" si="10"/>
        <v>1.300668445490126E-3</v>
      </c>
      <c r="EC13" s="163">
        <f t="shared" si="11"/>
        <v>1.3064465108147641E-3</v>
      </c>
      <c r="ED13" s="163">
        <f t="shared" si="12"/>
        <v>1.3121004692158837E-3</v>
      </c>
      <c r="EE13" s="163">
        <f t="shared" si="13"/>
        <v>1.3176284901554604E-3</v>
      </c>
      <c r="EF13" s="163">
        <f t="shared" si="14"/>
        <v>1.3230287784922025E-3</v>
      </c>
      <c r="EG13" s="163">
        <f t="shared" si="15"/>
        <v>1.3282995754519374E-3</v>
      </c>
      <c r="EH13" s="163">
        <f t="shared" si="16"/>
        <v>1.3334391595812378E-3</v>
      </c>
      <c r="EI13" s="163">
        <f t="shared" si="17"/>
        <v>1.3384458476835607E-3</v>
      </c>
      <c r="EJ13" s="163">
        <f t="shared" si="18"/>
        <v>1.3433179957371868E-3</v>
      </c>
      <c r="EK13" s="163">
        <f t="shared" si="19"/>
        <v>1.3480539997942625E-3</v>
      </c>
      <c r="EL13" s="163">
        <f t="shared" si="20"/>
        <v>1.3526522968602547E-3</v>
      </c>
      <c r="EM13" s="163">
        <f t="shared" si="21"/>
        <v>1.3571113657531429E-3</v>
      </c>
      <c r="EN13" s="163">
        <f t="shared" si="22"/>
        <v>1.3614297279416917E-3</v>
      </c>
      <c r="EO13" s="163">
        <f t="shared" si="23"/>
        <v>1.3656059483621551E-3</v>
      </c>
      <c r="EP13" s="163">
        <f t="shared" si="24"/>
        <v>1.3696386362127776E-3</v>
      </c>
      <c r="EQ13" s="163">
        <f t="shared" si="25"/>
        <v>1.373526445725484E-3</v>
      </c>
      <c r="ER13" s="163">
        <f t="shared" si="26"/>
        <v>1.3772680769141528E-3</v>
      </c>
      <c r="ES13" s="163">
        <f t="shared" si="27"/>
        <v>1.380862276298894E-3</v>
      </c>
      <c r="ET13" s="163">
        <f t="shared" si="28"/>
        <v>1.3843078376057634E-3</v>
      </c>
      <c r="EU13" s="163">
        <f t="shared" si="29"/>
        <v>1.3876036024413714E-3</v>
      </c>
      <c r="EV13" s="163">
        <f t="shared" si="30"/>
        <v>1.3907484609418537E-3</v>
      </c>
      <c r="EW13" s="163">
        <f t="shared" si="31"/>
        <v>1.3937413523956968E-3</v>
      </c>
      <c r="EX13" s="163">
        <f t="shared" si="32"/>
        <v>1.3965812658399311E-3</v>
      </c>
      <c r="EY13" s="163">
        <f t="shared" si="33"/>
        <v>1.3992672406292163E-3</v>
      </c>
      <c r="EZ13" s="163">
        <f t="shared" si="34"/>
        <v>1.4017983669773809E-3</v>
      </c>
      <c r="FA13" s="163">
        <f t="shared" si="35"/>
        <v>1.4041737864709757E-3</v>
      </c>
      <c r="FB13" s="163">
        <f t="shared" si="36"/>
        <v>1.406392692554448E-3</v>
      </c>
      <c r="FC13" s="163">
        <f t="shared" si="37"/>
        <v>1.4084543309865433E-3</v>
      </c>
      <c r="FD13" s="163">
        <f t="shared" si="38"/>
        <v>1.4103580002675772E-3</v>
      </c>
      <c r="FE13" s="163">
        <f t="shared" si="39"/>
        <v>1.4121030520372389E-3</v>
      </c>
      <c r="FF13" s="163">
        <f t="shared" si="40"/>
        <v>1.4136888914426092E-3</v>
      </c>
      <c r="FG13" s="163">
        <f t="shared" si="41"/>
        <v>1.4151149774760986E-3</v>
      </c>
      <c r="FH13" s="163">
        <f t="shared" si="42"/>
        <v>1.4163808232830442E-3</v>
      </c>
      <c r="FI13" s="163">
        <f t="shared" si="43"/>
        <v>1.4174859964387085E-3</v>
      </c>
      <c r="FJ13" s="163">
        <f t="shared" si="44"/>
        <v>1.4184301191944736E-3</v>
      </c>
      <c r="FK13" s="163">
        <f t="shared" si="45"/>
        <v>1.4192128686930212E-3</v>
      </c>
      <c r="FL13" s="163">
        <f t="shared" si="46"/>
        <v>1.4198339771523364E-3</v>
      </c>
      <c r="FM13" s="163">
        <f t="shared" si="47"/>
        <v>1.420293232018385E-3</v>
      </c>
      <c r="FN13" s="163">
        <f t="shared" si="48"/>
        <v>1.4205904760863401E-3</v>
      </c>
      <c r="FO13" s="163">
        <f t="shared" si="49"/>
        <v>1.4207256075902666E-3</v>
      </c>
      <c r="FP13" s="163">
        <f t="shared" si="50"/>
        <v>1.4206985802611861E-3</v>
      </c>
      <c r="FQ13" s="163">
        <f t="shared" si="51"/>
        <v>1.4205094033534814E-3</v>
      </c>
      <c r="FR13" s="163">
        <f t="shared" si="52"/>
        <v>1.4201581416396138E-3</v>
      </c>
      <c r="FS13" s="163">
        <f t="shared" si="53"/>
        <v>1.4196449153731638E-3</v>
      </c>
      <c r="FT13" s="163">
        <f t="shared" si="54"/>
        <v>1.4189699002202184E-3</v>
      </c>
      <c r="FU13" s="163">
        <f t="shared" si="55"/>
        <v>1.4181333271591635E-3</v>
      </c>
      <c r="FV13" s="163">
        <f t="shared" si="56"/>
        <v>1.4171354823489623E-3</v>
      </c>
      <c r="FW13" s="163">
        <f t="shared" si="57"/>
        <v>1.4159767069660211E-3</v>
      </c>
      <c r="FX13" s="163">
        <f t="shared" si="58"/>
        <v>1.4146573970097746E-3</v>
      </c>
      <c r="FY13" s="163">
        <f t="shared" si="59"/>
        <v>1.4131780030771492E-3</v>
      </c>
      <c r="FZ13" s="163">
        <f t="shared" si="60"/>
        <v>1.4115390301060774E-3</v>
      </c>
      <c r="GA13" s="163">
        <f t="shared" si="61"/>
        <v>1.4097410370882721E-3</v>
      </c>
      <c r="GB13" s="163">
        <f t="shared" si="62"/>
        <v>1.4077846367514903E-3</v>
      </c>
      <c r="GC13" s="163">
        <f t="shared" si="63"/>
        <v>1.4056704952115351E-3</v>
      </c>
      <c r="GD13" s="163">
        <f t="shared" si="64"/>
        <v>1.4033993315942764E-3</v>
      </c>
      <c r="GE13" s="163">
        <f t="shared" si="65"/>
        <v>1.4009719176279888E-3</v>
      </c>
      <c r="GF13" s="163">
        <f t="shared" si="66"/>
        <v>1.39838907720633E-3</v>
      </c>
      <c r="GG13" s="163">
        <f t="shared" si="67"/>
        <v>1.395651685922308E-3</v>
      </c>
      <c r="GH13" s="163">
        <f t="shared" si="68"/>
        <v>1.392760670573603E-3</v>
      </c>
      <c r="GI13" s="163">
        <f t="shared" si="69"/>
        <v>1.3897170086396376E-3</v>
      </c>
      <c r="GJ13" s="163">
        <f t="shared" si="70"/>
        <v>1.3865217277308102E-3</v>
      </c>
      <c r="GK13" s="163">
        <f t="shared" si="71"/>
        <v>1.3831759050103197E-3</v>
      </c>
      <c r="GL13" s="163">
        <f t="shared" si="72"/>
        <v>1.3796806665890427E-3</v>
      </c>
      <c r="GM13" s="163">
        <f t="shared" si="73"/>
        <v>1.376037186893939E-3</v>
      </c>
      <c r="GN13" s="163">
        <f t="shared" si="74"/>
        <v>1.3722466880104747E-3</v>
      </c>
      <c r="GO13" s="163">
        <f t="shared" si="75"/>
        <v>1.3683104389995875E-3</v>
      </c>
      <c r="GP13" s="163">
        <f t="shared" si="76"/>
        <v>1.3642297551897226E-3</v>
      </c>
      <c r="GQ13" s="163">
        <f t="shared" si="77"/>
        <v>1.3600059974444914E-3</v>
      </c>
      <c r="GR13" s="163">
        <f t="shared" si="78"/>
        <v>1.3556405714065291E-3</v>
      </c>
      <c r="GS13" s="163">
        <f t="shared" si="79"/>
        <v>1.3511349267181321E-3</v>
      </c>
      <c r="GT13" s="163">
        <f t="shared" si="80"/>
        <v>1.3464905562192869E-3</v>
      </c>
      <c r="GU13" s="163">
        <f t="shared" si="81"/>
        <v>1.3417089951237057E-3</v>
      </c>
      <c r="GV13" s="163">
        <f t="shared" si="82"/>
        <v>1.3367918201735096E-3</v>
      </c>
      <c r="GW13" s="163">
        <f t="shared" si="83"/>
        <v>1.3317406487732052E-3</v>
      </c>
      <c r="GX13" s="163">
        <f t="shared" si="84"/>
        <v>1.3265571381036276E-3</v>
      </c>
      <c r="GY13" s="163">
        <f t="shared" si="85"/>
        <v>1.3212429842165212E-3</v>
      </c>
      <c r="GZ13" s="163">
        <f t="shared" si="86"/>
        <v>1.3157999211104549E-3</v>
      </c>
      <c r="HA13" s="163">
        <f t="shared" si="87"/>
        <v>1.3102297197887765E-3</v>
      </c>
      <c r="HB13" s="163">
        <f t="shared" si="88"/>
        <v>1.3045341873003157E-3</v>
      </c>
      <c r="HC13" s="163">
        <f t="shared" si="89"/>
        <v>1.2987151657635728E-3</v>
      </c>
      <c r="HD13" s="163">
        <f t="shared" si="90"/>
        <v>1.292774531375119E-3</v>
      </c>
      <c r="HE13" s="163">
        <f t="shared" si="91"/>
        <v>1.2867141934029618E-3</v>
      </c>
      <c r="HF13" s="163">
        <f t="shared" si="92"/>
        <v>1.2805360931656281E-3</v>
      </c>
      <c r="HG13" s="163">
        <f t="shared" si="93"/>
        <v>1.2742422029977248E-3</v>
      </c>
      <c r="HH13" s="163">
        <f t="shared" si="94"/>
        <v>1.2678345252027544E-3</v>
      </c>
      <c r="HI13" s="163">
        <f t="shared" si="95"/>
        <v>1.2613150909939531E-3</v>
      </c>
      <c r="HJ13" s="163">
        <f t="shared" si="96"/>
        <v>1.2546859594239413E-3</v>
      </c>
      <c r="HK13" s="163">
        <f t="shared" si="97"/>
        <v>1.2479492163039684E-3</v>
      </c>
      <c r="HL13" s="163">
        <f t="shared" si="98"/>
        <v>1.2411069731135486E-3</v>
      </c>
      <c r="HM13" s="163">
        <f t="shared" si="99"/>
        <v>1.2341613659012768E-3</v>
      </c>
      <c r="HN13" s="163">
        <f t="shared" si="100"/>
        <v>1.2271145541776303E-3</v>
      </c>
      <c r="HO13" s="163">
        <f t="shared" si="101"/>
        <v>1.219968719800548E-3</v>
      </c>
      <c r="HP13" s="163">
        <f t="shared" si="102"/>
        <v>1.2127260658545956E-3</v>
      </c>
      <c r="HQ13" s="163">
        <f t="shared" si="103"/>
        <v>1.2053888155245127E-3</v>
      </c>
      <c r="HR13" s="163">
        <f t="shared" si="104"/>
        <v>1.1979592109639509E-3</v>
      </c>
      <c r="HS13" s="163">
        <f t="shared" si="105"/>
        <v>1.1904395121601951E-3</v>
      </c>
      <c r="HT13" s="163">
        <f t="shared" si="106"/>
        <v>1.1828319957956752E-3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779</v>
      </c>
      <c r="M104" s="5"/>
      <c r="O104" s="85">
        <f>IF(O4="","",SQRT(P104))</f>
        <v>620.87746778249243</v>
      </c>
      <c r="P104" s="69">
        <f>IF(P4="","",SUM(P4:P103))</f>
        <v>385488.82999999996</v>
      </c>
      <c r="Q104" s="84">
        <f>IF(SUM(Q4:Q103)=0,"",SUM(Q4:Q103))</f>
        <v>1500</v>
      </c>
      <c r="R104" s="260">
        <f>IF(OR(O104="",Q104=""),"",ABS(VLOOKUP($Q$1,VLookups!$A$48:$B$49,2,FALSE)-_xlfn.NORM.DIST(Q104,K104,O104,TRUE)))</f>
        <v>0.64327336563599102</v>
      </c>
      <c r="S104" s="86">
        <f>SUM(S4:S103)</f>
        <v>-1036.1000005771366</v>
      </c>
      <c r="T104" s="86">
        <f t="shared" ref="T104:X104" si="625">SUM(T4:T103)</f>
        <v>3580.1000005771361</v>
      </c>
      <c r="U104" s="86">
        <f t="shared" si="625"/>
        <v>3138.6372631461059</v>
      </c>
      <c r="V104" s="86">
        <f t="shared" si="625"/>
        <v>2787.7766740894913</v>
      </c>
      <c r="W104" s="86">
        <f t="shared" si="625"/>
        <v>2486.7695298981475</v>
      </c>
      <c r="X104" s="86">
        <f t="shared" si="625"/>
        <v>2216.4558113974354</v>
      </c>
      <c r="Y104" s="5"/>
      <c r="Z104" s="178">
        <f>IF(AND(D104&gt;0,E104&gt;0,F104&gt;0),K104-(3*O104),"")</f>
        <v>-590.63240334747729</v>
      </c>
      <c r="AA104" s="239">
        <f>IF(ISNONTEXT($Z104),Z104+(($DW$104-$Z$104)/101),"")</f>
        <v>-553.74859338020053</v>
      </c>
      <c r="AB104" s="239">
        <f t="shared" ref="AB104:CM104" si="626">IF(ISNONTEXT($Z104),AA104+(($DW$104-$Z$104)/101),"")</f>
        <v>-516.86478341292377</v>
      </c>
      <c r="AC104" s="239">
        <f t="shared" si="626"/>
        <v>-479.98097344564701</v>
      </c>
      <c r="AD104" s="239">
        <f t="shared" si="626"/>
        <v>-443.09716347837025</v>
      </c>
      <c r="AE104" s="239">
        <f t="shared" si="626"/>
        <v>-406.21335351109349</v>
      </c>
      <c r="AF104" s="239">
        <f t="shared" si="626"/>
        <v>-369.32954354381673</v>
      </c>
      <c r="AG104" s="239">
        <f t="shared" si="626"/>
        <v>-332.44573357653996</v>
      </c>
      <c r="AH104" s="239">
        <f t="shared" si="626"/>
        <v>-295.5619236092632</v>
      </c>
      <c r="AI104" s="239">
        <f t="shared" si="626"/>
        <v>-258.67811364198644</v>
      </c>
      <c r="AJ104" s="239">
        <f t="shared" si="626"/>
        <v>-221.79430367470965</v>
      </c>
      <c r="AK104" s="239">
        <f t="shared" si="626"/>
        <v>-184.91049370743286</v>
      </c>
      <c r="AL104" s="239">
        <f t="shared" si="626"/>
        <v>-148.02668374015607</v>
      </c>
      <c r="AM104" s="239">
        <f t="shared" si="626"/>
        <v>-111.14287377287928</v>
      </c>
      <c r="AN104" s="239">
        <f t="shared" si="626"/>
        <v>-74.259063805602494</v>
      </c>
      <c r="AO104" s="239">
        <f t="shared" si="626"/>
        <v>-37.375253838325712</v>
      </c>
      <c r="AP104" s="239">
        <f t="shared" si="626"/>
        <v>-0.49144387104892928</v>
      </c>
      <c r="AQ104" s="239">
        <f t="shared" si="626"/>
        <v>36.392366096227853</v>
      </c>
      <c r="AR104" s="239">
        <f t="shared" si="626"/>
        <v>73.276176063504636</v>
      </c>
      <c r="AS104" s="239">
        <f t="shared" si="626"/>
        <v>110.15998603078143</v>
      </c>
      <c r="AT104" s="239">
        <f t="shared" si="626"/>
        <v>147.04379599805821</v>
      </c>
      <c r="AU104" s="239">
        <f t="shared" si="626"/>
        <v>183.927605965335</v>
      </c>
      <c r="AV104" s="239">
        <f t="shared" si="626"/>
        <v>220.81141593261179</v>
      </c>
      <c r="AW104" s="239">
        <f t="shared" si="626"/>
        <v>257.69522589988856</v>
      </c>
      <c r="AX104" s="239">
        <f t="shared" si="626"/>
        <v>294.57903586716532</v>
      </c>
      <c r="AY104" s="239">
        <f t="shared" si="626"/>
        <v>331.46284583444208</v>
      </c>
      <c r="AZ104" s="239">
        <f t="shared" si="626"/>
        <v>368.34665580171884</v>
      </c>
      <c r="BA104" s="239">
        <f t="shared" si="626"/>
        <v>405.2304657689956</v>
      </c>
      <c r="BB104" s="239">
        <f t="shared" si="626"/>
        <v>442.11427573627236</v>
      </c>
      <c r="BC104" s="239">
        <f t="shared" si="626"/>
        <v>478.99808570354912</v>
      </c>
      <c r="BD104" s="239">
        <f t="shared" si="626"/>
        <v>515.88189567082588</v>
      </c>
      <c r="BE104" s="239">
        <f t="shared" si="626"/>
        <v>552.76570563810265</v>
      </c>
      <c r="BF104" s="239">
        <f t="shared" si="626"/>
        <v>589.64951560537941</v>
      </c>
      <c r="BG104" s="239">
        <f t="shared" si="626"/>
        <v>626.53332557265617</v>
      </c>
      <c r="BH104" s="239">
        <f t="shared" si="626"/>
        <v>663.41713553993293</v>
      </c>
      <c r="BI104" s="239">
        <f t="shared" si="626"/>
        <v>700.30094550720969</v>
      </c>
      <c r="BJ104" s="239">
        <f t="shared" si="626"/>
        <v>737.18475547448645</v>
      </c>
      <c r="BK104" s="239">
        <f t="shared" si="626"/>
        <v>774.06856544176321</v>
      </c>
      <c r="BL104" s="239">
        <f t="shared" si="626"/>
        <v>810.95237540903997</v>
      </c>
      <c r="BM104" s="239">
        <f t="shared" si="626"/>
        <v>847.83618537631673</v>
      </c>
      <c r="BN104" s="239">
        <f t="shared" si="626"/>
        <v>884.7199953435935</v>
      </c>
      <c r="BO104" s="239">
        <f t="shared" si="626"/>
        <v>921.60380531087026</v>
      </c>
      <c r="BP104" s="239">
        <f t="shared" si="626"/>
        <v>958.48761527814702</v>
      </c>
      <c r="BQ104" s="239">
        <f t="shared" si="626"/>
        <v>995.37142524542378</v>
      </c>
      <c r="BR104" s="239">
        <f t="shared" si="626"/>
        <v>1032.2552352127007</v>
      </c>
      <c r="BS104" s="239">
        <f t="shared" si="626"/>
        <v>1069.1390451799775</v>
      </c>
      <c r="BT104" s="239">
        <f t="shared" si="626"/>
        <v>1106.0228551472544</v>
      </c>
      <c r="BU104" s="239">
        <f t="shared" si="626"/>
        <v>1142.9066651145313</v>
      </c>
      <c r="BV104" s="239">
        <f t="shared" si="626"/>
        <v>1179.7904750818082</v>
      </c>
      <c r="BW104" s="239">
        <f t="shared" si="626"/>
        <v>1216.674285049085</v>
      </c>
      <c r="BX104" s="239">
        <f t="shared" si="626"/>
        <v>1253.5580950163619</v>
      </c>
      <c r="BY104" s="239">
        <f t="shared" si="626"/>
        <v>1290.4419049836388</v>
      </c>
      <c r="BZ104" s="239">
        <f t="shared" si="626"/>
        <v>1327.3257149509157</v>
      </c>
      <c r="CA104" s="239">
        <f t="shared" si="626"/>
        <v>1364.2095249181925</v>
      </c>
      <c r="CB104" s="239">
        <f t="shared" si="626"/>
        <v>1401.0933348854694</v>
      </c>
      <c r="CC104" s="239">
        <f t="shared" si="626"/>
        <v>1437.9771448527463</v>
      </c>
      <c r="CD104" s="239">
        <f t="shared" si="626"/>
        <v>1474.8609548200232</v>
      </c>
      <c r="CE104" s="239">
        <f t="shared" si="626"/>
        <v>1511.7447647873</v>
      </c>
      <c r="CF104" s="239">
        <f t="shared" si="626"/>
        <v>1548.6285747545769</v>
      </c>
      <c r="CG104" s="239">
        <f t="shared" si="626"/>
        <v>1585.5123847218538</v>
      </c>
      <c r="CH104" s="239">
        <f t="shared" si="626"/>
        <v>1622.3961946891307</v>
      </c>
      <c r="CI104" s="239">
        <f t="shared" si="626"/>
        <v>1659.2800046564075</v>
      </c>
      <c r="CJ104" s="239">
        <f t="shared" si="626"/>
        <v>1696.1638146236844</v>
      </c>
      <c r="CK104" s="239">
        <f t="shared" si="626"/>
        <v>1733.0476245909613</v>
      </c>
      <c r="CL104" s="239">
        <f t="shared" si="626"/>
        <v>1769.9314345582382</v>
      </c>
      <c r="CM104" s="239">
        <f t="shared" si="626"/>
        <v>1806.815244525515</v>
      </c>
      <c r="CN104" s="239">
        <f t="shared" ref="CN104:DV104" si="627">IF(ISNONTEXT($Z104),CM104+(($DW$104-$Z$104)/101),"")</f>
        <v>1843.6990544927919</v>
      </c>
      <c r="CO104" s="239">
        <f t="shared" si="627"/>
        <v>1880.5828644600688</v>
      </c>
      <c r="CP104" s="239">
        <f t="shared" si="627"/>
        <v>1917.4666744273457</v>
      </c>
      <c r="CQ104" s="239">
        <f t="shared" si="627"/>
        <v>1954.3504843946225</v>
      </c>
      <c r="CR104" s="239">
        <f t="shared" si="627"/>
        <v>1991.2342943618994</v>
      </c>
      <c r="CS104" s="239">
        <f t="shared" si="627"/>
        <v>2028.1181043291763</v>
      </c>
      <c r="CT104" s="239">
        <f t="shared" si="627"/>
        <v>2065.0019142964529</v>
      </c>
      <c r="CU104" s="239">
        <f t="shared" si="627"/>
        <v>2101.8857242637296</v>
      </c>
      <c r="CV104" s="239">
        <f t="shared" si="627"/>
        <v>2138.7695342310062</v>
      </c>
      <c r="CW104" s="239">
        <f t="shared" si="627"/>
        <v>2175.6533441982829</v>
      </c>
      <c r="CX104" s="239">
        <f t="shared" si="627"/>
        <v>2212.5371541655595</v>
      </c>
      <c r="CY104" s="239">
        <f t="shared" si="627"/>
        <v>2249.4209641328362</v>
      </c>
      <c r="CZ104" s="239">
        <f t="shared" si="627"/>
        <v>2286.3047741001128</v>
      </c>
      <c r="DA104" s="239">
        <f t="shared" si="627"/>
        <v>2323.1885840673895</v>
      </c>
      <c r="DB104" s="239">
        <f t="shared" si="627"/>
        <v>2360.0723940346661</v>
      </c>
      <c r="DC104" s="239">
        <f t="shared" si="627"/>
        <v>2396.9562040019428</v>
      </c>
      <c r="DD104" s="239">
        <f t="shared" si="627"/>
        <v>2433.8400139692194</v>
      </c>
      <c r="DE104" s="239">
        <f t="shared" si="627"/>
        <v>2470.723823936496</v>
      </c>
      <c r="DF104" s="239">
        <f t="shared" si="627"/>
        <v>2507.6076339037727</v>
      </c>
      <c r="DG104" s="239">
        <f t="shared" si="627"/>
        <v>2544.4914438710493</v>
      </c>
      <c r="DH104" s="239">
        <f t="shared" si="627"/>
        <v>2581.375253838326</v>
      </c>
      <c r="DI104" s="239">
        <f t="shared" si="627"/>
        <v>2618.2590638056026</v>
      </c>
      <c r="DJ104" s="239">
        <f t="shared" si="627"/>
        <v>2655.1428737728793</v>
      </c>
      <c r="DK104" s="239">
        <f t="shared" si="627"/>
        <v>2692.0266837401559</v>
      </c>
      <c r="DL104" s="239">
        <f t="shared" si="627"/>
        <v>2728.9104937074326</v>
      </c>
      <c r="DM104" s="239">
        <f t="shared" si="627"/>
        <v>2765.7943036747092</v>
      </c>
      <c r="DN104" s="239">
        <f t="shared" si="627"/>
        <v>2802.6781136419859</v>
      </c>
      <c r="DO104" s="239">
        <f t="shared" si="627"/>
        <v>2839.5619236092625</v>
      </c>
      <c r="DP104" s="239">
        <f t="shared" si="627"/>
        <v>2876.4457335765392</v>
      </c>
      <c r="DQ104" s="239">
        <f t="shared" si="627"/>
        <v>2913.3295435438158</v>
      </c>
      <c r="DR104" s="239">
        <f t="shared" si="627"/>
        <v>2950.2133535110925</v>
      </c>
      <c r="DS104" s="239">
        <f t="shared" si="627"/>
        <v>2987.0971634783691</v>
      </c>
      <c r="DT104" s="239">
        <f t="shared" si="627"/>
        <v>3023.9809734456458</v>
      </c>
      <c r="DU104" s="239">
        <f t="shared" si="627"/>
        <v>3060.8647834129224</v>
      </c>
      <c r="DV104" s="239">
        <f t="shared" si="627"/>
        <v>3097.7485933801991</v>
      </c>
      <c r="DW104" s="178">
        <f>IF(AND(D104&gt;0,E104&gt;0,F104&gt;0),K104+(3*O104),"")</f>
        <v>3134.6324033474775</v>
      </c>
      <c r="DX104" s="163">
        <f t="shared" si="413"/>
        <v>8.5155300874568959E-6</v>
      </c>
      <c r="DY104" s="163">
        <f t="shared" si="414"/>
        <v>1.0123057964940647E-5</v>
      </c>
      <c r="DZ104" s="163">
        <f t="shared" si="415"/>
        <v>1.1991654457907853E-5</v>
      </c>
      <c r="EA104" s="163">
        <f t="shared" si="416"/>
        <v>1.4155129079991183E-5</v>
      </c>
      <c r="EB104" s="163">
        <f t="shared" si="417"/>
        <v>1.6650064051278016E-5</v>
      </c>
      <c r="EC104" s="163">
        <f t="shared" si="418"/>
        <v>1.9515753736819289E-5</v>
      </c>
      <c r="ED104" s="163">
        <f t="shared" si="419"/>
        <v>2.2794081469072E-5</v>
      </c>
      <c r="EE104" s="163">
        <f t="shared" si="420"/>
        <v>2.6529325559495242E-5</v>
      </c>
      <c r="EF104" s="163">
        <f t="shared" si="421"/>
        <v>3.0767886769190961E-5</v>
      </c>
      <c r="EG104" s="163">
        <f t="shared" si="422"/>
        <v>3.5557930288226483E-5</v>
      </c>
      <c r="EH104" s="163">
        <f t="shared" si="423"/>
        <v>4.0948936394857319E-5</v>
      </c>
      <c r="EI104" s="163">
        <f t="shared" si="424"/>
        <v>4.6991155447566567E-5</v>
      </c>
      <c r="EJ104" s="163">
        <f t="shared" si="425"/>
        <v>5.3734964712274276E-5</v>
      </c>
      <c r="EK104" s="163">
        <f t="shared" si="426"/>
        <v>6.1230126739186523E-5</v>
      </c>
      <c r="EL104" s="163">
        <f t="shared" si="427"/>
        <v>6.9524951559023695E-5</v>
      </c>
      <c r="EM104" s="163">
        <f t="shared" si="428"/>
        <v>7.866536783138565E-5</v>
      </c>
      <c r="EN104" s="163">
        <f t="shared" si="429"/>
        <v>8.869391119659497E-5</v>
      </c>
      <c r="EO104" s="163">
        <f t="shared" si="430"/>
        <v>9.964864138727671E-5</v>
      </c>
      <c r="EP104" s="163">
        <f t="shared" si="431"/>
        <v>1.1156200306133373E-4</v>
      </c>
      <c r="EQ104" s="163">
        <f t="shared" si="432"/>
        <v>1.2445964872267337E-4</v>
      </c>
      <c r="ER104" s="163">
        <f t="shared" si="433"/>
        <v>1.3835924538559927E-4</v>
      </c>
      <c r="ES104" s="163">
        <f t="shared" si="434"/>
        <v>1.5326928968851784E-4</v>
      </c>
      <c r="ET104" s="163">
        <f t="shared" si="435"/>
        <v>1.6918795884141724E-4</v>
      </c>
      <c r="EU104" s="163">
        <f t="shared" si="436"/>
        <v>1.8610202696646807E-4</v>
      </c>
      <c r="EV104" s="163">
        <f t="shared" si="437"/>
        <v>2.0398587793246461E-4</v>
      </c>
      <c r="EW104" s="163">
        <f t="shared" si="438"/>
        <v>2.2280064657104778E-4</v>
      </c>
      <c r="EX104" s="163">
        <f t="shared" si="439"/>
        <v>2.4249352008999035E-4</v>
      </c>
      <c r="EY104" s="163">
        <f t="shared" si="440"/>
        <v>2.6299723048131465E-4</v>
      </c>
      <c r="EZ104" s="163">
        <f t="shared" si="441"/>
        <v>2.8422976670095434E-4</v>
      </c>
      <c r="FA104" s="163">
        <f t="shared" si="442"/>
        <v>3.0609433234461659E-4</v>
      </c>
      <c r="FB104" s="163">
        <f t="shared" si="443"/>
        <v>3.2847957046928423E-4</v>
      </c>
      <c r="FC104" s="163">
        <f t="shared" si="444"/>
        <v>3.5126007215736601E-4</v>
      </c>
      <c r="FD104" s="163">
        <f t="shared" si="445"/>
        <v>3.7429717947639398E-4</v>
      </c>
      <c r="FE104" s="163">
        <f t="shared" si="446"/>
        <v>3.9744008677632635E-4</v>
      </c>
      <c r="FF104" s="163">
        <f t="shared" si="447"/>
        <v>4.2052723695134805E-4</v>
      </c>
      <c r="FG104" s="163">
        <f t="shared" si="448"/>
        <v>4.4338800156981591E-4</v>
      </c>
      <c r="FH104" s="163">
        <f t="shared" si="449"/>
        <v>4.6584462586926362E-4</v>
      </c>
      <c r="FI104" s="163">
        <f t="shared" si="450"/>
        <v>4.8771441176908659E-4</v>
      </c>
      <c r="FJ104" s="163">
        <f t="shared" si="451"/>
        <v>5.0881210453050392E-4</v>
      </c>
      <c r="FK104" s="163">
        <f t="shared" si="452"/>
        <v>5.2895244175387725E-4</v>
      </c>
      <c r="FL104" s="163">
        <f t="shared" si="453"/>
        <v>5.4795281730286448E-4</v>
      </c>
      <c r="FM104" s="163">
        <f t="shared" si="454"/>
        <v>5.6563600772138679E-4</v>
      </c>
      <c r="FN104" s="163">
        <f t="shared" si="455"/>
        <v>5.8183290497362079E-4</v>
      </c>
      <c r="FO104" s="163">
        <f t="shared" si="456"/>
        <v>5.9638519706282412E-4</v>
      </c>
      <c r="FP104" s="163">
        <f t="shared" si="457"/>
        <v>6.0914793739993934E-4</v>
      </c>
      <c r="FQ104" s="163">
        <f t="shared" si="458"/>
        <v>6.1999194477366443E-4</v>
      </c>
      <c r="FR104" s="163">
        <f t="shared" si="459"/>
        <v>6.2880597843915432E-4</v>
      </c>
      <c r="FS104" s="163">
        <f t="shared" si="460"/>
        <v>6.3549863715248178E-4</v>
      </c>
      <c r="FT104" s="163">
        <f t="shared" si="461"/>
        <v>6.399999368328108E-4</v>
      </c>
      <c r="FU104" s="163">
        <f t="shared" si="462"/>
        <v>6.4226252877737312E-4</v>
      </c>
      <c r="FV104" s="163">
        <f t="shared" si="463"/>
        <v>6.4226252877737312E-4</v>
      </c>
      <c r="FW104" s="163">
        <f t="shared" si="464"/>
        <v>6.3999993683281069E-4</v>
      </c>
      <c r="FX104" s="163">
        <f t="shared" si="465"/>
        <v>6.3549863715248157E-4</v>
      </c>
      <c r="FY104" s="163">
        <f t="shared" si="466"/>
        <v>6.288059784391541E-4</v>
      </c>
      <c r="FZ104" s="163">
        <f t="shared" si="467"/>
        <v>6.1999194477366422E-4</v>
      </c>
      <c r="GA104" s="163">
        <f t="shared" si="468"/>
        <v>6.0914793739993902E-4</v>
      </c>
      <c r="GB104" s="163">
        <f t="shared" si="469"/>
        <v>5.9638519706282391E-4</v>
      </c>
      <c r="GC104" s="163">
        <f t="shared" si="470"/>
        <v>5.8183290497362046E-4</v>
      </c>
      <c r="GD104" s="163">
        <f t="shared" si="471"/>
        <v>5.6563600772138636E-4</v>
      </c>
      <c r="GE104" s="163">
        <f t="shared" si="472"/>
        <v>5.4795281730286405E-4</v>
      </c>
      <c r="GF104" s="163">
        <f t="shared" si="473"/>
        <v>5.2895244175387682E-4</v>
      </c>
      <c r="GG104" s="163">
        <f t="shared" si="474"/>
        <v>5.0881210453050337E-4</v>
      </c>
      <c r="GH104" s="163">
        <f t="shared" si="475"/>
        <v>4.8771441176908583E-4</v>
      </c>
      <c r="GI104" s="163">
        <f t="shared" si="476"/>
        <v>4.6584462586926281E-4</v>
      </c>
      <c r="GJ104" s="163">
        <f t="shared" si="477"/>
        <v>4.4338800156981499E-4</v>
      </c>
      <c r="GK104" s="163">
        <f t="shared" si="478"/>
        <v>4.2052723695134702E-4</v>
      </c>
      <c r="GL104" s="163">
        <f t="shared" si="479"/>
        <v>3.9744008677632532E-4</v>
      </c>
      <c r="GM104" s="163">
        <f t="shared" si="480"/>
        <v>3.7429717947639278E-4</v>
      </c>
      <c r="GN104" s="163">
        <f t="shared" si="481"/>
        <v>3.5126007215736488E-4</v>
      </c>
      <c r="GO104" s="163">
        <f t="shared" si="482"/>
        <v>3.2847957046928304E-4</v>
      </c>
      <c r="GP104" s="163">
        <f t="shared" si="483"/>
        <v>3.0609433234461523E-4</v>
      </c>
      <c r="GQ104" s="163">
        <f t="shared" si="484"/>
        <v>2.8422976670095321E-4</v>
      </c>
      <c r="GR104" s="163">
        <f t="shared" si="485"/>
        <v>2.6299723048131356E-4</v>
      </c>
      <c r="GS104" s="163">
        <f t="shared" si="486"/>
        <v>2.4249352008998932E-4</v>
      </c>
      <c r="GT104" s="163">
        <f t="shared" si="487"/>
        <v>2.2280064657104694E-4</v>
      </c>
      <c r="GU104" s="163">
        <f t="shared" si="488"/>
        <v>2.0398587793246382E-4</v>
      </c>
      <c r="GV104" s="163">
        <f t="shared" si="489"/>
        <v>1.8610202696646734E-4</v>
      </c>
      <c r="GW104" s="163">
        <f t="shared" si="490"/>
        <v>1.6918795884141664E-4</v>
      </c>
      <c r="GX104" s="163">
        <f t="shared" si="491"/>
        <v>1.5326928968851727E-4</v>
      </c>
      <c r="GY104" s="163">
        <f t="shared" si="492"/>
        <v>1.3835924538559884E-4</v>
      </c>
      <c r="GZ104" s="163">
        <f t="shared" si="493"/>
        <v>1.2445964872267307E-4</v>
      </c>
      <c r="HA104" s="163">
        <f t="shared" si="494"/>
        <v>1.115620030613334E-4</v>
      </c>
      <c r="HB104" s="163">
        <f t="shared" si="495"/>
        <v>9.9648641387276479E-5</v>
      </c>
      <c r="HC104" s="163">
        <f t="shared" si="496"/>
        <v>8.869391119659482E-5</v>
      </c>
      <c r="HD104" s="163">
        <f t="shared" si="497"/>
        <v>7.8665367831385515E-5</v>
      </c>
      <c r="HE104" s="163">
        <f t="shared" si="498"/>
        <v>6.9524951559023641E-5</v>
      </c>
      <c r="HF104" s="163">
        <f t="shared" si="499"/>
        <v>6.1230126739186428E-5</v>
      </c>
      <c r="HG104" s="163">
        <f t="shared" si="500"/>
        <v>5.3734964712274276E-5</v>
      </c>
      <c r="HH104" s="163">
        <f t="shared" si="501"/>
        <v>4.69911554475666E-5</v>
      </c>
      <c r="HI104" s="163">
        <f t="shared" si="502"/>
        <v>4.094893639485736E-5</v>
      </c>
      <c r="HJ104" s="163">
        <f t="shared" si="503"/>
        <v>3.5557930288226565E-5</v>
      </c>
      <c r="HK104" s="163">
        <f t="shared" si="504"/>
        <v>3.0767886769190994E-5</v>
      </c>
      <c r="HL104" s="163">
        <f t="shared" si="505"/>
        <v>2.6529325559495299E-5</v>
      </c>
      <c r="HM104" s="163">
        <f t="shared" si="506"/>
        <v>2.2794081469072105E-5</v>
      </c>
      <c r="HN104" s="163">
        <f t="shared" si="507"/>
        <v>1.951575373681936E-5</v>
      </c>
      <c r="HO104" s="163">
        <f t="shared" si="508"/>
        <v>1.6650064051278077E-5</v>
      </c>
      <c r="HP104" s="163">
        <f t="shared" si="509"/>
        <v>1.4155129079991254E-5</v>
      </c>
      <c r="HQ104" s="163">
        <f t="shared" si="510"/>
        <v>1.1991654457907929E-5</v>
      </c>
      <c r="HR104" s="163">
        <f t="shared" si="511"/>
        <v>1.012305796494071E-5</v>
      </c>
      <c r="HS104" s="163">
        <f t="shared" si="512"/>
        <v>8.5155300874569552E-6</v>
      </c>
      <c r="HT104" s="163">
        <f t="shared" si="513"/>
        <v>7.1380403411427663E-6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86" t="s">
        <v>49</v>
      </c>
      <c r="E106" s="387"/>
      <c r="F106" s="388"/>
      <c r="G106" s="5"/>
      <c r="H106" s="5"/>
      <c r="I106" s="2"/>
      <c r="J106" s="5"/>
      <c r="K106" s="5"/>
      <c r="L106" s="5"/>
      <c r="M106" s="5"/>
      <c r="O106" s="31" t="s">
        <v>58</v>
      </c>
      <c r="P106" s="31"/>
      <c r="Q106" s="91">
        <v>1000</v>
      </c>
      <c r="R106" s="262">
        <f>IF(OR(O104="",Q106=""),"",ABS(VLOOKUP($Q$1,VLookups!$A$48:$B$49,2,FALSE)-_xlfn.NORM.DIST(Q106,K104,O104,TRUE)))</f>
        <v>0.33066064409632545</v>
      </c>
      <c r="S106" s="63">
        <f>IF($O$104="","",_xlfn.NORM.INV(ABS(VLOOKUP($Q$1,VLookups!$A$48:$B$49,2,FALSE)-S$3),$K$104,$O104))</f>
        <v>476.31350915197947</v>
      </c>
      <c r="T106" s="64">
        <f>IF($O$104="","",_xlfn.NORM.INV(ABS(VLOOKUP($Q$1,VLookups!$A$48:$B$49,2,FALSE)-T$3),$K$104,$O104))</f>
        <v>2067.6864908480206</v>
      </c>
      <c r="U106" s="65">
        <f>IF($O$104="","",_xlfn.NORM.INV(ABS(VLOOKUP($Q$1,VLookups!$A$48:$B$49,2,FALSE)-U$3),$K$104,$O104))</f>
        <v>1915.4981383941299</v>
      </c>
      <c r="V106" s="66">
        <f>IF($O$104="","",_xlfn.NORM.INV(ABS(VLOOKUP($Q$1,VLookups!$A$48:$B$49,2,FALSE)-V$3),$K$104,$O104))</f>
        <v>1794.5436603327289</v>
      </c>
      <c r="W106" s="67">
        <f>IF($O$104="","",_xlfn.NORM.INV(ABS(VLOOKUP($Q$1,VLookups!$A$48:$B$49,2,FALSE)-W$3),$K$104,$O104))</f>
        <v>1690.7754881469891</v>
      </c>
      <c r="X106" s="68">
        <f>IF($O$104="","",_xlfn.NORM.INV(ABS(VLOOKUP($Q$1,VLookups!$A$48:$B$49,2,FALSE)-X$3),$K$104,$O104))</f>
        <v>1597.5884624340092</v>
      </c>
      <c r="Y106" s="5"/>
      <c r="DX106" s="202">
        <f>IF(AND($F$112&gt;0,$F$113&gt;0),IF(OR(AA104&lt;$F$112,AA104=$F$112),DX104,0),"")</f>
        <v>8.5155300874568959E-6</v>
      </c>
      <c r="DY106" s="202">
        <f t="shared" ref="DY106:GJ106" si="628">IF(AND($F$112&gt;0,$F$113&gt;0),IF(OR(AB104&lt;$F$112,AB104=$F$112),DY104,0),"")</f>
        <v>1.0123057964940647E-5</v>
      </c>
      <c r="DZ106" s="202">
        <f t="shared" si="628"/>
        <v>1.1991654457907853E-5</v>
      </c>
      <c r="EA106" s="202">
        <f t="shared" si="628"/>
        <v>1.4155129079991183E-5</v>
      </c>
      <c r="EB106" s="202">
        <f t="shared" si="628"/>
        <v>1.6650064051278016E-5</v>
      </c>
      <c r="EC106" s="202">
        <f t="shared" si="628"/>
        <v>1.9515753736819289E-5</v>
      </c>
      <c r="ED106" s="202">
        <f t="shared" si="628"/>
        <v>2.2794081469072E-5</v>
      </c>
      <c r="EE106" s="202">
        <f t="shared" si="628"/>
        <v>2.6529325559495242E-5</v>
      </c>
      <c r="EF106" s="202">
        <f t="shared" si="628"/>
        <v>3.0767886769190961E-5</v>
      </c>
      <c r="EG106" s="202">
        <f t="shared" si="628"/>
        <v>3.5557930288226483E-5</v>
      </c>
      <c r="EH106" s="202">
        <f t="shared" si="628"/>
        <v>4.0948936394857319E-5</v>
      </c>
      <c r="EI106" s="202">
        <f t="shared" si="628"/>
        <v>4.6991155447566567E-5</v>
      </c>
      <c r="EJ106" s="202">
        <f t="shared" si="628"/>
        <v>5.3734964712274276E-5</v>
      </c>
      <c r="EK106" s="202">
        <f t="shared" si="628"/>
        <v>6.1230126739186523E-5</v>
      </c>
      <c r="EL106" s="202">
        <f t="shared" si="628"/>
        <v>6.9524951559023695E-5</v>
      </c>
      <c r="EM106" s="202">
        <f t="shared" si="628"/>
        <v>7.866536783138565E-5</v>
      </c>
      <c r="EN106" s="202">
        <f t="shared" si="628"/>
        <v>8.869391119659497E-5</v>
      </c>
      <c r="EO106" s="202">
        <f t="shared" si="628"/>
        <v>9.964864138727671E-5</v>
      </c>
      <c r="EP106" s="202">
        <f t="shared" si="628"/>
        <v>1.1156200306133373E-4</v>
      </c>
      <c r="EQ106" s="202">
        <f t="shared" si="628"/>
        <v>1.2445964872267337E-4</v>
      </c>
      <c r="ER106" s="202">
        <f t="shared" si="628"/>
        <v>1.3835924538559927E-4</v>
      </c>
      <c r="ES106" s="202">
        <f t="shared" si="628"/>
        <v>1.5326928968851784E-4</v>
      </c>
      <c r="ET106" s="202">
        <f t="shared" si="628"/>
        <v>1.6918795884141724E-4</v>
      </c>
      <c r="EU106" s="202">
        <f t="shared" si="628"/>
        <v>1.8610202696646807E-4</v>
      </c>
      <c r="EV106" s="202">
        <f t="shared" si="628"/>
        <v>2.0398587793246461E-4</v>
      </c>
      <c r="EW106" s="202">
        <f t="shared" si="628"/>
        <v>2.2280064657104778E-4</v>
      </c>
      <c r="EX106" s="202">
        <f t="shared" si="628"/>
        <v>2.4249352008999035E-4</v>
      </c>
      <c r="EY106" s="202">
        <f t="shared" si="628"/>
        <v>2.6299723048131465E-4</v>
      </c>
      <c r="EZ106" s="202">
        <f t="shared" si="628"/>
        <v>2.8422976670095434E-4</v>
      </c>
      <c r="FA106" s="202">
        <f t="shared" si="628"/>
        <v>3.0609433234461659E-4</v>
      </c>
      <c r="FB106" s="202">
        <f t="shared" si="628"/>
        <v>3.2847957046928423E-4</v>
      </c>
      <c r="FC106" s="202">
        <f t="shared" si="628"/>
        <v>3.5126007215736601E-4</v>
      </c>
      <c r="FD106" s="202">
        <f t="shared" si="628"/>
        <v>3.7429717947639398E-4</v>
      </c>
      <c r="FE106" s="202">
        <f t="shared" si="628"/>
        <v>3.9744008677632635E-4</v>
      </c>
      <c r="FF106" s="202">
        <f t="shared" si="628"/>
        <v>4.2052723695134805E-4</v>
      </c>
      <c r="FG106" s="202">
        <f t="shared" si="628"/>
        <v>4.4338800156981591E-4</v>
      </c>
      <c r="FH106" s="202">
        <f t="shared" si="628"/>
        <v>4.6584462586926362E-4</v>
      </c>
      <c r="FI106" s="202">
        <f t="shared" si="628"/>
        <v>4.8771441176908659E-4</v>
      </c>
      <c r="FJ106" s="202">
        <f t="shared" si="628"/>
        <v>5.0881210453050392E-4</v>
      </c>
      <c r="FK106" s="202">
        <f t="shared" si="628"/>
        <v>5.2895244175387725E-4</v>
      </c>
      <c r="FL106" s="202">
        <f t="shared" si="628"/>
        <v>5.4795281730286448E-4</v>
      </c>
      <c r="FM106" s="202">
        <f t="shared" si="628"/>
        <v>5.6563600772138679E-4</v>
      </c>
      <c r="FN106" s="202">
        <f t="shared" si="628"/>
        <v>5.8183290497362079E-4</v>
      </c>
      <c r="FO106" s="202">
        <f t="shared" si="628"/>
        <v>5.9638519706282412E-4</v>
      </c>
      <c r="FP106" s="202">
        <f t="shared" si="628"/>
        <v>6.0914793739993934E-4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6.1999194477366443E-4</v>
      </c>
      <c r="FR107" s="202">
        <f t="shared" si="630"/>
        <v>6.2880597843915432E-4</v>
      </c>
      <c r="FS107" s="202">
        <f t="shared" si="630"/>
        <v>6.3549863715248178E-4</v>
      </c>
      <c r="FT107" s="202">
        <f t="shared" si="630"/>
        <v>6.399999368328108E-4</v>
      </c>
      <c r="FU107" s="202">
        <f t="shared" si="630"/>
        <v>6.4226252877737312E-4</v>
      </c>
      <c r="FV107" s="202">
        <f t="shared" si="630"/>
        <v>6.4226252877737312E-4</v>
      </c>
      <c r="FW107" s="202">
        <f t="shared" si="630"/>
        <v>6.3999993683281069E-4</v>
      </c>
      <c r="FX107" s="202">
        <f t="shared" si="630"/>
        <v>6.3549863715248157E-4</v>
      </c>
      <c r="FY107" s="202">
        <f t="shared" si="630"/>
        <v>6.288059784391541E-4</v>
      </c>
      <c r="FZ107" s="202">
        <f t="shared" si="630"/>
        <v>6.1999194477366422E-4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6.0914793739993902E-4</v>
      </c>
      <c r="GB108" s="202">
        <f t="shared" si="632"/>
        <v>5.9638519706282391E-4</v>
      </c>
      <c r="GC108" s="202">
        <f t="shared" si="632"/>
        <v>5.8183290497362046E-4</v>
      </c>
      <c r="GD108" s="202">
        <f t="shared" si="632"/>
        <v>5.6563600772138636E-4</v>
      </c>
      <c r="GE108" s="202">
        <f t="shared" si="632"/>
        <v>5.4795281730286405E-4</v>
      </c>
      <c r="GF108" s="202">
        <f t="shared" si="632"/>
        <v>5.2895244175387682E-4</v>
      </c>
      <c r="GG108" s="202">
        <f t="shared" si="632"/>
        <v>5.0881210453050337E-4</v>
      </c>
      <c r="GH108" s="202">
        <f t="shared" si="632"/>
        <v>4.8771441176908583E-4</v>
      </c>
      <c r="GI108" s="202">
        <f t="shared" si="632"/>
        <v>4.6584462586926281E-4</v>
      </c>
      <c r="GJ108" s="202">
        <f t="shared" si="632"/>
        <v>4.4338800156981499E-4</v>
      </c>
      <c r="GK108" s="202">
        <f t="shared" ref="GK108:HT108" si="633">IF(AND($F$112&gt;0,$F$113&gt;0),IF(AND(CN104&gt;$F$113),GK104,0),"")</f>
        <v>4.2052723695134702E-4</v>
      </c>
      <c r="GL108" s="202">
        <f t="shared" si="633"/>
        <v>3.9744008677632532E-4</v>
      </c>
      <c r="GM108" s="202">
        <f t="shared" si="633"/>
        <v>3.7429717947639278E-4</v>
      </c>
      <c r="GN108" s="202">
        <f t="shared" si="633"/>
        <v>3.5126007215736488E-4</v>
      </c>
      <c r="GO108" s="202">
        <f t="shared" si="633"/>
        <v>3.2847957046928304E-4</v>
      </c>
      <c r="GP108" s="202">
        <f t="shared" si="633"/>
        <v>3.0609433234461523E-4</v>
      </c>
      <c r="GQ108" s="202">
        <f t="shared" si="633"/>
        <v>2.8422976670095321E-4</v>
      </c>
      <c r="GR108" s="202">
        <f t="shared" si="633"/>
        <v>2.6299723048131356E-4</v>
      </c>
      <c r="GS108" s="202">
        <f t="shared" si="633"/>
        <v>2.4249352008998932E-4</v>
      </c>
      <c r="GT108" s="202">
        <f t="shared" si="633"/>
        <v>2.2280064657104694E-4</v>
      </c>
      <c r="GU108" s="202">
        <f t="shared" si="633"/>
        <v>2.0398587793246382E-4</v>
      </c>
      <c r="GV108" s="202">
        <f t="shared" si="633"/>
        <v>1.8610202696646734E-4</v>
      </c>
      <c r="GW108" s="202">
        <f t="shared" si="633"/>
        <v>1.6918795884141664E-4</v>
      </c>
      <c r="GX108" s="202">
        <f t="shared" si="633"/>
        <v>1.5326928968851727E-4</v>
      </c>
      <c r="GY108" s="202">
        <f t="shared" si="633"/>
        <v>1.3835924538559884E-4</v>
      </c>
      <c r="GZ108" s="202">
        <f t="shared" si="633"/>
        <v>1.2445964872267307E-4</v>
      </c>
      <c r="HA108" s="202">
        <f t="shared" si="633"/>
        <v>1.115620030613334E-4</v>
      </c>
      <c r="HB108" s="202">
        <f t="shared" si="633"/>
        <v>9.9648641387276479E-5</v>
      </c>
      <c r="HC108" s="202">
        <f t="shared" si="633"/>
        <v>8.869391119659482E-5</v>
      </c>
      <c r="HD108" s="202">
        <f t="shared" si="633"/>
        <v>7.8665367831385515E-5</v>
      </c>
      <c r="HE108" s="202">
        <f t="shared" si="633"/>
        <v>6.9524951559023641E-5</v>
      </c>
      <c r="HF108" s="202">
        <f t="shared" si="633"/>
        <v>6.1230126739186428E-5</v>
      </c>
      <c r="HG108" s="202">
        <f t="shared" si="633"/>
        <v>5.3734964712274276E-5</v>
      </c>
      <c r="HH108" s="202">
        <f t="shared" si="633"/>
        <v>4.69911554475666E-5</v>
      </c>
      <c r="HI108" s="202">
        <f t="shared" si="633"/>
        <v>4.094893639485736E-5</v>
      </c>
      <c r="HJ108" s="202">
        <f t="shared" si="633"/>
        <v>3.5557930288226565E-5</v>
      </c>
      <c r="HK108" s="202">
        <f t="shared" si="633"/>
        <v>3.0767886769190994E-5</v>
      </c>
      <c r="HL108" s="202">
        <f t="shared" si="633"/>
        <v>2.6529325559495299E-5</v>
      </c>
      <c r="HM108" s="202">
        <f t="shared" si="633"/>
        <v>2.2794081469072105E-5</v>
      </c>
      <c r="HN108" s="202">
        <f t="shared" si="633"/>
        <v>1.951575373681936E-5</v>
      </c>
      <c r="HO108" s="202">
        <f t="shared" si="633"/>
        <v>1.6650064051278077E-5</v>
      </c>
      <c r="HP108" s="202">
        <f t="shared" si="633"/>
        <v>1.4155129079991254E-5</v>
      </c>
      <c r="HQ108" s="202">
        <f t="shared" si="633"/>
        <v>1.1991654457907929E-5</v>
      </c>
      <c r="HR108" s="202">
        <f t="shared" si="633"/>
        <v>1.012305796494071E-5</v>
      </c>
      <c r="HS108" s="202">
        <f t="shared" si="633"/>
        <v>8.5155300874569552E-6</v>
      </c>
      <c r="HT108" s="202">
        <f t="shared" si="633"/>
        <v>7.1380403411427663E-6</v>
      </c>
    </row>
    <row r="109" spans="1:228" ht="15.75" x14ac:dyDescent="0.25">
      <c r="A109" s="5"/>
      <c r="B109" s="5"/>
      <c r="C109" s="5"/>
      <c r="E109" s="31" t="s">
        <v>16</v>
      </c>
      <c r="F109" s="73">
        <f>IF(AND(F108&gt;0,F108&lt;1,NOT(O104="")),_xlfn.NORM.INV((1-$F$108)/2,$K$104,$O$104),"")</f>
        <v>476.31350915197947</v>
      </c>
      <c r="G109" s="105"/>
      <c r="H109" s="105"/>
      <c r="I109" s="37"/>
      <c r="J109" s="2"/>
      <c r="K109" s="5"/>
      <c r="L109" s="5"/>
      <c r="M109" s="5"/>
      <c r="N109" s="5"/>
      <c r="O109" s="5"/>
      <c r="P109" s="5"/>
      <c r="Q109" s="5"/>
      <c r="R109" s="5"/>
      <c r="S109" s="5"/>
      <c r="T109" s="5"/>
      <c r="U109" s="5"/>
      <c r="V109" s="5"/>
      <c r="W109" s="5"/>
      <c r="X109" s="5"/>
      <c r="Y109" s="5"/>
      <c r="DX109" s="248">
        <f>MAX(DX106:DX108)</f>
        <v>8.5155300874568959E-6</v>
      </c>
      <c r="DY109" s="248">
        <f t="shared" ref="DY109:GJ109" si="634">MAX(DY106:DY108)</f>
        <v>1.0123057964940647E-5</v>
      </c>
      <c r="DZ109" s="248">
        <f t="shared" si="634"/>
        <v>1.1991654457907853E-5</v>
      </c>
      <c r="EA109" s="248">
        <f t="shared" si="634"/>
        <v>1.4155129079991183E-5</v>
      </c>
      <c r="EB109" s="248">
        <f t="shared" si="634"/>
        <v>1.6650064051278016E-5</v>
      </c>
      <c r="EC109" s="248">
        <f t="shared" si="634"/>
        <v>1.9515753736819289E-5</v>
      </c>
      <c r="ED109" s="248">
        <f t="shared" si="634"/>
        <v>2.2794081469072E-5</v>
      </c>
      <c r="EE109" s="248">
        <f t="shared" si="634"/>
        <v>2.6529325559495242E-5</v>
      </c>
      <c r="EF109" s="248">
        <f t="shared" si="634"/>
        <v>3.0767886769190961E-5</v>
      </c>
      <c r="EG109" s="248">
        <f t="shared" si="634"/>
        <v>3.5557930288226483E-5</v>
      </c>
      <c r="EH109" s="248">
        <f t="shared" si="634"/>
        <v>4.0948936394857319E-5</v>
      </c>
      <c r="EI109" s="248">
        <f t="shared" si="634"/>
        <v>4.6991155447566567E-5</v>
      </c>
      <c r="EJ109" s="248">
        <f t="shared" si="634"/>
        <v>5.3734964712274276E-5</v>
      </c>
      <c r="EK109" s="248">
        <f t="shared" si="634"/>
        <v>6.1230126739186523E-5</v>
      </c>
      <c r="EL109" s="248">
        <f t="shared" si="634"/>
        <v>6.9524951559023695E-5</v>
      </c>
      <c r="EM109" s="248">
        <f t="shared" si="634"/>
        <v>7.866536783138565E-5</v>
      </c>
      <c r="EN109" s="248">
        <f t="shared" si="634"/>
        <v>8.869391119659497E-5</v>
      </c>
      <c r="EO109" s="248">
        <f t="shared" si="634"/>
        <v>9.964864138727671E-5</v>
      </c>
      <c r="EP109" s="248">
        <f t="shared" si="634"/>
        <v>1.1156200306133373E-4</v>
      </c>
      <c r="EQ109" s="248">
        <f t="shared" si="634"/>
        <v>1.2445964872267337E-4</v>
      </c>
      <c r="ER109" s="248">
        <f t="shared" si="634"/>
        <v>1.3835924538559927E-4</v>
      </c>
      <c r="ES109" s="248">
        <f t="shared" si="634"/>
        <v>1.5326928968851784E-4</v>
      </c>
      <c r="ET109" s="248">
        <f t="shared" si="634"/>
        <v>1.6918795884141724E-4</v>
      </c>
      <c r="EU109" s="248">
        <f t="shared" si="634"/>
        <v>1.8610202696646807E-4</v>
      </c>
      <c r="EV109" s="248">
        <f t="shared" si="634"/>
        <v>2.0398587793246461E-4</v>
      </c>
      <c r="EW109" s="248">
        <f t="shared" si="634"/>
        <v>2.2280064657104778E-4</v>
      </c>
      <c r="EX109" s="248">
        <f t="shared" si="634"/>
        <v>2.4249352008999035E-4</v>
      </c>
      <c r="EY109" s="248">
        <f t="shared" si="634"/>
        <v>2.6299723048131465E-4</v>
      </c>
      <c r="EZ109" s="248">
        <f t="shared" si="634"/>
        <v>2.8422976670095434E-4</v>
      </c>
      <c r="FA109" s="248">
        <f t="shared" si="634"/>
        <v>3.0609433234461659E-4</v>
      </c>
      <c r="FB109" s="248">
        <f t="shared" si="634"/>
        <v>3.2847957046928423E-4</v>
      </c>
      <c r="FC109" s="248">
        <f t="shared" si="634"/>
        <v>3.5126007215736601E-4</v>
      </c>
      <c r="FD109" s="248">
        <f t="shared" si="634"/>
        <v>3.7429717947639398E-4</v>
      </c>
      <c r="FE109" s="248">
        <f t="shared" si="634"/>
        <v>3.9744008677632635E-4</v>
      </c>
      <c r="FF109" s="248">
        <f t="shared" si="634"/>
        <v>4.2052723695134805E-4</v>
      </c>
      <c r="FG109" s="248">
        <f t="shared" si="634"/>
        <v>4.4338800156981591E-4</v>
      </c>
      <c r="FH109" s="248">
        <f t="shared" si="634"/>
        <v>4.6584462586926362E-4</v>
      </c>
      <c r="FI109" s="248">
        <f t="shared" si="634"/>
        <v>4.8771441176908659E-4</v>
      </c>
      <c r="FJ109" s="248">
        <f t="shared" si="634"/>
        <v>5.0881210453050392E-4</v>
      </c>
      <c r="FK109" s="248">
        <f t="shared" si="634"/>
        <v>5.2895244175387725E-4</v>
      </c>
      <c r="FL109" s="248">
        <f t="shared" si="634"/>
        <v>5.4795281730286448E-4</v>
      </c>
      <c r="FM109" s="248">
        <f t="shared" si="634"/>
        <v>5.6563600772138679E-4</v>
      </c>
      <c r="FN109" s="248">
        <f t="shared" si="634"/>
        <v>5.8183290497362079E-4</v>
      </c>
      <c r="FO109" s="248">
        <f t="shared" si="634"/>
        <v>5.9638519706282412E-4</v>
      </c>
      <c r="FP109" s="248">
        <f t="shared" si="634"/>
        <v>6.0914793739993934E-4</v>
      </c>
      <c r="FQ109" s="248">
        <f t="shared" si="634"/>
        <v>6.1999194477366443E-4</v>
      </c>
      <c r="FR109" s="248">
        <f t="shared" si="634"/>
        <v>6.2880597843915432E-4</v>
      </c>
      <c r="FS109" s="248">
        <f t="shared" si="634"/>
        <v>6.3549863715248178E-4</v>
      </c>
      <c r="FT109" s="248">
        <f t="shared" si="634"/>
        <v>6.399999368328108E-4</v>
      </c>
      <c r="FU109" s="248">
        <f t="shared" si="634"/>
        <v>6.4226252877737312E-4</v>
      </c>
      <c r="FV109" s="248">
        <f t="shared" si="634"/>
        <v>6.4226252877737312E-4</v>
      </c>
      <c r="FW109" s="248">
        <f t="shared" si="634"/>
        <v>6.3999993683281069E-4</v>
      </c>
      <c r="FX109" s="248">
        <f t="shared" si="634"/>
        <v>6.3549863715248157E-4</v>
      </c>
      <c r="FY109" s="248">
        <f t="shared" si="634"/>
        <v>6.288059784391541E-4</v>
      </c>
      <c r="FZ109" s="248">
        <f t="shared" si="634"/>
        <v>6.1999194477366422E-4</v>
      </c>
      <c r="GA109" s="248">
        <f t="shared" si="634"/>
        <v>6.0914793739993902E-4</v>
      </c>
      <c r="GB109" s="248">
        <f t="shared" si="634"/>
        <v>5.9638519706282391E-4</v>
      </c>
      <c r="GC109" s="248">
        <f t="shared" si="634"/>
        <v>5.8183290497362046E-4</v>
      </c>
      <c r="GD109" s="248">
        <f t="shared" si="634"/>
        <v>5.6563600772138636E-4</v>
      </c>
      <c r="GE109" s="248">
        <f t="shared" si="634"/>
        <v>5.4795281730286405E-4</v>
      </c>
      <c r="GF109" s="248">
        <f t="shared" si="634"/>
        <v>5.2895244175387682E-4</v>
      </c>
      <c r="GG109" s="248">
        <f t="shared" si="634"/>
        <v>5.0881210453050337E-4</v>
      </c>
      <c r="GH109" s="248">
        <f t="shared" si="634"/>
        <v>4.8771441176908583E-4</v>
      </c>
      <c r="GI109" s="248">
        <f t="shared" si="634"/>
        <v>4.6584462586926281E-4</v>
      </c>
      <c r="GJ109" s="248">
        <f t="shared" si="634"/>
        <v>4.4338800156981499E-4</v>
      </c>
      <c r="GK109" s="248">
        <f t="shared" ref="GK109:HT109" si="635">MAX(GK106:GK108)</f>
        <v>4.2052723695134702E-4</v>
      </c>
      <c r="GL109" s="248">
        <f t="shared" si="635"/>
        <v>3.9744008677632532E-4</v>
      </c>
      <c r="GM109" s="248">
        <f t="shared" si="635"/>
        <v>3.7429717947639278E-4</v>
      </c>
      <c r="GN109" s="248">
        <f t="shared" si="635"/>
        <v>3.5126007215736488E-4</v>
      </c>
      <c r="GO109" s="248">
        <f t="shared" si="635"/>
        <v>3.2847957046928304E-4</v>
      </c>
      <c r="GP109" s="248">
        <f t="shared" si="635"/>
        <v>3.0609433234461523E-4</v>
      </c>
      <c r="GQ109" s="248">
        <f t="shared" si="635"/>
        <v>2.8422976670095321E-4</v>
      </c>
      <c r="GR109" s="248">
        <f t="shared" si="635"/>
        <v>2.6299723048131356E-4</v>
      </c>
      <c r="GS109" s="248">
        <f t="shared" si="635"/>
        <v>2.4249352008998932E-4</v>
      </c>
      <c r="GT109" s="248">
        <f t="shared" si="635"/>
        <v>2.2280064657104694E-4</v>
      </c>
      <c r="GU109" s="248">
        <f t="shared" si="635"/>
        <v>2.0398587793246382E-4</v>
      </c>
      <c r="GV109" s="248">
        <f t="shared" si="635"/>
        <v>1.8610202696646734E-4</v>
      </c>
      <c r="GW109" s="248">
        <f t="shared" si="635"/>
        <v>1.6918795884141664E-4</v>
      </c>
      <c r="GX109" s="248">
        <f t="shared" si="635"/>
        <v>1.5326928968851727E-4</v>
      </c>
      <c r="GY109" s="248">
        <f t="shared" si="635"/>
        <v>1.3835924538559884E-4</v>
      </c>
      <c r="GZ109" s="248">
        <f t="shared" si="635"/>
        <v>1.2445964872267307E-4</v>
      </c>
      <c r="HA109" s="248">
        <f t="shared" si="635"/>
        <v>1.115620030613334E-4</v>
      </c>
      <c r="HB109" s="248">
        <f t="shared" si="635"/>
        <v>9.9648641387276479E-5</v>
      </c>
      <c r="HC109" s="248">
        <f t="shared" si="635"/>
        <v>8.869391119659482E-5</v>
      </c>
      <c r="HD109" s="248">
        <f t="shared" si="635"/>
        <v>7.8665367831385515E-5</v>
      </c>
      <c r="HE109" s="248">
        <f t="shared" si="635"/>
        <v>6.9524951559023641E-5</v>
      </c>
      <c r="HF109" s="248">
        <f t="shared" si="635"/>
        <v>6.1230126739186428E-5</v>
      </c>
      <c r="HG109" s="248">
        <f t="shared" si="635"/>
        <v>5.3734964712274276E-5</v>
      </c>
      <c r="HH109" s="248">
        <f t="shared" si="635"/>
        <v>4.69911554475666E-5</v>
      </c>
      <c r="HI109" s="248">
        <f t="shared" si="635"/>
        <v>4.094893639485736E-5</v>
      </c>
      <c r="HJ109" s="248">
        <f t="shared" si="635"/>
        <v>3.5557930288226565E-5</v>
      </c>
      <c r="HK109" s="248">
        <f t="shared" si="635"/>
        <v>3.0767886769190994E-5</v>
      </c>
      <c r="HL109" s="248">
        <f t="shared" si="635"/>
        <v>2.6529325559495299E-5</v>
      </c>
      <c r="HM109" s="248">
        <f t="shared" si="635"/>
        <v>2.2794081469072105E-5</v>
      </c>
      <c r="HN109" s="248">
        <f t="shared" si="635"/>
        <v>1.951575373681936E-5</v>
      </c>
      <c r="HO109" s="248">
        <f t="shared" si="635"/>
        <v>1.6650064051278077E-5</v>
      </c>
      <c r="HP109" s="248">
        <f t="shared" si="635"/>
        <v>1.4155129079991254E-5</v>
      </c>
      <c r="HQ109" s="248">
        <f t="shared" si="635"/>
        <v>1.1991654457907929E-5</v>
      </c>
      <c r="HR109" s="248">
        <f t="shared" si="635"/>
        <v>1.012305796494071E-5</v>
      </c>
      <c r="HS109" s="248">
        <f t="shared" si="635"/>
        <v>8.5155300874569552E-6</v>
      </c>
      <c r="HT109" s="248">
        <f t="shared" si="635"/>
        <v>7.1380403411427663E-6</v>
      </c>
    </row>
    <row r="110" spans="1:228" ht="15.75" x14ac:dyDescent="0.25">
      <c r="A110" s="5"/>
      <c r="B110" s="5"/>
      <c r="C110" s="5"/>
      <c r="D110" s="5"/>
      <c r="E110" s="31" t="s">
        <v>52</v>
      </c>
      <c r="F110" s="73">
        <f>IF(AND(F108&gt;0,F108&lt;1,NOT(O104="")),_xlfn.NORM.INV(($F$108+(1-$F$108)/2),$K$104,$O$104),"")</f>
        <v>2067.6864908480206</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53</v>
      </c>
      <c r="F114" s="41">
        <f>IF(AND($F$112&gt;0,$F$113&gt;0,$F$112&lt;$F$113,NOT(O104="")),_xlfn.NORM.DIST($F$113,$K$104,$O$104,TRUE)-_xlfn.NORM.DIST($F$112,$K$104,$O$104,TRUE),"")</f>
        <v>0.21081073408172624</v>
      </c>
      <c r="G114" s="107"/>
      <c r="H114" s="44" t="s">
        <v>38</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187</v>
      </c>
      <c r="F115" s="43">
        <f>IF(AND($F$112&gt;0,$F$113&gt;0,$F$112&lt;$F$113,NOT($O$104="")),_xlfn.NORM.DIST(F112,$K$104,$O$104,TRUE),"")</f>
        <v>0.39459463295913688</v>
      </c>
      <c r="G115" s="107"/>
      <c r="H115" s="44" t="s">
        <v>39</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188</v>
      </c>
      <c r="F116" s="42">
        <f>IF(AND($F$112&gt;0,$F$113&gt;0,$F$112&lt;$F$113,NOT($O$104="")),1-_xlfn.NORM.DIST(F113,$K$104,$O$104,TRUE),"")</f>
        <v>0.39459463295913688</v>
      </c>
      <c r="G116" s="107"/>
      <c r="H116" s="44" t="s">
        <v>37</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50</v>
      </c>
      <c r="C138" s="11"/>
      <c r="D138" s="11"/>
      <c r="E138" s="11"/>
      <c r="F138" s="11"/>
      <c r="G138" s="101"/>
      <c r="H138" s="12"/>
      <c r="I138" s="12"/>
      <c r="J138" s="12"/>
      <c r="K138" s="11"/>
      <c r="L138" s="11"/>
      <c r="M138" s="11"/>
      <c r="N138" s="13"/>
      <c r="O138" s="267"/>
      <c r="P138" s="11"/>
      <c r="W138" s="5"/>
      <c r="X138" s="5"/>
      <c r="Y138" s="5"/>
    </row>
    <row r="139" spans="1:25" x14ac:dyDescent="0.25">
      <c r="A139" s="2"/>
      <c r="B139" s="10" t="s">
        <v>60</v>
      </c>
      <c r="C139" s="11"/>
      <c r="D139" s="11"/>
      <c r="E139" s="11"/>
      <c r="F139" s="11"/>
      <c r="G139" s="101"/>
      <c r="H139" s="12"/>
      <c r="I139" s="12"/>
      <c r="J139" s="12"/>
      <c r="K139" s="11"/>
      <c r="L139" s="11"/>
      <c r="M139" s="11"/>
      <c r="N139" s="13"/>
      <c r="O139" s="267"/>
      <c r="P139" s="11"/>
      <c r="W139" s="5"/>
      <c r="X139" s="5"/>
      <c r="Y139" s="5"/>
    </row>
    <row r="140" spans="1:25" x14ac:dyDescent="0.25">
      <c r="A140" s="2"/>
      <c r="B140" s="10" t="s">
        <v>33</v>
      </c>
      <c r="C140" s="11"/>
      <c r="D140" s="11"/>
      <c r="E140" s="11"/>
      <c r="F140" s="11"/>
      <c r="G140" s="101"/>
      <c r="H140" s="12"/>
      <c r="I140" s="12"/>
      <c r="J140" s="12"/>
      <c r="K140" s="11"/>
      <c r="L140" s="11"/>
      <c r="M140" s="11"/>
      <c r="N140" s="13"/>
      <c r="O140" s="267"/>
      <c r="P140" s="11"/>
      <c r="W140" s="5"/>
      <c r="X140" s="5"/>
      <c r="Y140" s="5"/>
    </row>
    <row r="141" spans="1:25" x14ac:dyDescent="0.25">
      <c r="A141" s="2"/>
      <c r="B141" s="10" t="s">
        <v>34</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51</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0.1.1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4" t="s">
        <v>99</v>
      </c>
      <c r="C148" s="374"/>
      <c r="D148" s="374"/>
      <c r="E148" s="374"/>
      <c r="F148" s="374"/>
      <c r="G148" s="374"/>
      <c r="H148" s="374"/>
      <c r="I148" s="374"/>
      <c r="J148" s="374"/>
      <c r="K148" s="46"/>
      <c r="L148" s="46"/>
      <c r="M148" s="46"/>
      <c r="N148" s="5"/>
      <c r="O148" s="5"/>
      <c r="P148" s="5"/>
      <c r="Q148" s="5"/>
      <c r="R148" s="5"/>
      <c r="S148" s="5"/>
      <c r="T148" s="5"/>
      <c r="U148" s="5"/>
      <c r="V148" s="5"/>
      <c r="W148" s="5"/>
      <c r="X148" s="5"/>
      <c r="Y148" s="5"/>
    </row>
    <row r="149" spans="1:25" x14ac:dyDescent="0.25">
      <c r="A149" s="2"/>
      <c r="B149" s="374" t="s">
        <v>100</v>
      </c>
      <c r="C149" s="374"/>
      <c r="D149" s="374"/>
      <c r="E149" s="374"/>
      <c r="F149" s="374"/>
      <c r="G149" s="374"/>
      <c r="H149" s="374"/>
      <c r="I149" s="374"/>
      <c r="J149" s="374"/>
      <c r="K149" s="46"/>
      <c r="L149" s="46"/>
      <c r="M149" s="46"/>
      <c r="N149" s="5"/>
      <c r="O149" s="5"/>
      <c r="P149" s="5"/>
      <c r="Q149" s="5"/>
      <c r="R149" s="5"/>
      <c r="S149" s="5"/>
      <c r="T149" s="5"/>
      <c r="U149" s="5"/>
      <c r="V149" s="5"/>
      <c r="W149" s="5"/>
      <c r="X149" s="5"/>
      <c r="Y149" s="5"/>
    </row>
    <row r="150" spans="1:25" x14ac:dyDescent="0.25">
      <c r="A150" s="2"/>
      <c r="B150" s="374" t="s">
        <v>64</v>
      </c>
      <c r="C150" s="374"/>
      <c r="D150" s="374"/>
      <c r="E150" s="374"/>
      <c r="F150" s="374"/>
      <c r="G150" s="374"/>
      <c r="H150" s="374"/>
      <c r="I150" s="374"/>
      <c r="J150" s="374"/>
      <c r="K150" s="46"/>
      <c r="L150" s="46"/>
      <c r="M150" s="46"/>
      <c r="N150" s="5"/>
      <c r="O150" s="5"/>
      <c r="P150" s="5"/>
      <c r="Q150" s="5"/>
      <c r="R150" s="5"/>
      <c r="S150" s="5"/>
      <c r="T150" s="5"/>
      <c r="U150" s="5"/>
      <c r="V150" s="5"/>
      <c r="W150" s="5"/>
      <c r="X150" s="5"/>
      <c r="Y150" s="5"/>
    </row>
    <row r="151" spans="1:25" x14ac:dyDescent="0.25">
      <c r="A151" s="2"/>
      <c r="B151" s="374" t="s">
        <v>169</v>
      </c>
      <c r="C151" s="374"/>
      <c r="D151" s="374"/>
      <c r="E151" s="374"/>
      <c r="F151" s="374"/>
      <c r="G151" s="374"/>
      <c r="H151" s="374"/>
      <c r="I151" s="374"/>
      <c r="J151" s="374"/>
      <c r="K151" s="46"/>
      <c r="L151" s="46"/>
      <c r="M151" s="46"/>
      <c r="N151" s="5"/>
      <c r="O151" s="5"/>
      <c r="P151" s="5"/>
      <c r="Q151" s="5"/>
      <c r="R151" s="5"/>
      <c r="S151" s="5"/>
      <c r="T151" s="5"/>
      <c r="U151" s="5"/>
      <c r="V151" s="5"/>
      <c r="W151" s="5"/>
      <c r="X151" s="5"/>
      <c r="Y151" s="5"/>
    </row>
    <row r="152" spans="1:25" x14ac:dyDescent="0.25">
      <c r="A152" s="2"/>
      <c r="B152" s="374" t="s">
        <v>769</v>
      </c>
      <c r="C152" s="374"/>
      <c r="D152" s="374"/>
      <c r="E152" s="374"/>
      <c r="F152" s="374"/>
      <c r="G152" s="374"/>
      <c r="H152" s="374"/>
      <c r="I152" s="374"/>
      <c r="J152" s="374"/>
      <c r="K152" s="374"/>
      <c r="L152" s="46"/>
      <c r="M152" s="46"/>
      <c r="N152" s="5"/>
      <c r="O152" s="5"/>
      <c r="P152" s="5"/>
      <c r="Q152" s="5"/>
      <c r="R152" s="5"/>
      <c r="S152" s="5"/>
      <c r="T152" s="5"/>
      <c r="U152" s="5"/>
      <c r="V152" s="5"/>
      <c r="W152" s="5"/>
      <c r="X152" s="5"/>
      <c r="Y152" s="5"/>
    </row>
    <row r="153" spans="1:25" x14ac:dyDescent="0.25">
      <c r="A153" s="2"/>
      <c r="B153" s="148" t="s">
        <v>167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704</v>
      </c>
    </row>
    <row r="161" spans="1:13" x14ac:dyDescent="0.25">
      <c r="B161" s="148" t="s">
        <v>61</v>
      </c>
    </row>
    <row r="162" spans="1:13" x14ac:dyDescent="0.25">
      <c r="B162" s="375" t="s">
        <v>708</v>
      </c>
      <c r="C162" s="375"/>
      <c r="D162" s="375"/>
      <c r="E162" s="375"/>
      <c r="F162" s="375"/>
      <c r="G162" s="375"/>
      <c r="H162" s="375"/>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customWidth="1"/>
  </cols>
  <sheetData>
    <row r="1" spans="1:226" ht="24" customHeight="1" x14ac:dyDescent="0.25">
      <c r="A1" s="53"/>
      <c r="B1" s="53" t="s">
        <v>796</v>
      </c>
      <c r="C1" s="5"/>
      <c r="D1" s="5"/>
      <c r="E1" s="2"/>
      <c r="F1" s="2"/>
      <c r="G1" s="5"/>
      <c r="H1" s="2"/>
      <c r="I1" s="2"/>
      <c r="J1" s="5"/>
      <c r="K1" s="5"/>
      <c r="L1" s="5"/>
      <c r="M1" s="5"/>
      <c r="N1" s="378" t="s">
        <v>47</v>
      </c>
      <c r="O1" s="379"/>
      <c r="P1" s="394" t="str">
        <f>VLOOKUP(N1,VLookups!A48:C49,3,FALSE)</f>
        <v>Show the likelihood that the SPERT estimates will be EQUAL TO or GREATER THAN an uncertainty</v>
      </c>
      <c r="Q1" s="394"/>
      <c r="R1" s="394"/>
      <c r="S1" s="394"/>
      <c r="T1" s="394"/>
      <c r="U1" s="394"/>
      <c r="V1" s="5"/>
    </row>
    <row r="2" spans="1:226" ht="15" customHeight="1" x14ac:dyDescent="0.25">
      <c r="B2" s="23"/>
      <c r="C2" s="23"/>
      <c r="D2" s="23"/>
      <c r="E2" s="24"/>
      <c r="F2" s="24"/>
      <c r="G2" s="23"/>
      <c r="H2" s="24"/>
      <c r="I2" s="24"/>
      <c r="J2" s="5"/>
      <c r="K2" s="5"/>
      <c r="L2" s="5"/>
      <c r="M2" s="5"/>
      <c r="N2" s="398" t="s">
        <v>44</v>
      </c>
      <c r="O2" s="398" t="s">
        <v>45</v>
      </c>
      <c r="P2" s="395" t="s">
        <v>32</v>
      </c>
      <c r="Q2" s="396"/>
      <c r="R2" s="396"/>
      <c r="S2" s="396"/>
      <c r="T2" s="396"/>
      <c r="U2" s="397"/>
      <c r="V2" s="5"/>
      <c r="W2" s="161" t="s">
        <v>134</v>
      </c>
    </row>
    <row r="3" spans="1:226" x14ac:dyDescent="0.25">
      <c r="A3" s="3" t="s">
        <v>5</v>
      </c>
      <c r="B3" s="56" t="s">
        <v>24</v>
      </c>
      <c r="C3" s="365" t="s">
        <v>800</v>
      </c>
      <c r="D3" s="56" t="s">
        <v>25</v>
      </c>
      <c r="E3" s="56"/>
      <c r="F3" s="56"/>
      <c r="G3" s="56" t="s">
        <v>723</v>
      </c>
      <c r="H3" s="56" t="s">
        <v>9</v>
      </c>
      <c r="I3" s="56" t="s">
        <v>128</v>
      </c>
      <c r="J3" s="56" t="s">
        <v>819</v>
      </c>
      <c r="K3" s="56" t="s">
        <v>818</v>
      </c>
      <c r="L3" s="56" t="s">
        <v>816</v>
      </c>
      <c r="M3" s="56" t="s">
        <v>817</v>
      </c>
      <c r="N3" s="399"/>
      <c r="O3" s="399"/>
      <c r="P3" s="94">
        <v>0.05</v>
      </c>
      <c r="Q3" s="52">
        <v>0.95</v>
      </c>
      <c r="R3" s="52">
        <v>0.85</v>
      </c>
      <c r="S3" s="52">
        <v>0.8</v>
      </c>
      <c r="T3" s="52">
        <v>0.75</v>
      </c>
      <c r="U3" s="52">
        <v>0.7</v>
      </c>
      <c r="V3" s="5"/>
      <c r="W3" s="161" t="s">
        <v>135</v>
      </c>
      <c r="DU3" s="161" t="s">
        <v>129</v>
      </c>
      <c r="HR3" s="164" t="s">
        <v>172</v>
      </c>
    </row>
    <row r="4" spans="1:226" ht="18.75" x14ac:dyDescent="0.3">
      <c r="A4" s="4">
        <v>1</v>
      </c>
      <c r="B4" s="364">
        <f>IFERROR(_xlfn.LOGNORM.INV(0.001,LN($G4),LN(VLOOKUP($H4,VLookups!$A$4:$C$13,3,FALSE))),"")</f>
        <v>44.451720158795546</v>
      </c>
      <c r="C4" s="209">
        <v>100</v>
      </c>
      <c r="D4" s="364">
        <f>IFERROR(_xlfn.LOGNORM.INV(0.999,LN($G4),LN(VLOOKUP($H4,VLookups!$A$4:$C$13,3,FALSE))),"")</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IF(AND(B4&gt;0,C4&gt;0,D4&gt;0),IF(ISBLANK(J4),IF(ISBLANK(H4),"",VLOOKUP(H4,VLookups!$A$4:$C$13,3,FALSE)),J4),"")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6" t="s">
        <v>49</v>
      </c>
      <c r="C7" s="387"/>
      <c r="D7" s="388"/>
      <c r="E7" s="5"/>
      <c r="F7" s="5"/>
      <c r="G7" s="5"/>
      <c r="H7" s="5"/>
      <c r="I7" s="5"/>
      <c r="J7" s="31" t="s">
        <v>58</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779</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725</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726</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52</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53</v>
      </c>
      <c r="D15" s="41">
        <f>IF(AND($D$13&gt;0,$D$14&gt;0,$D$13&lt;$D$14,NOT(L5="")),_xlfn.LOGNORM.DIST($D$14,LN($G$5),LN($K$4),TRUE)-_xlfn.LOGNORM.DIST($D$13,LN($G$5),LN($K$4),TRUE),"")</f>
        <v>0.80428137101925978</v>
      </c>
      <c r="E15" s="37"/>
      <c r="F15" s="44" t="s">
        <v>38</v>
      </c>
      <c r="G15" s="5"/>
      <c r="H15" s="5"/>
      <c r="I15" s="5"/>
      <c r="J15" s="5"/>
      <c r="K15" s="5"/>
      <c r="L15" s="5"/>
      <c r="M15" s="5"/>
      <c r="N15" s="5"/>
      <c r="O15" s="5"/>
      <c r="P15" s="5"/>
      <c r="Q15" s="5"/>
      <c r="R15" s="5"/>
      <c r="S15" s="5"/>
      <c r="T15" s="5"/>
      <c r="U15" s="5"/>
      <c r="V15" s="5"/>
    </row>
    <row r="16" spans="1:226" ht="17.25" x14ac:dyDescent="0.3">
      <c r="A16" s="5"/>
      <c r="B16" s="5"/>
      <c r="C16" s="74" t="s">
        <v>187</v>
      </c>
      <c r="D16" s="43">
        <f>IF(AND($D$13&gt;0,$D$14&gt;0,$D$13&lt;$D$14,NOT($L$5="")),_xlfn.LOGNORM.DIST(D13,LN($G$5),LN($K$4),TRUE),"")</f>
        <v>9.5878340420576122E-2</v>
      </c>
      <c r="E16" s="37"/>
      <c r="F16" s="44" t="s">
        <v>39</v>
      </c>
      <c r="G16" s="5"/>
      <c r="H16" s="5"/>
      <c r="I16" s="5"/>
      <c r="J16" s="5"/>
      <c r="K16" s="5"/>
      <c r="L16" s="5"/>
      <c r="M16" s="5"/>
      <c r="N16" s="5"/>
      <c r="O16" s="5"/>
      <c r="P16" s="5"/>
      <c r="Q16" s="5"/>
      <c r="R16" s="5"/>
      <c r="S16" s="5"/>
      <c r="T16" s="5"/>
      <c r="U16" s="5"/>
      <c r="V16" s="5"/>
    </row>
    <row r="17" spans="1:22" ht="17.25" x14ac:dyDescent="0.3">
      <c r="A17" s="5"/>
      <c r="B17" s="5"/>
      <c r="C17" s="74" t="s">
        <v>188</v>
      </c>
      <c r="D17" s="42">
        <f>IF(AND($D$13&gt;0,$D$14&gt;0,$D$13&lt;$D$14,NOT($L$5="")),1-_xlfn.LOGNORM.DIST(D14,LN($G$5),LN($K$4),TRUE),"")</f>
        <v>9.9840288560164137E-2</v>
      </c>
      <c r="E17" s="37"/>
      <c r="F17" s="44" t="s">
        <v>37</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2015-",YEAR('Change Log'!$A$3),", William W. Davis, MSPM, PMP")</f>
        <v>Version 0.1.1 – © 2015-2020,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4" t="s">
        <v>99</v>
      </c>
      <c r="C29" s="374"/>
      <c r="D29" s="374"/>
      <c r="E29" s="374"/>
      <c r="F29" s="374"/>
      <c r="G29" s="374"/>
      <c r="H29" s="374"/>
      <c r="I29" s="97"/>
      <c r="J29" s="2"/>
      <c r="K29" s="2"/>
      <c r="L29" s="2"/>
      <c r="M29" s="5"/>
      <c r="N29" s="5"/>
      <c r="O29" s="5"/>
      <c r="P29" s="5"/>
      <c r="Q29" s="5"/>
      <c r="R29" s="5"/>
      <c r="S29" s="5"/>
      <c r="T29" s="5"/>
      <c r="U29" s="5"/>
      <c r="V29" s="5"/>
    </row>
    <row r="30" spans="1:22" x14ac:dyDescent="0.25">
      <c r="A30" s="2"/>
      <c r="B30" s="374" t="s">
        <v>100</v>
      </c>
      <c r="C30" s="374"/>
      <c r="D30" s="374"/>
      <c r="E30" s="374"/>
      <c r="F30" s="374"/>
      <c r="G30" s="374"/>
      <c r="H30" s="374"/>
      <c r="I30" s="97"/>
      <c r="J30" s="2"/>
      <c r="K30" s="2"/>
      <c r="L30" s="2"/>
      <c r="M30" s="5"/>
      <c r="N30" s="5"/>
      <c r="O30" s="5"/>
      <c r="P30" s="5"/>
      <c r="Q30" s="5"/>
      <c r="R30" s="5"/>
      <c r="S30" s="5"/>
      <c r="T30" s="5"/>
      <c r="U30" s="5"/>
      <c r="V30" s="5"/>
    </row>
    <row r="31" spans="1:22" x14ac:dyDescent="0.25">
      <c r="A31" s="2"/>
      <c r="B31" s="374" t="s">
        <v>64</v>
      </c>
      <c r="C31" s="374"/>
      <c r="D31" s="374"/>
      <c r="E31" s="374"/>
      <c r="F31" s="374"/>
      <c r="G31" s="374"/>
      <c r="H31" s="374"/>
      <c r="I31" s="97"/>
      <c r="J31" s="2"/>
      <c r="K31" s="2"/>
      <c r="L31" s="2"/>
      <c r="M31" s="5"/>
      <c r="N31" s="5"/>
      <c r="O31" s="5"/>
      <c r="P31" s="5"/>
      <c r="Q31" s="5"/>
      <c r="R31" s="5"/>
      <c r="S31" s="5"/>
      <c r="T31" s="5"/>
      <c r="U31" s="5"/>
      <c r="V31" s="5"/>
    </row>
    <row r="32" spans="1:22" x14ac:dyDescent="0.25">
      <c r="A32" s="2"/>
      <c r="B32" s="374" t="s">
        <v>169</v>
      </c>
      <c r="C32" s="374"/>
      <c r="D32" s="374"/>
      <c r="E32" s="374"/>
      <c r="F32" s="374"/>
      <c r="G32" s="374"/>
      <c r="H32" s="374"/>
      <c r="I32" s="97"/>
      <c r="J32" s="2"/>
      <c r="K32" s="2"/>
      <c r="L32" s="2"/>
      <c r="M32" s="5"/>
      <c r="N32" s="5"/>
      <c r="O32" s="5"/>
      <c r="P32" s="5"/>
      <c r="Q32" s="5"/>
      <c r="R32" s="5"/>
      <c r="S32" s="5"/>
      <c r="T32" s="5"/>
      <c r="U32" s="5"/>
      <c r="V32" s="5"/>
    </row>
    <row r="33" spans="1:22" x14ac:dyDescent="0.25">
      <c r="A33" s="2"/>
      <c r="B33" s="374" t="s">
        <v>769</v>
      </c>
      <c r="C33" s="374"/>
      <c r="D33" s="374"/>
      <c r="E33" s="374"/>
      <c r="F33" s="374"/>
      <c r="G33" s="374"/>
      <c r="H33" s="374"/>
      <c r="I33" s="97"/>
      <c r="J33" s="2"/>
      <c r="K33" s="2"/>
      <c r="L33" s="2"/>
      <c r="M33" s="5"/>
      <c r="N33" s="5"/>
      <c r="O33" s="5"/>
      <c r="P33" s="5"/>
      <c r="Q33" s="5"/>
      <c r="R33" s="5"/>
      <c r="S33" s="5"/>
      <c r="T33" s="5"/>
      <c r="U33" s="5"/>
      <c r="V33" s="5"/>
    </row>
    <row r="34" spans="1:22" x14ac:dyDescent="0.25">
      <c r="A34" s="2"/>
      <c r="B34" s="148" t="s">
        <v>167</v>
      </c>
      <c r="C34" s="5"/>
      <c r="D34" s="5"/>
      <c r="E34" s="5"/>
      <c r="F34" s="2"/>
      <c r="G34" s="2"/>
      <c r="H34" s="5"/>
      <c r="I34" s="5"/>
      <c r="J34" s="2"/>
      <c r="K34" s="2"/>
      <c r="L34" s="2"/>
      <c r="M34" s="5"/>
      <c r="N34" s="5"/>
      <c r="O34" s="5"/>
      <c r="P34" s="5"/>
      <c r="Q34" s="5"/>
      <c r="R34" s="5"/>
      <c r="S34" s="5"/>
      <c r="T34" s="5"/>
      <c r="U34" s="5"/>
      <c r="V34" s="5"/>
    </row>
    <row r="35" spans="1:22" x14ac:dyDescent="0.25">
      <c r="A35" s="2"/>
      <c r="B35" s="148" t="s">
        <v>62</v>
      </c>
      <c r="C35" s="5"/>
      <c r="D35" s="5"/>
      <c r="E35" s="5"/>
      <c r="F35" s="2"/>
      <c r="G35" s="2"/>
      <c r="H35" s="5"/>
      <c r="I35" s="5"/>
      <c r="J35" s="2"/>
      <c r="K35" s="2"/>
      <c r="L35" s="2"/>
      <c r="M35" s="5"/>
      <c r="N35" s="5"/>
      <c r="O35" s="5"/>
      <c r="P35" s="5"/>
      <c r="Q35" s="5"/>
      <c r="R35" s="5"/>
      <c r="S35" s="5"/>
      <c r="T35" s="5"/>
      <c r="U35" s="5"/>
      <c r="V35" s="5"/>
    </row>
    <row r="36" spans="1:22" x14ac:dyDescent="0.25">
      <c r="A36" s="19"/>
      <c r="B36" s="148" t="s">
        <v>166</v>
      </c>
      <c r="C36" s="5"/>
      <c r="D36" s="5"/>
      <c r="E36" s="2"/>
      <c r="F36" s="2"/>
      <c r="G36" s="5"/>
      <c r="H36" s="2"/>
      <c r="I36" s="2"/>
      <c r="J36" s="5"/>
      <c r="K36" s="5"/>
      <c r="L36" s="5"/>
      <c r="M36" s="5"/>
      <c r="N36" s="5"/>
      <c r="O36" s="5"/>
      <c r="P36" s="5"/>
      <c r="Q36" s="5"/>
      <c r="R36" s="5"/>
      <c r="S36" s="5"/>
      <c r="T36" s="5"/>
      <c r="U36" s="5"/>
      <c r="V36" s="5"/>
    </row>
    <row r="37" spans="1:22" x14ac:dyDescent="0.25">
      <c r="A37" s="19"/>
      <c r="B37" s="148" t="s">
        <v>168</v>
      </c>
      <c r="C37" s="5"/>
      <c r="D37" s="5"/>
      <c r="E37" s="2"/>
      <c r="F37" s="2"/>
      <c r="G37" s="5"/>
      <c r="H37" s="2"/>
      <c r="I37" s="2"/>
      <c r="J37" s="5"/>
      <c r="K37" s="5"/>
      <c r="L37" s="5"/>
      <c r="M37" s="5"/>
      <c r="N37" s="5"/>
      <c r="O37" s="5"/>
      <c r="P37" s="5"/>
      <c r="Q37" s="5"/>
      <c r="R37" s="5"/>
      <c r="S37" s="5"/>
      <c r="T37" s="5"/>
      <c r="U37" s="5"/>
      <c r="V37" s="5"/>
    </row>
    <row r="38" spans="1:22" x14ac:dyDescent="0.25">
      <c r="A38" s="19"/>
      <c r="B38" s="148" t="s">
        <v>702</v>
      </c>
      <c r="C38" s="5"/>
      <c r="D38" s="5"/>
      <c r="E38" s="2"/>
      <c r="F38" s="2"/>
      <c r="G38" s="5"/>
      <c r="H38" s="2"/>
      <c r="I38" s="2"/>
      <c r="J38" s="5"/>
      <c r="K38" s="5"/>
      <c r="L38" s="5"/>
      <c r="M38" s="5"/>
      <c r="N38" s="5"/>
      <c r="O38" s="5"/>
      <c r="P38" s="5"/>
      <c r="Q38" s="5"/>
      <c r="R38" s="5"/>
      <c r="S38" s="5"/>
      <c r="T38" s="5"/>
      <c r="U38" s="5"/>
      <c r="V38" s="5"/>
    </row>
    <row r="39" spans="1:22" x14ac:dyDescent="0.25">
      <c r="A39" s="19"/>
      <c r="B39" s="148" t="s">
        <v>703</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704</v>
      </c>
    </row>
    <row r="42" spans="1:22" x14ac:dyDescent="0.25">
      <c r="B42" s="148" t="s">
        <v>61</v>
      </c>
    </row>
    <row r="43" spans="1:22" x14ac:dyDescent="0.25">
      <c r="B43" s="375" t="s">
        <v>708</v>
      </c>
      <c r="C43" s="375"/>
      <c r="D43" s="375"/>
      <c r="E43" s="375"/>
      <c r="F43" s="375"/>
      <c r="G43" s="375"/>
      <c r="H43" s="375"/>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722</v>
      </c>
      <c r="C1" s="5"/>
      <c r="D1" s="5"/>
      <c r="E1" s="2"/>
      <c r="F1" s="2"/>
      <c r="G1" s="5"/>
      <c r="H1" s="5"/>
      <c r="I1" s="5"/>
      <c r="J1" s="5"/>
      <c r="K1" s="5"/>
      <c r="L1" s="5"/>
      <c r="M1" s="5"/>
      <c r="N1" s="5"/>
      <c r="O1" s="378" t="s">
        <v>47</v>
      </c>
      <c r="P1" s="379"/>
      <c r="Q1" s="394" t="str">
        <f>VLOOKUP(O1,VLookups!A48:C49,3,FALSE)</f>
        <v>Show the likelihood that the SPERT estimates will be EQUAL TO or GREATER THAN an uncertainty</v>
      </c>
      <c r="R1" s="394"/>
      <c r="S1" s="394"/>
      <c r="T1" s="394"/>
      <c r="U1" s="394"/>
      <c r="V1" s="394"/>
      <c r="W1" s="5"/>
    </row>
    <row r="2" spans="1:227" ht="15" customHeight="1" x14ac:dyDescent="0.25">
      <c r="B2" s="23"/>
      <c r="C2" s="23"/>
      <c r="D2" s="23"/>
      <c r="E2" s="272"/>
      <c r="F2" s="272"/>
      <c r="G2" s="23"/>
      <c r="H2" s="272"/>
      <c r="I2" s="272"/>
      <c r="J2" s="5"/>
      <c r="K2" s="5"/>
      <c r="L2" s="5"/>
      <c r="M2" s="5"/>
      <c r="N2" s="5"/>
      <c r="O2" s="398" t="s">
        <v>44</v>
      </c>
      <c r="P2" s="398" t="s">
        <v>45</v>
      </c>
      <c r="Q2" s="395" t="s">
        <v>32</v>
      </c>
      <c r="R2" s="396"/>
      <c r="S2" s="396"/>
      <c r="T2" s="396"/>
      <c r="U2" s="396"/>
      <c r="V2" s="397"/>
      <c r="W2" s="5"/>
      <c r="X2" s="161" t="s">
        <v>134</v>
      </c>
    </row>
    <row r="3" spans="1:227" x14ac:dyDescent="0.25">
      <c r="A3" s="3" t="s">
        <v>5</v>
      </c>
      <c r="B3" s="56" t="s">
        <v>24</v>
      </c>
      <c r="C3" s="56" t="s">
        <v>6</v>
      </c>
      <c r="D3" s="56" t="s">
        <v>25</v>
      </c>
      <c r="E3" s="56"/>
      <c r="F3" s="56"/>
      <c r="G3" s="56" t="s">
        <v>42</v>
      </c>
      <c r="H3" s="56" t="s">
        <v>9</v>
      </c>
      <c r="I3" s="56" t="s">
        <v>128</v>
      </c>
      <c r="J3" s="56" t="s">
        <v>713</v>
      </c>
      <c r="K3" s="56" t="s">
        <v>40</v>
      </c>
      <c r="L3" s="56" t="s">
        <v>55</v>
      </c>
      <c r="M3" s="56" t="s">
        <v>717</v>
      </c>
      <c r="N3" s="276" t="s">
        <v>718</v>
      </c>
      <c r="O3" s="399"/>
      <c r="P3" s="399"/>
      <c r="Q3" s="94">
        <v>0.1</v>
      </c>
      <c r="R3" s="52">
        <v>0.9</v>
      </c>
      <c r="S3" s="52">
        <v>0.85</v>
      </c>
      <c r="T3" s="52">
        <v>0.8</v>
      </c>
      <c r="U3" s="52">
        <v>0.75</v>
      </c>
      <c r="V3" s="52">
        <v>0.7</v>
      </c>
      <c r="W3" s="5"/>
      <c r="X3" s="161" t="s">
        <v>135</v>
      </c>
      <c r="DV3" s="161" t="s">
        <v>129</v>
      </c>
      <c r="HS3" s="164" t="s">
        <v>172</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135.35999999999999</v>
      </c>
      <c r="L4" s="213">
        <f>IF(K4="","",K4^2)</f>
        <v>18322.329599999997</v>
      </c>
      <c r="M4" s="274">
        <f ca="1">RAND()</f>
        <v>0.75603719545937198</v>
      </c>
      <c r="N4" s="275">
        <f ca="1">IF(K4="","",_xlfn.NORM.INV(M4,G4,K4))</f>
        <v>213.88731106434852</v>
      </c>
      <c r="O4" s="209">
        <v>150</v>
      </c>
      <c r="P4" s="263">
        <f>IF(AND(O4&gt;0,C4&gt;0,NOT(K4="")),ABS(VLOOKUP($O$1,VLookups!$A$48:$B$49,2,FALSE)-_xlfn.NORM.DIST(O4,G4,K4,TRUE)),"")</f>
        <v>0.58769950602584764</v>
      </c>
      <c r="Q4" s="214">
        <f>IF(AND($B4&gt;0,$C4&gt;0,$D4&gt;0,NOT(ISBLANK($H4))),_xlfn.NORM.INV(ABS(VLOOKUP($O$1,VLookups!$A$48:$B$49,2,FALSE)-Q$3),$G4,$K4),"")</f>
        <v>-53.470819912117122</v>
      </c>
      <c r="R4" s="215">
        <f>IF(AND($B4&gt;0,$C4&gt;0,$D4&gt;0,NOT(ISBLANK($H4))),_xlfn.NORM.INV(ABS(VLOOKUP($O$1,VLookups!$A$48:$B$49,2,FALSE)-R$3),$G4,$K4),"")</f>
        <v>293.47081991211712</v>
      </c>
      <c r="S4" s="214">
        <f>IF(AND($B4&gt;0,$C4&gt;0,$D4&gt;0,NOT(ISBLANK($H4))),_xlfn.NORM.INV(ABS(VLOOKUP($O$1,VLookups!$A$48:$B$49,2,FALSE)-S$3),$G4,$K4),"")</f>
        <v>260.29162360187934</v>
      </c>
      <c r="T4" s="215">
        <f>IF(AND($B4&gt;0,$C4&gt;0,$D4&gt;0,NOT(ISBLANK($H4))),_xlfn.NORM.INV(ABS(VLOOKUP($O$1,VLookups!$A$48:$B$49,2,FALSE)-T$3),$G4,$K4),"")</f>
        <v>233.92185017642973</v>
      </c>
      <c r="U4" s="214">
        <f>IF(AND($B4&gt;0,$C4&gt;0,$D4&gt;0,NOT(ISBLANK($H4))),_xlfn.NORM.INV(ABS(VLOOKUP($O$1,VLookups!$A$48:$B$49,2,FALSE)-U$3),$G4,$K4),"")</f>
        <v>211.29893258654164</v>
      </c>
      <c r="V4" s="215">
        <f>IF(AND($B4&gt;0,$C4&gt;0,$D4&gt;0,NOT(ISBLANK($H4))),_xlfn.NORM.INV(ABS(VLOOKUP($O$1,VLookups!$A$48:$B$49,2,FALSE)-V$3),$G4,$K4),"")</f>
        <v>190.98285340016039</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2.2433892648070241E-3</v>
      </c>
      <c r="DW4" s="163">
        <f t="shared" si="3"/>
        <v>2.2677638844854409E-3</v>
      </c>
      <c r="DX4" s="163">
        <f t="shared" si="3"/>
        <v>2.2919029300468171E-3</v>
      </c>
      <c r="DY4" s="163">
        <f t="shared" si="3"/>
        <v>2.3157932992739797E-3</v>
      </c>
      <c r="DZ4" s="163">
        <f t="shared" si="3"/>
        <v>2.3394219156402394E-3</v>
      </c>
      <c r="EA4" s="163">
        <f t="shared" si="3"/>
        <v>2.362775740053784E-3</v>
      </c>
      <c r="EB4" s="163">
        <f t="shared" si="3"/>
        <v>2.385841782682128E-3</v>
      </c>
      <c r="EC4" s="163">
        <f t="shared" si="3"/>
        <v>2.4086071148418636E-3</v>
      </c>
      <c r="ED4" s="163">
        <f t="shared" si="3"/>
        <v>2.4310588809387185E-3</v>
      </c>
      <c r="EE4" s="163">
        <f t="shared" si="3"/>
        <v>2.4531843104426982E-3</v>
      </c>
      <c r="EF4" s="163">
        <f t="shared" si="3"/>
        <v>2.4749707298828967E-3</v>
      </c>
      <c r="EG4" s="163">
        <f t="shared" si="3"/>
        <v>2.4964055748463655E-3</v>
      </c>
      <c r="EH4" s="163">
        <f t="shared" si="3"/>
        <v>2.5174764019653072E-3</v>
      </c>
      <c r="EI4" s="163">
        <f t="shared" si="3"/>
        <v>2.538170900876712E-3</v>
      </c>
      <c r="EJ4" s="163">
        <f t="shared" si="3"/>
        <v>2.5584769061384707E-3</v>
      </c>
      <c r="EK4" s="163">
        <f t="shared" si="3"/>
        <v>2.5783824090859372E-3</v>
      </c>
      <c r="EL4" s="163">
        <f t="shared" si="3"/>
        <v>2.5978755696128369E-3</v>
      </c>
      <c r="EM4" s="163">
        <f t="shared" si="3"/>
        <v>2.6169447278604516E-3</v>
      </c>
      <c r="EN4" s="163">
        <f t="shared" si="3"/>
        <v>2.6355784157989868E-3</v>
      </c>
      <c r="EO4" s="163">
        <f t="shared" si="3"/>
        <v>2.6537653686850805E-3</v>
      </c>
      <c r="EP4" s="163">
        <f t="shared" si="3"/>
        <v>2.6714945363794924E-3</v>
      </c>
      <c r="EQ4" s="163">
        <f t="shared" si="3"/>
        <v>2.6887550945091034E-3</v>
      </c>
      <c r="ER4" s="163">
        <f t="shared" si="3"/>
        <v>2.7055364554574744E-3</v>
      </c>
      <c r="ES4" s="163">
        <f t="shared" si="3"/>
        <v>2.7218282791683919E-3</v>
      </c>
      <c r="ET4" s="163">
        <f t="shared" si="3"/>
        <v>2.7376204837469857E-3</v>
      </c>
      <c r="EU4" s="163">
        <f t="shared" si="3"/>
        <v>2.7529032558432395E-3</v>
      </c>
      <c r="EV4" s="163">
        <f t="shared" si="3"/>
        <v>2.7676670608029375E-3</v>
      </c>
      <c r="EW4" s="163">
        <f t="shared" si="3"/>
        <v>2.7819026525713738E-3</v>
      </c>
      <c r="EX4" s="163">
        <f t="shared" si="3"/>
        <v>2.7956010833354288E-3</v>
      </c>
      <c r="EY4" s="163">
        <f t="shared" si="3"/>
        <v>2.8087537128899599E-3</v>
      </c>
      <c r="EZ4" s="163">
        <f t="shared" si="3"/>
        <v>2.8213522177147803E-3</v>
      </c>
      <c r="FA4" s="163">
        <f t="shared" si="3"/>
        <v>2.8333885997488969E-3</v>
      </c>
      <c r="FB4" s="163">
        <f t="shared" si="3"/>
        <v>2.8448551948490539E-3</v>
      </c>
      <c r="FC4" s="163">
        <f t="shared" si="3"/>
        <v>2.8557446809200694E-3</v>
      </c>
      <c r="FD4" s="163">
        <f t="shared" si="3"/>
        <v>2.8660500857049017E-3</v>
      </c>
      <c r="FE4" s="163">
        <f t="shared" si="3"/>
        <v>2.8757647942228297E-3</v>
      </c>
      <c r="FF4" s="163">
        <f t="shared" si="3"/>
        <v>2.884882555844659E-3</v>
      </c>
      <c r="FG4" s="163">
        <f t="shared" si="3"/>
        <v>2.8933974909943513E-3</v>
      </c>
      <c r="FH4" s="163">
        <f t="shared" si="3"/>
        <v>2.9013040974670231E-3</v>
      </c>
      <c r="FI4" s="163">
        <f t="shared" si="3"/>
        <v>2.9085972563538073E-3</v>
      </c>
      <c r="FJ4" s="163">
        <f t="shared" si="3"/>
        <v>2.9152722375646537E-3</v>
      </c>
      <c r="FK4" s="163">
        <f t="shared" si="3"/>
        <v>2.9213247049407211E-3</v>
      </c>
      <c r="FL4" s="163">
        <f t="shared" si="3"/>
        <v>2.9267507209486286E-3</v>
      </c>
      <c r="FM4" s="163">
        <f t="shared" si="3"/>
        <v>2.9315467509494512E-3</v>
      </c>
      <c r="FN4" s="163">
        <f t="shared" si="3"/>
        <v>2.9357096670359854E-3</v>
      </c>
      <c r="FO4" s="163">
        <f t="shared" si="3"/>
        <v>2.9392367514324428E-3</v>
      </c>
      <c r="FP4" s="163">
        <f t="shared" si="3"/>
        <v>2.942125699451409E-3</v>
      </c>
      <c r="FQ4" s="163">
        <f t="shared" si="3"/>
        <v>2.9443746220035607E-3</v>
      </c>
      <c r="FR4" s="163">
        <f t="shared" si="3"/>
        <v>2.9459820476563123E-3</v>
      </c>
      <c r="FS4" s="163">
        <f t="shared" si="3"/>
        <v>2.9469469242382564E-3</v>
      </c>
      <c r="FT4" s="163">
        <f t="shared" si="3"/>
        <v>2.947268619986944E-3</v>
      </c>
      <c r="FU4" s="163">
        <f t="shared" si="3"/>
        <v>2.9469469242382564E-3</v>
      </c>
      <c r="FV4" s="163">
        <f t="shared" si="3"/>
        <v>2.9459820476563123E-3</v>
      </c>
      <c r="FW4" s="163">
        <f t="shared" si="3"/>
        <v>2.9443746220035607E-3</v>
      </c>
      <c r="FX4" s="163">
        <f t="shared" si="3"/>
        <v>2.942125699451409E-3</v>
      </c>
      <c r="FY4" s="163">
        <f t="shared" si="3"/>
        <v>2.9392367514324428E-3</v>
      </c>
      <c r="FZ4" s="163">
        <f t="shared" si="3"/>
        <v>2.9357096670359854E-3</v>
      </c>
      <c r="GA4" s="163">
        <f t="shared" si="3"/>
        <v>2.9315467509494512E-3</v>
      </c>
      <c r="GB4" s="163">
        <f t="shared" si="3"/>
        <v>2.9267507209486286E-3</v>
      </c>
      <c r="GC4" s="163">
        <f t="shared" si="3"/>
        <v>2.9213247049407211E-3</v>
      </c>
      <c r="GD4" s="163">
        <f t="shared" si="3"/>
        <v>2.9152722375646537E-3</v>
      </c>
      <c r="GE4" s="163">
        <f t="shared" si="3"/>
        <v>2.9085972563538073E-3</v>
      </c>
      <c r="GF4" s="163">
        <f t="shared" si="3"/>
        <v>2.9013040974670231E-3</v>
      </c>
      <c r="GG4" s="163">
        <f t="shared" si="3"/>
        <v>2.8933974909943513E-3</v>
      </c>
      <c r="GH4" s="163">
        <f t="shared" ref="GH4:HR4" si="4">IF(ISNONTEXT($K4),_xlfn.NORM.DIST(CK4,$G4,$K4,FALSE),NA())</f>
        <v>2.884882555844659E-3</v>
      </c>
      <c r="GI4" s="163">
        <f t="shared" si="4"/>
        <v>2.8757647942228297E-3</v>
      </c>
      <c r="GJ4" s="163">
        <f t="shared" si="4"/>
        <v>2.8660500857049017E-3</v>
      </c>
      <c r="GK4" s="163">
        <f t="shared" si="4"/>
        <v>2.8557446809200694E-3</v>
      </c>
      <c r="GL4" s="163">
        <f t="shared" si="4"/>
        <v>2.8448551948490539E-3</v>
      </c>
      <c r="GM4" s="163">
        <f t="shared" si="4"/>
        <v>2.8333885997488969E-3</v>
      </c>
      <c r="GN4" s="163">
        <f t="shared" si="4"/>
        <v>2.8213522177147803E-3</v>
      </c>
      <c r="GO4" s="163">
        <f t="shared" si="4"/>
        <v>2.8087537128899599E-3</v>
      </c>
      <c r="GP4" s="163">
        <f t="shared" si="4"/>
        <v>2.7956010833354288E-3</v>
      </c>
      <c r="GQ4" s="163">
        <f t="shared" si="4"/>
        <v>2.7819026525713738E-3</v>
      </c>
      <c r="GR4" s="163">
        <f t="shared" si="4"/>
        <v>2.7676670608029375E-3</v>
      </c>
      <c r="GS4" s="163">
        <f t="shared" si="4"/>
        <v>2.7529032558432395E-3</v>
      </c>
      <c r="GT4" s="163">
        <f t="shared" si="4"/>
        <v>2.7376204837469857E-3</v>
      </c>
      <c r="GU4" s="163">
        <f t="shared" si="4"/>
        <v>2.7218282791683919E-3</v>
      </c>
      <c r="GV4" s="163">
        <f t="shared" si="4"/>
        <v>2.7055364554574744E-3</v>
      </c>
      <c r="GW4" s="163">
        <f t="shared" si="4"/>
        <v>2.6887550945091034E-3</v>
      </c>
      <c r="GX4" s="163">
        <f t="shared" si="4"/>
        <v>2.6714945363794924E-3</v>
      </c>
      <c r="GY4" s="163">
        <f t="shared" si="4"/>
        <v>2.6537653686850805E-3</v>
      </c>
      <c r="GZ4" s="163">
        <f t="shared" si="4"/>
        <v>2.6355784157989868E-3</v>
      </c>
      <c r="HA4" s="163">
        <f t="shared" si="4"/>
        <v>2.6169447278604516E-3</v>
      </c>
      <c r="HB4" s="163">
        <f t="shared" si="4"/>
        <v>2.5978755696128369E-3</v>
      </c>
      <c r="HC4" s="163">
        <f t="shared" si="4"/>
        <v>2.5783824090859372E-3</v>
      </c>
      <c r="HD4" s="163">
        <f t="shared" si="4"/>
        <v>2.5584769061384707E-3</v>
      </c>
      <c r="HE4" s="163">
        <f t="shared" si="4"/>
        <v>2.538170900876712E-3</v>
      </c>
      <c r="HF4" s="163">
        <f t="shared" si="4"/>
        <v>2.5174764019653072E-3</v>
      </c>
      <c r="HG4" s="163">
        <f t="shared" si="4"/>
        <v>2.4964055748463655E-3</v>
      </c>
      <c r="HH4" s="163">
        <f t="shared" si="4"/>
        <v>2.4749707298828967E-3</v>
      </c>
      <c r="HI4" s="163">
        <f t="shared" si="4"/>
        <v>2.4531843104426982E-3</v>
      </c>
      <c r="HJ4" s="163">
        <f t="shared" si="4"/>
        <v>2.4310588809387185E-3</v>
      </c>
      <c r="HK4" s="163">
        <f t="shared" si="4"/>
        <v>2.4086071148418636E-3</v>
      </c>
      <c r="HL4" s="163">
        <f t="shared" si="4"/>
        <v>2.385841782682128E-3</v>
      </c>
      <c r="HM4" s="163">
        <f t="shared" si="4"/>
        <v>2.362775740053784E-3</v>
      </c>
      <c r="HN4" s="163">
        <f t="shared" si="4"/>
        <v>2.3394219156402394E-3</v>
      </c>
      <c r="HO4" s="163">
        <f t="shared" si="4"/>
        <v>2.3157932992739797E-3</v>
      </c>
      <c r="HP4" s="163">
        <f t="shared" si="4"/>
        <v>2.2919029300468171E-3</v>
      </c>
      <c r="HQ4" s="163">
        <f t="shared" si="4"/>
        <v>2.2677638844854409E-3</v>
      </c>
      <c r="HR4" s="163">
        <f t="shared" si="4"/>
        <v>2.2433892648070241E-3</v>
      </c>
    </row>
    <row r="5" spans="1:227" hidden="1" x14ac:dyDescent="0.25">
      <c r="A5" s="2"/>
      <c r="B5" s="84">
        <f>SUM(B4:B4)</f>
        <v>60</v>
      </c>
      <c r="C5" s="84">
        <f>SUM(C4:C4)</f>
        <v>120</v>
      </c>
      <c r="D5" s="84">
        <f>SUM(D4:D4)</f>
        <v>180</v>
      </c>
      <c r="E5" s="35"/>
      <c r="F5" s="35"/>
      <c r="G5" s="84">
        <f>SUM(G4:G4)</f>
        <v>120</v>
      </c>
      <c r="H5" s="5"/>
      <c r="I5" s="5"/>
      <c r="J5" s="85">
        <f>IF(K4="","",SQRT(L5))</f>
        <v>135.35999999999999</v>
      </c>
      <c r="K5" s="85"/>
      <c r="L5" s="69">
        <f>IF(L4="","",SUM(L4:L4))</f>
        <v>18322.329599999997</v>
      </c>
      <c r="M5" s="69"/>
      <c r="N5" s="69"/>
      <c r="O5" s="84">
        <f>IF(SUM(O4:O4)=0,"",SUM(O4:O4))</f>
        <v>150</v>
      </c>
      <c r="P5" s="75">
        <f>IF(OR(J5="",O5=""),"",ABS(VLOOKUP($O$1,VLookups!$A$48:$B$49,2,FALSE)-_xlfn.NORM.DIST(O5,G5,J5,TRUE)))</f>
        <v>0.58769950602584764</v>
      </c>
      <c r="Q5" s="86">
        <f t="shared" ref="Q5:V5" si="5">SUM(Q4:Q4)</f>
        <v>-53.470819912117122</v>
      </c>
      <c r="R5" s="86">
        <f t="shared" si="5"/>
        <v>293.47081991211712</v>
      </c>
      <c r="S5" s="86">
        <f t="shared" si="5"/>
        <v>260.29162360187934</v>
      </c>
      <c r="T5" s="86">
        <f t="shared" si="5"/>
        <v>233.92185017642973</v>
      </c>
      <c r="U5" s="86">
        <f t="shared" si="5"/>
        <v>211.29893258654164</v>
      </c>
      <c r="V5" s="86">
        <f t="shared" si="5"/>
        <v>190.98285340016039</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86" t="s">
        <v>49</v>
      </c>
      <c r="C7" s="387"/>
      <c r="D7" s="388"/>
      <c r="E7" s="5"/>
      <c r="F7" s="5"/>
      <c r="G7" s="5"/>
      <c r="H7" s="5"/>
      <c r="I7" s="5"/>
      <c r="J7" s="31" t="s">
        <v>58</v>
      </c>
      <c r="K7" s="31"/>
      <c r="L7" s="31"/>
      <c r="M7" s="31"/>
      <c r="N7" s="31"/>
      <c r="O7" s="91">
        <v>1000</v>
      </c>
      <c r="P7" s="39">
        <f>IF(OR(J5="",O7=""),"",ABS(VLOOKUP($O$1,VLookups!$A$48:$B$49,2,FALSE)-_xlfn.NORM.DIST(O7,G5,J5,TRUE)))</f>
        <v>0.99999999996015432</v>
      </c>
      <c r="Q7" s="63">
        <f>IF($J$5="","",_xlfn.NORM.INV(ABS(VLOOKUP($O$1,VLookups!$A$48:$B$49,2,FALSE)-Q$3),$G$5,$J5))</f>
        <v>-53.470819912117122</v>
      </c>
      <c r="R7" s="64">
        <f>IF($J$5="","",_xlfn.NORM.INV(ABS(VLOOKUP($O$1,VLookups!$A$48:$B$49,2,FALSE)-R$3),$G$5,$J5))</f>
        <v>293.47081991211712</v>
      </c>
      <c r="S7" s="65">
        <f>IF($J$5="","",_xlfn.NORM.INV(ABS(VLOOKUP($O$1,VLookups!$A$48:$B$49,2,FALSE)-S$3),$G$5,$J5))</f>
        <v>260.29162360187934</v>
      </c>
      <c r="T7" s="66">
        <f>IF($J$5="","",_xlfn.NORM.INV(ABS(VLOOKUP($O$1,VLookups!$A$48:$B$49,2,FALSE)-T$3),$G$5,$J5))</f>
        <v>233.92185017642973</v>
      </c>
      <c r="U7" s="67">
        <f>IF($J$5="","",_xlfn.NORM.INV(ABS(VLOOKUP($O$1,VLookups!$A$48:$B$49,2,FALSE)-U$3),$G$5,$J5))</f>
        <v>211.29893258654164</v>
      </c>
      <c r="V7" s="68">
        <f>IF($J$5="","",_xlfn.NORM.INV(ABS(VLOOKUP($O$1,VLookups!$A$48:$B$49,2,FALSE)-V$3),$G$5,$J5))</f>
        <v>190.98285340016039</v>
      </c>
      <c r="W7" s="5"/>
    </row>
    <row r="8" spans="1:227" ht="15" customHeight="1" x14ac:dyDescent="0.25">
      <c r="A8" s="5"/>
      <c r="B8" s="5"/>
      <c r="C8" s="5"/>
      <c r="D8" s="5"/>
      <c r="E8" s="2"/>
      <c r="F8" s="2"/>
      <c r="G8" s="5"/>
      <c r="H8" s="353" t="s">
        <v>779</v>
      </c>
      <c r="I8" s="5"/>
      <c r="J8" s="5"/>
      <c r="K8" s="5"/>
      <c r="L8" s="5"/>
      <c r="M8" s="5"/>
      <c r="N8" s="5"/>
      <c r="O8" s="5"/>
      <c r="P8" s="5"/>
      <c r="W8" s="5"/>
      <c r="DV8" s="202">
        <f t="shared" ref="DV8:FA8" si="6">IF(AND($D$32&gt;0,$D$33&gt;0),IF(OR(Y4&lt;$D$32,Y4=$D$32),DV4,0),"")</f>
        <v>2.2433892648070241E-3</v>
      </c>
      <c r="DW8" s="202">
        <f t="shared" si="6"/>
        <v>2.2677638844854409E-3</v>
      </c>
      <c r="DX8" s="202">
        <f t="shared" si="6"/>
        <v>2.2919029300468171E-3</v>
      </c>
      <c r="DY8" s="202">
        <f t="shared" si="6"/>
        <v>2.3157932992739797E-3</v>
      </c>
      <c r="DZ8" s="202">
        <f t="shared" si="6"/>
        <v>2.3394219156402394E-3</v>
      </c>
      <c r="EA8" s="202">
        <f t="shared" si="6"/>
        <v>2.362775740053784E-3</v>
      </c>
      <c r="EB8" s="202">
        <f t="shared" si="6"/>
        <v>2.385841782682128E-3</v>
      </c>
      <c r="EC8" s="202">
        <f t="shared" si="6"/>
        <v>2.4086071148418636E-3</v>
      </c>
      <c r="ED8" s="202">
        <f t="shared" si="6"/>
        <v>2.4310588809387185E-3</v>
      </c>
      <c r="EE8" s="202">
        <f t="shared" si="6"/>
        <v>2.4531843104426982E-3</v>
      </c>
      <c r="EF8" s="202">
        <f t="shared" si="6"/>
        <v>2.4749707298828967E-3</v>
      </c>
      <c r="EG8" s="202">
        <f t="shared" si="6"/>
        <v>2.4964055748463655E-3</v>
      </c>
      <c r="EH8" s="202">
        <f t="shared" si="6"/>
        <v>2.5174764019653072E-3</v>
      </c>
      <c r="EI8" s="202">
        <f t="shared" si="6"/>
        <v>2.538170900876712E-3</v>
      </c>
      <c r="EJ8" s="202">
        <f t="shared" si="6"/>
        <v>2.5584769061384707E-3</v>
      </c>
      <c r="EK8" s="202">
        <f t="shared" si="6"/>
        <v>2.5783824090859372E-3</v>
      </c>
      <c r="EL8" s="202">
        <f t="shared" si="6"/>
        <v>2.5978755696128369E-3</v>
      </c>
      <c r="EM8" s="202">
        <f t="shared" si="6"/>
        <v>2.6169447278604516E-3</v>
      </c>
      <c r="EN8" s="202">
        <f t="shared" si="6"/>
        <v>2.6355784157989868E-3</v>
      </c>
      <c r="EO8" s="202">
        <f t="shared" si="6"/>
        <v>2.6537653686850805E-3</v>
      </c>
      <c r="EP8" s="202">
        <f t="shared" si="6"/>
        <v>2.6714945363794924E-3</v>
      </c>
      <c r="EQ8" s="202">
        <f t="shared" si="6"/>
        <v>2.6887550945091034E-3</v>
      </c>
      <c r="ER8" s="202">
        <f t="shared" si="6"/>
        <v>2.7055364554574744E-3</v>
      </c>
      <c r="ES8" s="202">
        <f t="shared" si="6"/>
        <v>2.7218282791683919E-3</v>
      </c>
      <c r="ET8" s="202">
        <f t="shared" si="6"/>
        <v>2.7376204837469857E-3</v>
      </c>
      <c r="EU8" s="202">
        <f t="shared" si="6"/>
        <v>2.7529032558432395E-3</v>
      </c>
      <c r="EV8" s="202">
        <f t="shared" si="6"/>
        <v>2.7676670608029375E-3</v>
      </c>
      <c r="EW8" s="202">
        <f t="shared" si="6"/>
        <v>2.7819026525713738E-3</v>
      </c>
      <c r="EX8" s="202">
        <f t="shared" si="6"/>
        <v>2.7956010833354288E-3</v>
      </c>
      <c r="EY8" s="202">
        <f t="shared" si="6"/>
        <v>2.8087537128899599E-3</v>
      </c>
      <c r="EZ8" s="202">
        <f t="shared" si="6"/>
        <v>2.8213522177147803E-3</v>
      </c>
      <c r="FA8" s="202">
        <f t="shared" si="6"/>
        <v>2.8333885997488969E-3</v>
      </c>
      <c r="FB8" s="202">
        <f t="shared" ref="FB8:GG8" si="7">IF(AND($D$32&gt;0,$D$33&gt;0),IF(OR(BE4&lt;$D$32,BE4=$D$32),FB4,0),"")</f>
        <v>2.8448551948490539E-3</v>
      </c>
      <c r="FC8" s="202">
        <f t="shared" si="7"/>
        <v>2.8557446809200694E-3</v>
      </c>
      <c r="FD8" s="202">
        <f t="shared" si="7"/>
        <v>2.8660500857049017E-3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5">
        <f>VLOOKUP(O1,VLookups!A48:M49,12,FALSE)</f>
        <v>0</v>
      </c>
      <c r="R9" s="405"/>
      <c r="S9" s="405"/>
      <c r="T9" s="405"/>
      <c r="U9" s="405"/>
      <c r="V9" s="405"/>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2.8757647942228297E-3</v>
      </c>
      <c r="FF9" s="202">
        <f t="shared" si="11"/>
        <v>2.884882555844659E-3</v>
      </c>
      <c r="FG9" s="202">
        <f t="shared" si="11"/>
        <v>2.8933974909943513E-3</v>
      </c>
      <c r="FH9" s="202">
        <f t="shared" si="11"/>
        <v>2.9013040974670231E-3</v>
      </c>
      <c r="FI9" s="202">
        <f t="shared" si="11"/>
        <v>2.9085972563538073E-3</v>
      </c>
      <c r="FJ9" s="202">
        <f t="shared" si="11"/>
        <v>2.9152722375646537E-3</v>
      </c>
      <c r="FK9" s="202">
        <f t="shared" si="11"/>
        <v>2.9213247049407211E-3</v>
      </c>
      <c r="FL9" s="202">
        <f t="shared" si="11"/>
        <v>2.9267507209486286E-3</v>
      </c>
      <c r="FM9" s="202">
        <f t="shared" si="11"/>
        <v>2.9315467509494512E-3</v>
      </c>
      <c r="FN9" s="202">
        <f t="shared" si="11"/>
        <v>2.9357096670359854E-3</v>
      </c>
      <c r="FO9" s="202">
        <f t="shared" si="11"/>
        <v>2.9392367514324428E-3</v>
      </c>
      <c r="FP9" s="202">
        <f t="shared" si="11"/>
        <v>2.942125699451409E-3</v>
      </c>
      <c r="FQ9" s="202">
        <f t="shared" si="11"/>
        <v>2.9443746220035607E-3</v>
      </c>
      <c r="FR9" s="202">
        <f t="shared" si="11"/>
        <v>2.9459820476563123E-3</v>
      </c>
      <c r="FS9" s="202">
        <f t="shared" si="11"/>
        <v>2.9469469242382564E-3</v>
      </c>
      <c r="FT9" s="202">
        <f t="shared" si="11"/>
        <v>2.947268619986944E-3</v>
      </c>
      <c r="FU9" s="202">
        <f t="shared" si="11"/>
        <v>2.9469469242382564E-3</v>
      </c>
      <c r="FV9" s="202">
        <f t="shared" si="11"/>
        <v>2.9459820476563123E-3</v>
      </c>
      <c r="FW9" s="202">
        <f t="shared" si="11"/>
        <v>2.9443746220035607E-3</v>
      </c>
      <c r="FX9" s="202">
        <f t="shared" si="11"/>
        <v>2.942125699451409E-3</v>
      </c>
      <c r="FY9" s="202">
        <f t="shared" si="11"/>
        <v>2.9392367514324428E-3</v>
      </c>
      <c r="FZ9" s="202">
        <f t="shared" si="11"/>
        <v>2.9357096670359854E-3</v>
      </c>
      <c r="GA9" s="202">
        <f t="shared" si="11"/>
        <v>2.9315467509494512E-3</v>
      </c>
      <c r="GB9" s="202">
        <f t="shared" si="11"/>
        <v>2.9267507209486286E-3</v>
      </c>
      <c r="GC9" s="202">
        <f t="shared" si="11"/>
        <v>2.9213247049407211E-3</v>
      </c>
      <c r="GD9" s="202">
        <f t="shared" si="11"/>
        <v>2.9152722375646537E-3</v>
      </c>
      <c r="GE9" s="202">
        <f t="shared" si="11"/>
        <v>2.9085972563538073E-3</v>
      </c>
      <c r="GF9" s="202">
        <f t="shared" si="11"/>
        <v>2.9013040974670231E-3</v>
      </c>
      <c r="GG9" s="202">
        <f t="shared" si="11"/>
        <v>2.8933974909943513E-3</v>
      </c>
      <c r="GH9" s="202">
        <f t="shared" ref="GH9:HM9" si="12">IF(AND($D$32&gt;0,$D$33&gt;0),IF(AND(CK4&gt;$D$32,OR(CK4&lt;$D$33,CK4=$D$33)),GH4,0),"")</f>
        <v>2.884882555844659E-3</v>
      </c>
      <c r="GI9" s="202">
        <f t="shared" si="12"/>
        <v>2.8757647942228297E-3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1" t="s">
        <v>724</v>
      </c>
      <c r="C10" s="402"/>
      <c r="D10" s="403"/>
      <c r="F10" s="2"/>
      <c r="G10" s="5"/>
      <c r="H10" s="5"/>
      <c r="I10" s="5"/>
      <c r="J10" s="5"/>
      <c r="K10" s="5"/>
      <c r="L10" s="5"/>
      <c r="M10" s="5"/>
      <c r="N10" s="5"/>
      <c r="O10" s="5"/>
      <c r="Q10" s="406" t="s">
        <v>728</v>
      </c>
      <c r="R10" s="407"/>
      <c r="S10" s="407"/>
      <c r="T10" s="407"/>
      <c r="U10" s="407"/>
      <c r="V10" s="408"/>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2.8660500857049017E-3</v>
      </c>
      <c r="GK10" s="202">
        <f t="shared" si="16"/>
        <v>2.8557446809200694E-3</v>
      </c>
      <c r="GL10" s="202">
        <f t="shared" si="16"/>
        <v>2.8448551948490539E-3</v>
      </c>
      <c r="GM10" s="202">
        <f t="shared" si="16"/>
        <v>2.8333885997488969E-3</v>
      </c>
      <c r="GN10" s="202">
        <f t="shared" si="16"/>
        <v>2.8213522177147803E-3</v>
      </c>
      <c r="GO10" s="202">
        <f t="shared" si="16"/>
        <v>2.8087537128899599E-3</v>
      </c>
      <c r="GP10" s="202">
        <f t="shared" si="16"/>
        <v>2.7956010833354288E-3</v>
      </c>
      <c r="GQ10" s="202">
        <f t="shared" si="16"/>
        <v>2.7819026525713738E-3</v>
      </c>
      <c r="GR10" s="202">
        <f t="shared" si="16"/>
        <v>2.7676670608029375E-3</v>
      </c>
      <c r="GS10" s="202">
        <f t="shared" si="16"/>
        <v>2.7529032558432395E-3</v>
      </c>
      <c r="GT10" s="202">
        <f t="shared" si="16"/>
        <v>2.7376204837469857E-3</v>
      </c>
      <c r="GU10" s="202">
        <f t="shared" si="16"/>
        <v>2.7218282791683919E-3</v>
      </c>
      <c r="GV10" s="202">
        <f t="shared" si="16"/>
        <v>2.7055364554574744E-3</v>
      </c>
      <c r="GW10" s="202">
        <f t="shared" si="16"/>
        <v>2.6887550945091034E-3</v>
      </c>
      <c r="GX10" s="202">
        <f t="shared" si="16"/>
        <v>2.6714945363794924E-3</v>
      </c>
      <c r="GY10" s="202">
        <f t="shared" si="16"/>
        <v>2.6537653686850805E-3</v>
      </c>
      <c r="GZ10" s="202">
        <f t="shared" si="16"/>
        <v>2.6355784157989868E-3</v>
      </c>
      <c r="HA10" s="202">
        <f t="shared" si="16"/>
        <v>2.6169447278604516E-3</v>
      </c>
      <c r="HB10" s="202">
        <f t="shared" si="16"/>
        <v>2.5978755696128369E-3</v>
      </c>
      <c r="HC10" s="202">
        <f t="shared" si="16"/>
        <v>2.5783824090859372E-3</v>
      </c>
      <c r="HD10" s="202">
        <f t="shared" si="16"/>
        <v>2.5584769061384707E-3</v>
      </c>
      <c r="HE10" s="202">
        <f t="shared" si="16"/>
        <v>2.538170900876712E-3</v>
      </c>
      <c r="HF10" s="202">
        <f t="shared" si="16"/>
        <v>2.5174764019653072E-3</v>
      </c>
      <c r="HG10" s="202">
        <f t="shared" si="16"/>
        <v>2.4964055748463655E-3</v>
      </c>
      <c r="HH10" s="202">
        <f t="shared" si="16"/>
        <v>2.4749707298828967E-3</v>
      </c>
      <c r="HI10" s="202">
        <f t="shared" si="16"/>
        <v>2.4531843104426982E-3</v>
      </c>
      <c r="HJ10" s="202">
        <f t="shared" si="16"/>
        <v>2.4310588809387185E-3</v>
      </c>
      <c r="HK10" s="202">
        <f t="shared" si="16"/>
        <v>2.4086071148418636E-3</v>
      </c>
      <c r="HL10" s="202">
        <f t="shared" si="16"/>
        <v>2.385841782682128E-3</v>
      </c>
      <c r="HM10" s="202">
        <f t="shared" si="16"/>
        <v>2.362775740053784E-3</v>
      </c>
      <c r="HN10" s="202">
        <f t="shared" ref="HN10:HR10" si="17">IF(AND($D$32&gt;0,$D$33&gt;0),IF(AND(DQ4&gt;$D$33),HN4,0),"")</f>
        <v>2.3394219156402394E-3</v>
      </c>
      <c r="HO10" s="202">
        <f t="shared" si="17"/>
        <v>2.3157932992739797E-3</v>
      </c>
      <c r="HP10" s="202">
        <f t="shared" si="17"/>
        <v>2.2919029300468171E-3</v>
      </c>
      <c r="HQ10" s="202">
        <f t="shared" si="17"/>
        <v>2.2677638844854409E-3</v>
      </c>
      <c r="HR10" s="202">
        <f t="shared" si="17"/>
        <v>2.2433892648070241E-3</v>
      </c>
    </row>
    <row r="11" spans="1:227" ht="18.75" x14ac:dyDescent="0.3">
      <c r="A11" s="5"/>
      <c r="F11" s="2"/>
      <c r="G11" s="5"/>
      <c r="H11" s="5"/>
      <c r="I11" s="5"/>
      <c r="J11" s="5"/>
      <c r="K11" s="5"/>
      <c r="L11" s="5"/>
      <c r="M11" s="5"/>
      <c r="N11" s="5"/>
      <c r="O11" s="5"/>
      <c r="P11" s="5"/>
      <c r="Q11" s="279">
        <f>IF(VLOOKUP($O$1,VLookups!$A$48:$C$49,2,FALSE),COUNTIF($C$64:$C$10063,"&gt;"&amp;Q4)/10000,COUNTIF($C$64:$C$10063,"&lt;"&amp;Q4)/10000)</f>
        <v>9.5000000000000001E-2</v>
      </c>
      <c r="R11" s="279">
        <f>IF(VLOOKUP($O$1,VLookups!$A$48:$C$49,2,FALSE),COUNTIF($C$64:$C$10063,"&gt;"&amp;R4)/10000,COUNTIF($C$64:$C$10063,"&lt;"&amp;R4)/10000)</f>
        <v>0.89770000000000005</v>
      </c>
      <c r="S11" s="279">
        <f>IF(VLOOKUP($O$1,VLookups!$A$48:$C$49,2,FALSE),COUNTIF($C$64:$C$10063,"&gt;"&amp;S4)/10000,COUNTIF($C$64:$C$10063,"&lt;"&amp;S4)/10000)</f>
        <v>0.84770000000000001</v>
      </c>
      <c r="T11" s="279">
        <f>IF(VLOOKUP($O$1,VLookups!$A$48:$C$49,2,FALSE),COUNTIF($C$64:$C$10063,"&gt;"&amp;T4)/10000,COUNTIF($C$64:$C$10063,"&lt;"&amp;T4)/10000)</f>
        <v>0.79659999999999997</v>
      </c>
      <c r="U11" s="279">
        <f>IF(VLOOKUP($O$1,VLookups!$A$48:$C$49,2,FALSE),COUNTIF($C$64:$C$10063,"&gt;"&amp;U4)/10000,COUNTIF($C$64:$C$10063,"&lt;"&amp;U4)/10000)</f>
        <v>0.74890000000000001</v>
      </c>
      <c r="V11" s="279">
        <f>IF(VLOOKUP($O$1,VLookups!$A$48:$C$49,2,FALSE),COUNTIF($C$64:$C$10063,"&gt;"&amp;V4)/10000,COUNTIF($C$64:$C$10063,"&lt;"&amp;V4)/10000)</f>
        <v>0.69840000000000002</v>
      </c>
      <c r="W11" s="5"/>
      <c r="DV11" s="248">
        <f t="shared" ref="DV11:FA11" si="18">MAX(DV8:DV10)</f>
        <v>2.2433892648070241E-3</v>
      </c>
      <c r="DW11" s="248">
        <f t="shared" si="18"/>
        <v>2.2677638844854409E-3</v>
      </c>
      <c r="DX11" s="248">
        <f t="shared" si="18"/>
        <v>2.2919029300468171E-3</v>
      </c>
      <c r="DY11" s="248">
        <f t="shared" si="18"/>
        <v>2.3157932992739797E-3</v>
      </c>
      <c r="DZ11" s="248">
        <f t="shared" si="18"/>
        <v>2.3394219156402394E-3</v>
      </c>
      <c r="EA11" s="248">
        <f t="shared" si="18"/>
        <v>2.362775740053784E-3</v>
      </c>
      <c r="EB11" s="248">
        <f t="shared" si="18"/>
        <v>2.385841782682128E-3</v>
      </c>
      <c r="EC11" s="248">
        <f t="shared" si="18"/>
        <v>2.4086071148418636E-3</v>
      </c>
      <c r="ED11" s="248">
        <f t="shared" si="18"/>
        <v>2.4310588809387185E-3</v>
      </c>
      <c r="EE11" s="248">
        <f t="shared" si="18"/>
        <v>2.4531843104426982E-3</v>
      </c>
      <c r="EF11" s="248">
        <f t="shared" si="18"/>
        <v>2.4749707298828967E-3</v>
      </c>
      <c r="EG11" s="248">
        <f t="shared" si="18"/>
        <v>2.4964055748463655E-3</v>
      </c>
      <c r="EH11" s="248">
        <f t="shared" si="18"/>
        <v>2.5174764019653072E-3</v>
      </c>
      <c r="EI11" s="248">
        <f t="shared" si="18"/>
        <v>2.538170900876712E-3</v>
      </c>
      <c r="EJ11" s="248">
        <f t="shared" si="18"/>
        <v>2.5584769061384707E-3</v>
      </c>
      <c r="EK11" s="248">
        <f t="shared" si="18"/>
        <v>2.5783824090859372E-3</v>
      </c>
      <c r="EL11" s="248">
        <f t="shared" si="18"/>
        <v>2.5978755696128369E-3</v>
      </c>
      <c r="EM11" s="248">
        <f t="shared" si="18"/>
        <v>2.6169447278604516E-3</v>
      </c>
      <c r="EN11" s="248">
        <f t="shared" si="18"/>
        <v>2.6355784157989868E-3</v>
      </c>
      <c r="EO11" s="248">
        <f t="shared" si="18"/>
        <v>2.6537653686850805E-3</v>
      </c>
      <c r="EP11" s="248">
        <f t="shared" si="18"/>
        <v>2.6714945363794924E-3</v>
      </c>
      <c r="EQ11" s="248">
        <f t="shared" si="18"/>
        <v>2.6887550945091034E-3</v>
      </c>
      <c r="ER11" s="248">
        <f t="shared" si="18"/>
        <v>2.7055364554574744E-3</v>
      </c>
      <c r="ES11" s="248">
        <f t="shared" si="18"/>
        <v>2.7218282791683919E-3</v>
      </c>
      <c r="ET11" s="248">
        <f t="shared" si="18"/>
        <v>2.7376204837469857E-3</v>
      </c>
      <c r="EU11" s="248">
        <f t="shared" si="18"/>
        <v>2.7529032558432395E-3</v>
      </c>
      <c r="EV11" s="248">
        <f t="shared" si="18"/>
        <v>2.7676670608029375E-3</v>
      </c>
      <c r="EW11" s="248">
        <f t="shared" si="18"/>
        <v>2.7819026525713738E-3</v>
      </c>
      <c r="EX11" s="248">
        <f t="shared" si="18"/>
        <v>2.7956010833354288E-3</v>
      </c>
      <c r="EY11" s="248">
        <f t="shared" si="18"/>
        <v>2.8087537128899599E-3</v>
      </c>
      <c r="EZ11" s="248">
        <f t="shared" si="18"/>
        <v>2.8213522177147803E-3</v>
      </c>
      <c r="FA11" s="248">
        <f t="shared" si="18"/>
        <v>2.8333885997488969E-3</v>
      </c>
      <c r="FB11" s="248">
        <f t="shared" ref="FB11:GG11" si="19">MAX(FB8:FB10)</f>
        <v>2.8448551948490539E-3</v>
      </c>
      <c r="FC11" s="248">
        <f t="shared" si="19"/>
        <v>2.8557446809200694E-3</v>
      </c>
      <c r="FD11" s="248">
        <f t="shared" si="19"/>
        <v>2.8660500857049017E-3</v>
      </c>
      <c r="FE11" s="248">
        <f t="shared" si="19"/>
        <v>2.8757647942228297E-3</v>
      </c>
      <c r="FF11" s="248">
        <f t="shared" si="19"/>
        <v>2.884882555844659E-3</v>
      </c>
      <c r="FG11" s="248">
        <f t="shared" si="19"/>
        <v>2.8933974909943513E-3</v>
      </c>
      <c r="FH11" s="248">
        <f t="shared" si="19"/>
        <v>2.9013040974670231E-3</v>
      </c>
      <c r="FI11" s="248">
        <f t="shared" si="19"/>
        <v>2.9085972563538073E-3</v>
      </c>
      <c r="FJ11" s="248">
        <f t="shared" si="19"/>
        <v>2.9152722375646537E-3</v>
      </c>
      <c r="FK11" s="248">
        <f t="shared" si="19"/>
        <v>2.9213247049407211E-3</v>
      </c>
      <c r="FL11" s="248">
        <f t="shared" si="19"/>
        <v>2.9267507209486286E-3</v>
      </c>
      <c r="FM11" s="248">
        <f t="shared" si="19"/>
        <v>2.9315467509494512E-3</v>
      </c>
      <c r="FN11" s="248">
        <f t="shared" si="19"/>
        <v>2.9357096670359854E-3</v>
      </c>
      <c r="FO11" s="248">
        <f t="shared" si="19"/>
        <v>2.9392367514324428E-3</v>
      </c>
      <c r="FP11" s="248">
        <f t="shared" si="19"/>
        <v>2.942125699451409E-3</v>
      </c>
      <c r="FQ11" s="248">
        <f t="shared" si="19"/>
        <v>2.9443746220035607E-3</v>
      </c>
      <c r="FR11" s="248">
        <f t="shared" si="19"/>
        <v>2.9459820476563123E-3</v>
      </c>
      <c r="FS11" s="248">
        <f t="shared" si="19"/>
        <v>2.9469469242382564E-3</v>
      </c>
      <c r="FT11" s="248">
        <f t="shared" si="19"/>
        <v>2.947268619986944E-3</v>
      </c>
      <c r="FU11" s="248">
        <f t="shared" si="19"/>
        <v>2.9469469242382564E-3</v>
      </c>
      <c r="FV11" s="248">
        <f t="shared" si="19"/>
        <v>2.9459820476563123E-3</v>
      </c>
      <c r="FW11" s="248">
        <f t="shared" si="19"/>
        <v>2.9443746220035607E-3</v>
      </c>
      <c r="FX11" s="248">
        <f t="shared" si="19"/>
        <v>2.942125699451409E-3</v>
      </c>
      <c r="FY11" s="248">
        <f t="shared" si="19"/>
        <v>2.9392367514324428E-3</v>
      </c>
      <c r="FZ11" s="248">
        <f t="shared" si="19"/>
        <v>2.9357096670359854E-3</v>
      </c>
      <c r="GA11" s="248">
        <f t="shared" si="19"/>
        <v>2.9315467509494512E-3</v>
      </c>
      <c r="GB11" s="248">
        <f t="shared" si="19"/>
        <v>2.9267507209486286E-3</v>
      </c>
      <c r="GC11" s="248">
        <f t="shared" si="19"/>
        <v>2.9213247049407211E-3</v>
      </c>
      <c r="GD11" s="248">
        <f t="shared" si="19"/>
        <v>2.9152722375646537E-3</v>
      </c>
      <c r="GE11" s="248">
        <f t="shared" si="19"/>
        <v>2.9085972563538073E-3</v>
      </c>
      <c r="GF11" s="248">
        <f t="shared" si="19"/>
        <v>2.9013040974670231E-3</v>
      </c>
      <c r="GG11" s="248">
        <f t="shared" si="19"/>
        <v>2.8933974909943513E-3</v>
      </c>
      <c r="GH11" s="248">
        <f t="shared" ref="GH11:HM11" si="20">MAX(GH8:GH10)</f>
        <v>2.884882555844659E-3</v>
      </c>
      <c r="GI11" s="248">
        <f t="shared" si="20"/>
        <v>2.8757647942228297E-3</v>
      </c>
      <c r="GJ11" s="248">
        <f t="shared" si="20"/>
        <v>2.8660500857049017E-3</v>
      </c>
      <c r="GK11" s="248">
        <f t="shared" si="20"/>
        <v>2.8557446809200694E-3</v>
      </c>
      <c r="GL11" s="248">
        <f t="shared" si="20"/>
        <v>2.8448551948490539E-3</v>
      </c>
      <c r="GM11" s="248">
        <f t="shared" si="20"/>
        <v>2.8333885997488969E-3</v>
      </c>
      <c r="GN11" s="248">
        <f t="shared" si="20"/>
        <v>2.8213522177147803E-3</v>
      </c>
      <c r="GO11" s="248">
        <f t="shared" si="20"/>
        <v>2.8087537128899599E-3</v>
      </c>
      <c r="GP11" s="248">
        <f t="shared" si="20"/>
        <v>2.7956010833354288E-3</v>
      </c>
      <c r="GQ11" s="248">
        <f t="shared" si="20"/>
        <v>2.7819026525713738E-3</v>
      </c>
      <c r="GR11" s="248">
        <f t="shared" si="20"/>
        <v>2.7676670608029375E-3</v>
      </c>
      <c r="GS11" s="248">
        <f t="shared" si="20"/>
        <v>2.7529032558432395E-3</v>
      </c>
      <c r="GT11" s="248">
        <f t="shared" si="20"/>
        <v>2.7376204837469857E-3</v>
      </c>
      <c r="GU11" s="248">
        <f t="shared" si="20"/>
        <v>2.7218282791683919E-3</v>
      </c>
      <c r="GV11" s="248">
        <f t="shared" si="20"/>
        <v>2.7055364554574744E-3</v>
      </c>
      <c r="GW11" s="248">
        <f t="shared" si="20"/>
        <v>2.6887550945091034E-3</v>
      </c>
      <c r="GX11" s="248">
        <f t="shared" si="20"/>
        <v>2.6714945363794924E-3</v>
      </c>
      <c r="GY11" s="248">
        <f t="shared" si="20"/>
        <v>2.6537653686850805E-3</v>
      </c>
      <c r="GZ11" s="248">
        <f t="shared" si="20"/>
        <v>2.6355784157989868E-3</v>
      </c>
      <c r="HA11" s="248">
        <f t="shared" si="20"/>
        <v>2.6169447278604516E-3</v>
      </c>
      <c r="HB11" s="248">
        <f t="shared" si="20"/>
        <v>2.5978755696128369E-3</v>
      </c>
      <c r="HC11" s="248">
        <f t="shared" si="20"/>
        <v>2.5783824090859372E-3</v>
      </c>
      <c r="HD11" s="248">
        <f t="shared" si="20"/>
        <v>2.5584769061384707E-3</v>
      </c>
      <c r="HE11" s="248">
        <f t="shared" si="20"/>
        <v>2.538170900876712E-3</v>
      </c>
      <c r="HF11" s="248">
        <f t="shared" si="20"/>
        <v>2.5174764019653072E-3</v>
      </c>
      <c r="HG11" s="248">
        <f t="shared" si="20"/>
        <v>2.4964055748463655E-3</v>
      </c>
      <c r="HH11" s="248">
        <f t="shared" si="20"/>
        <v>2.4749707298828967E-3</v>
      </c>
      <c r="HI11" s="248">
        <f t="shared" si="20"/>
        <v>2.4531843104426982E-3</v>
      </c>
      <c r="HJ11" s="248">
        <f t="shared" si="20"/>
        <v>2.4310588809387185E-3</v>
      </c>
      <c r="HK11" s="248">
        <f t="shared" si="20"/>
        <v>2.4086071148418636E-3</v>
      </c>
      <c r="HL11" s="248">
        <f t="shared" si="20"/>
        <v>2.385841782682128E-3</v>
      </c>
      <c r="HM11" s="248">
        <f t="shared" si="20"/>
        <v>2.362775740053784E-3</v>
      </c>
      <c r="HN11" s="248">
        <f t="shared" ref="HN11:HR11" si="21">MAX(HN8:HN10)</f>
        <v>2.3394219156402394E-3</v>
      </c>
      <c r="HO11" s="248">
        <f t="shared" si="21"/>
        <v>2.3157932992739797E-3</v>
      </c>
      <c r="HP11" s="248">
        <f t="shared" si="21"/>
        <v>2.2919029300468171E-3</v>
      </c>
      <c r="HQ11" s="248">
        <f t="shared" si="21"/>
        <v>2.2677638844854409E-3</v>
      </c>
      <c r="HR11" s="248">
        <f t="shared" si="21"/>
        <v>2.2433892648070241E-3</v>
      </c>
    </row>
    <row r="12" spans="1:227" ht="15" customHeight="1" x14ac:dyDescent="0.25">
      <c r="A12" s="288"/>
      <c r="B12" s="288"/>
      <c r="C12" s="289" t="s">
        <v>44</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0.58460000000000001</v>
      </c>
      <c r="F13" s="2"/>
      <c r="G13" s="5"/>
      <c r="H13" s="5"/>
      <c r="I13" s="5"/>
      <c r="J13" s="5"/>
      <c r="K13" s="5"/>
      <c r="L13" s="5"/>
      <c r="M13" s="5"/>
      <c r="U13" s="5"/>
      <c r="V13" s="5"/>
      <c r="W13" s="5"/>
    </row>
    <row r="14" spans="1:227" ht="15" customHeight="1" x14ac:dyDescent="0.25">
      <c r="A14" s="288"/>
      <c r="B14" s="288"/>
      <c r="C14" s="350" t="s">
        <v>777</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09" t="s">
        <v>776</v>
      </c>
      <c r="R15" s="410"/>
      <c r="S15" s="410"/>
      <c r="T15" s="411"/>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-194.65493521594701</v>
      </c>
      <c r="S16" s="349">
        <v>0.5</v>
      </c>
      <c r="T16" s="351">
        <f>IF(ISERROR(_xlfn.PERCENTILE.EXC($C$64:$C$10063,S16)),"",_xlfn.PERCENTILE.EXC($C$64:$C$10063,S16))</f>
        <v>121.22570766818484</v>
      </c>
      <c r="U16" s="5"/>
      <c r="V16" s="5"/>
      <c r="W16" s="5"/>
    </row>
    <row r="17" spans="1:23" ht="15" customHeight="1" x14ac:dyDescent="0.25">
      <c r="A17" s="288"/>
      <c r="B17" s="288"/>
      <c r="C17" s="289" t="s">
        <v>53</v>
      </c>
      <c r="D17" s="287">
        <f>1-(COUNTIF($C$64:$C$10063,"&lt;"&amp;D15)/10000)-(COUNTIF($C$64:$C$10063,"&gt;"&amp;D16)/10000)</f>
        <v>0.1779</v>
      </c>
      <c r="F17" s="44"/>
      <c r="G17" s="5"/>
      <c r="H17" s="5"/>
      <c r="I17" s="5"/>
      <c r="J17" s="5"/>
      <c r="K17" s="5"/>
      <c r="L17" s="5"/>
      <c r="M17" s="5"/>
      <c r="Q17" s="349">
        <v>0.05</v>
      </c>
      <c r="R17" s="351">
        <f t="shared" ref="R17:R26" si="22">IF(ISERROR(_xlfn.PERCENTILE.EXC($C$64:$C$10063,Q17)),"",_xlfn.PERCENTILE.EXC($C$66:$C$10065,Q17))</f>
        <v>-96.463735119460608</v>
      </c>
      <c r="S17" s="349">
        <v>0.55000000000000004</v>
      </c>
      <c r="T17" s="351">
        <f t="shared" ref="T17:T26" si="23">IF(ISERROR(_xlfn.PERCENTILE.EXC($C$64:$C$10063,S17)),"",_xlfn.PERCENTILE.EXC($C$64:$C$10063,S17))</f>
        <v>137.66628421484111</v>
      </c>
      <c r="U17" s="5"/>
      <c r="V17" s="5"/>
      <c r="W17" s="5"/>
    </row>
    <row r="18" spans="1:23" ht="15" customHeight="1" x14ac:dyDescent="0.25">
      <c r="A18" s="288"/>
      <c r="B18" s="288"/>
      <c r="C18" s="289" t="s">
        <v>187</v>
      </c>
      <c r="D18" s="287">
        <f>COUNTIF($C$64:$C$10063,"&lt;"&amp;D15)/10000</f>
        <v>0.40949999999999998</v>
      </c>
      <c r="F18" s="44"/>
      <c r="G18" s="5"/>
      <c r="H18" s="5"/>
      <c r="I18" s="5"/>
      <c r="J18" s="5"/>
      <c r="K18" s="5"/>
      <c r="L18" s="5"/>
      <c r="M18" s="5"/>
      <c r="Q18" s="349">
        <v>0.1</v>
      </c>
      <c r="R18" s="351">
        <f t="shared" si="22"/>
        <v>-49.958984435745393</v>
      </c>
      <c r="S18" s="349">
        <v>0.6</v>
      </c>
      <c r="T18" s="351">
        <f t="shared" si="23"/>
        <v>155.64471611779535</v>
      </c>
      <c r="U18" s="5"/>
      <c r="V18" s="5"/>
      <c r="W18" s="5"/>
    </row>
    <row r="19" spans="1:23" ht="15" customHeight="1" x14ac:dyDescent="0.25">
      <c r="A19" s="5"/>
      <c r="B19" s="31"/>
      <c r="C19" s="289" t="s">
        <v>188</v>
      </c>
      <c r="D19" s="287">
        <f>COUNTIF($C$64:$C$10063,"&gt;"&amp;D16)/10000</f>
        <v>0.41260000000000002</v>
      </c>
      <c r="G19" s="5"/>
      <c r="H19" s="5"/>
      <c r="I19" s="5"/>
      <c r="J19" s="5"/>
      <c r="K19" s="5"/>
      <c r="L19" s="5"/>
      <c r="M19" s="5"/>
      <c r="Q19" s="349">
        <v>0.15</v>
      </c>
      <c r="R19" s="351">
        <f t="shared" si="22"/>
        <v>-19.665621206700006</v>
      </c>
      <c r="S19" s="349">
        <v>0.65</v>
      </c>
      <c r="T19" s="351">
        <f t="shared" si="23"/>
        <v>173.63120671620828</v>
      </c>
      <c r="U19" s="5"/>
      <c r="V19" s="5"/>
      <c r="W19" s="5"/>
    </row>
    <row r="20" spans="1:23" ht="15" customHeight="1" x14ac:dyDescent="0.25">
      <c r="A20" s="5"/>
      <c r="B20" s="31"/>
      <c r="C20" s="289"/>
      <c r="D20" s="31"/>
      <c r="G20" s="5"/>
      <c r="H20" s="5"/>
      <c r="I20" s="5"/>
      <c r="J20" s="5"/>
      <c r="K20" s="5"/>
      <c r="L20" s="5"/>
      <c r="M20" s="5"/>
      <c r="Q20" s="349">
        <v>0.2</v>
      </c>
      <c r="R20" s="351">
        <f t="shared" si="22"/>
        <v>5.8911373378557013</v>
      </c>
      <c r="S20" s="349">
        <v>0.7</v>
      </c>
      <c r="T20" s="351">
        <f t="shared" si="23"/>
        <v>191.98267170977905</v>
      </c>
      <c r="U20" s="5"/>
      <c r="V20" s="5"/>
      <c r="W20" s="5"/>
    </row>
    <row r="21" spans="1:23" ht="15" customHeight="1" x14ac:dyDescent="0.25">
      <c r="A21" s="5"/>
      <c r="B21" s="31"/>
      <c r="C21" s="289" t="s">
        <v>24</v>
      </c>
      <c r="D21" s="352">
        <f>MIN($C$64:$C$10063)</f>
        <v>-379.48932767875425</v>
      </c>
      <c r="E21" s="2"/>
      <c r="F21" s="2"/>
      <c r="G21" s="5"/>
      <c r="H21" s="5"/>
      <c r="I21" s="5"/>
      <c r="J21" s="5"/>
      <c r="K21" s="5"/>
      <c r="L21" s="5"/>
      <c r="M21" s="5"/>
      <c r="N21" s="5"/>
      <c r="O21" s="5"/>
      <c r="P21" s="5"/>
      <c r="Q21" s="349">
        <v>0.25</v>
      </c>
      <c r="R21" s="351">
        <f t="shared" si="22"/>
        <v>28.987116389837091</v>
      </c>
      <c r="S21" s="349">
        <v>0.75</v>
      </c>
      <c r="T21" s="351">
        <f t="shared" si="23"/>
        <v>211.72928769325824</v>
      </c>
      <c r="U21" s="5"/>
      <c r="V21" s="5"/>
      <c r="W21" s="5"/>
    </row>
    <row r="22" spans="1:23" ht="15" customHeight="1" x14ac:dyDescent="0.25">
      <c r="A22" s="5"/>
      <c r="B22" s="5"/>
      <c r="C22" s="289" t="s">
        <v>25</v>
      </c>
      <c r="D22" s="352">
        <f>MAX($C$64:$C$10063)</f>
        <v>708.99503329573224</v>
      </c>
      <c r="E22" s="2"/>
      <c r="F22" s="2"/>
      <c r="G22" s="5"/>
      <c r="H22" s="5"/>
      <c r="I22" s="5"/>
      <c r="J22" s="5"/>
      <c r="K22" s="5"/>
      <c r="L22" s="5"/>
      <c r="M22" s="5"/>
      <c r="N22" s="5"/>
      <c r="O22" s="5"/>
      <c r="P22" s="5"/>
      <c r="Q22" s="349">
        <v>0.3</v>
      </c>
      <c r="R22" s="351">
        <f t="shared" si="22"/>
        <v>49.705702701393179</v>
      </c>
      <c r="S22" s="349">
        <v>0.8</v>
      </c>
      <c r="T22" s="351">
        <f t="shared" si="23"/>
        <v>235.77096991095098</v>
      </c>
      <c r="U22" s="5"/>
      <c r="V22" s="5"/>
      <c r="W22" s="5"/>
    </row>
    <row r="23" spans="1:23" ht="15" customHeight="1" x14ac:dyDescent="0.25">
      <c r="A23" s="5"/>
      <c r="B23" s="5"/>
      <c r="C23" s="289" t="s">
        <v>723</v>
      </c>
      <c r="D23" s="346">
        <f>IF(ISERR(AVERAGE($C$64:$C$10063)),"",AVERAGE($C$64:$C$10063))</f>
        <v>121.15490239066872</v>
      </c>
      <c r="E23" s="2"/>
      <c r="F23" s="2"/>
      <c r="G23" s="5"/>
      <c r="H23" s="5"/>
      <c r="I23" s="5"/>
      <c r="J23" s="5"/>
      <c r="K23" s="5"/>
      <c r="L23" s="5"/>
      <c r="M23" s="5"/>
      <c r="N23" s="5"/>
      <c r="O23" s="5"/>
      <c r="P23" s="5"/>
      <c r="Q23" s="349">
        <v>0.35</v>
      </c>
      <c r="R23" s="351">
        <f t="shared" si="22"/>
        <v>66.930725978128407</v>
      </c>
      <c r="S23" s="349">
        <v>0.85</v>
      </c>
      <c r="T23" s="351">
        <f t="shared" si="23"/>
        <v>262.03098833563666</v>
      </c>
      <c r="U23" s="5"/>
      <c r="V23" s="5"/>
      <c r="W23" s="5"/>
    </row>
    <row r="24" spans="1:23" ht="15" customHeight="1" x14ac:dyDescent="0.25">
      <c r="A24" s="5"/>
      <c r="B24" s="5"/>
      <c r="C24" s="289" t="s">
        <v>774</v>
      </c>
      <c r="D24" s="346">
        <f>IF(ISERR(MEDIAN($C$64:$C$10063)),"",MEDIAN($C$64:$C$10063))</f>
        <v>121.22570766818484</v>
      </c>
      <c r="E24" s="2"/>
      <c r="F24" s="2"/>
      <c r="G24" s="5"/>
      <c r="H24" s="5"/>
      <c r="I24" s="5"/>
      <c r="J24" s="5"/>
      <c r="K24" s="5"/>
      <c r="L24" s="5"/>
      <c r="M24" s="5"/>
      <c r="N24" s="5"/>
      <c r="O24" s="5"/>
      <c r="P24" s="5"/>
      <c r="Q24" s="349">
        <v>0.4</v>
      </c>
      <c r="R24" s="351">
        <f t="shared" si="22"/>
        <v>86.139367497383603</v>
      </c>
      <c r="S24" s="349">
        <v>0.9</v>
      </c>
      <c r="T24" s="351">
        <f t="shared" si="23"/>
        <v>295.53408071407222</v>
      </c>
      <c r="U24" s="5"/>
      <c r="V24" s="5"/>
      <c r="W24" s="5"/>
    </row>
    <row r="25" spans="1:23" x14ac:dyDescent="0.25">
      <c r="A25" s="5"/>
      <c r="B25" s="5"/>
      <c r="C25" s="289" t="s">
        <v>772</v>
      </c>
      <c r="D25" s="347" cm="1">
        <f t="array" ref="D25">IF(ISERR(_xlfn.MODE.SNGL(ROUND($C$64:$C$10063,0))),"",_xlfn.MODE.SNGL(ROUND($C$64:$C$10063,0)))</f>
        <v>58</v>
      </c>
      <c r="E25" s="2"/>
      <c r="F25" s="2"/>
      <c r="G25" s="5"/>
      <c r="H25" s="5"/>
      <c r="I25" s="5"/>
      <c r="J25" s="5"/>
      <c r="K25" s="5"/>
      <c r="L25" s="5"/>
      <c r="M25" s="5"/>
      <c r="N25" s="5"/>
      <c r="O25" s="5"/>
      <c r="P25" s="5"/>
      <c r="Q25" s="349">
        <v>0.45</v>
      </c>
      <c r="R25" s="351">
        <f t="shared" si="22"/>
        <v>103.01360326756436</v>
      </c>
      <c r="S25" s="349">
        <v>0.95</v>
      </c>
      <c r="T25" s="351">
        <f t="shared" si="23"/>
        <v>344.41844103577398</v>
      </c>
      <c r="U25" s="5"/>
      <c r="V25" s="5"/>
      <c r="W25" s="5"/>
    </row>
    <row r="26" spans="1:23" ht="15" customHeight="1" x14ac:dyDescent="0.25">
      <c r="A26" s="5"/>
      <c r="B26" s="5"/>
      <c r="C26" s="289" t="s">
        <v>773</v>
      </c>
      <c r="D26" s="346">
        <f>IF(ISERR(_xlfn.STDEV.P($C$64:$C$10063)),"",_xlfn.STDEV.P($C$64:$C$10063))</f>
        <v>134.97309053854309</v>
      </c>
      <c r="E26" s="2"/>
      <c r="F26" s="2"/>
      <c r="G26" s="5"/>
      <c r="H26" s="5"/>
      <c r="I26" s="5"/>
      <c r="J26" s="5"/>
      <c r="K26" s="5"/>
      <c r="L26" s="5"/>
      <c r="M26" s="5"/>
      <c r="N26" s="5"/>
      <c r="O26" s="5"/>
      <c r="P26" s="5"/>
      <c r="Q26" s="349">
        <v>0.5</v>
      </c>
      <c r="R26" s="351">
        <f t="shared" si="22"/>
        <v>121.22570766818484</v>
      </c>
      <c r="S26" s="349">
        <v>0.99</v>
      </c>
      <c r="T26" s="351">
        <f t="shared" si="23"/>
        <v>440.14355805957206</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725</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726</v>
      </c>
      <c r="D29" s="73">
        <f>IF(AND(D28&gt;0,D28&lt;1,NOT(J5="")),_xlfn.NORM.INV((1-$D$28)/2,$G$5,$J$5),"")</f>
        <v>-53.470819912117122</v>
      </c>
      <c r="E29" s="2"/>
      <c r="F29" s="2"/>
      <c r="G29" s="5"/>
      <c r="H29" s="5"/>
      <c r="I29" s="5"/>
      <c r="J29" s="5"/>
      <c r="K29" s="5"/>
      <c r="L29" s="5"/>
      <c r="M29" s="5"/>
      <c r="N29" s="5"/>
      <c r="O29" s="5"/>
      <c r="P29" s="5"/>
      <c r="Q29" s="5"/>
      <c r="R29" s="5"/>
      <c r="S29" s="5"/>
      <c r="T29" s="5"/>
      <c r="U29" s="5"/>
      <c r="V29" s="5"/>
      <c r="W29" s="5"/>
    </row>
    <row r="30" spans="1:23" ht="15" customHeight="1" x14ac:dyDescent="0.25">
      <c r="A30" s="5"/>
      <c r="C30" s="31" t="s">
        <v>52</v>
      </c>
      <c r="D30" s="73">
        <f>IF(AND(D28&gt;0,D28&lt;1,NOT(J5="")),_xlfn.NORM.INV(($D$28+(1-$D$28)/2),$G$5,$J$5),"")</f>
        <v>293.47081991211712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53</v>
      </c>
      <c r="D34" s="284">
        <f>IF(AND($D$32&gt;0,$D$33&gt;0,$D$32&lt;$D$33,NOT(J5="")),_xlfn.NORM.DIST($D$33,$G$5,$J$5,TRUE)-_xlfn.NORM.DIST($D$32,$G$5,$J$5,TRUE),"")</f>
        <v>0.18114578333250164</v>
      </c>
      <c r="E34" s="2"/>
      <c r="F34" s="2"/>
      <c r="G34" s="5"/>
      <c r="H34" s="2"/>
      <c r="I34" s="2"/>
      <c r="J34" s="5"/>
      <c r="K34" s="5"/>
      <c r="L34" s="5"/>
      <c r="M34" s="5"/>
      <c r="N34" s="5"/>
      <c r="O34" s="5"/>
      <c r="P34" s="5"/>
      <c r="Q34" s="5"/>
      <c r="R34" s="5"/>
      <c r="S34" s="5"/>
      <c r="T34" s="5"/>
      <c r="U34" s="5"/>
      <c r="V34" s="5"/>
      <c r="W34" s="5"/>
    </row>
    <row r="35" spans="1:23" ht="15" customHeight="1" x14ac:dyDescent="0.25">
      <c r="A35" s="2"/>
      <c r="C35" s="31" t="s">
        <v>187</v>
      </c>
      <c r="D35" s="285">
        <f>IF(AND($D$32&gt;0,$D$33&gt;0,$D$32&lt;$D$33,NOT($J$5="")),_xlfn.NORM.DIST(D32,$G$5,$J$5,TRUE),"")</f>
        <v>0.40942710833374918</v>
      </c>
      <c r="E35" s="2"/>
      <c r="F35" s="2"/>
      <c r="G35" s="5"/>
      <c r="H35" s="2"/>
      <c r="I35" s="2"/>
      <c r="J35" s="5"/>
      <c r="K35" s="5"/>
      <c r="L35" s="5"/>
      <c r="M35" s="5"/>
      <c r="N35" s="5"/>
      <c r="O35" s="5"/>
      <c r="P35" s="5"/>
      <c r="Q35" s="5"/>
      <c r="R35" s="5"/>
      <c r="S35" s="5"/>
      <c r="T35" s="5"/>
      <c r="U35" s="5"/>
      <c r="V35" s="5"/>
      <c r="W35" s="5"/>
    </row>
    <row r="36" spans="1:23" ht="15" customHeight="1" x14ac:dyDescent="0.25">
      <c r="A36" s="2"/>
      <c r="C36" s="31" t="s">
        <v>188</v>
      </c>
      <c r="D36" s="286">
        <f>IF(AND($D$32&gt;0,$D$33&gt;0,$D$32&lt;$D$33,NOT($J$5="")),1-_xlfn.NORM.DIST(D33,$G$5,$J$5,TRUE),"")</f>
        <v>0.40942710833374918</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0.1.1 – © 2015-2020,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4" t="s">
        <v>99</v>
      </c>
      <c r="C45" s="374"/>
      <c r="D45" s="374"/>
      <c r="E45" s="374"/>
      <c r="F45" s="374"/>
      <c r="G45" s="374"/>
      <c r="H45" s="374"/>
      <c r="I45" s="271"/>
      <c r="J45" s="2"/>
      <c r="K45" s="2"/>
      <c r="L45" s="5"/>
      <c r="M45" s="5"/>
      <c r="N45" s="5"/>
      <c r="O45" s="5"/>
      <c r="P45" s="5"/>
      <c r="Q45" s="5"/>
      <c r="R45" s="5"/>
      <c r="S45" s="5"/>
      <c r="T45" s="5"/>
      <c r="U45" s="5"/>
      <c r="V45" s="5"/>
      <c r="W45" s="5"/>
    </row>
    <row r="46" spans="1:23" x14ac:dyDescent="0.25">
      <c r="A46" s="2"/>
      <c r="B46" s="374" t="s">
        <v>100</v>
      </c>
      <c r="C46" s="374"/>
      <c r="D46" s="374"/>
      <c r="E46" s="374"/>
      <c r="F46" s="374"/>
      <c r="G46" s="374"/>
      <c r="H46" s="374"/>
      <c r="I46" s="271"/>
      <c r="J46" s="2"/>
      <c r="K46" s="2"/>
      <c r="L46" s="5"/>
      <c r="M46" s="5"/>
      <c r="N46" s="5"/>
      <c r="O46" s="5"/>
      <c r="P46" s="5"/>
      <c r="Q46" s="5"/>
      <c r="R46" s="5"/>
      <c r="S46" s="5"/>
      <c r="T46" s="5"/>
      <c r="U46" s="5"/>
      <c r="V46" s="5"/>
      <c r="W46" s="5"/>
    </row>
    <row r="47" spans="1:23" x14ac:dyDescent="0.25">
      <c r="A47" s="2"/>
      <c r="B47" s="374" t="s">
        <v>64</v>
      </c>
      <c r="C47" s="374"/>
      <c r="D47" s="374"/>
      <c r="E47" s="374"/>
      <c r="F47" s="374"/>
      <c r="G47" s="374"/>
      <c r="H47" s="374"/>
      <c r="I47" s="271"/>
      <c r="J47" s="2"/>
      <c r="K47" s="2"/>
      <c r="L47" s="5"/>
      <c r="M47" s="5"/>
      <c r="N47" s="5"/>
      <c r="O47" s="5"/>
      <c r="P47" s="5"/>
      <c r="Q47" s="5"/>
      <c r="R47" s="5"/>
      <c r="S47" s="5"/>
      <c r="T47" s="5"/>
      <c r="U47" s="5"/>
      <c r="V47" s="5"/>
      <c r="W47" s="5"/>
    </row>
    <row r="48" spans="1:23" x14ac:dyDescent="0.25">
      <c r="A48" s="2"/>
      <c r="B48" s="374" t="s">
        <v>169</v>
      </c>
      <c r="C48" s="374"/>
      <c r="D48" s="374"/>
      <c r="E48" s="374"/>
      <c r="F48" s="374"/>
      <c r="G48" s="374"/>
      <c r="H48" s="374"/>
      <c r="I48" s="271"/>
      <c r="J48" s="2"/>
      <c r="K48" s="2"/>
      <c r="L48" s="5"/>
      <c r="M48" s="5"/>
      <c r="N48" s="5"/>
      <c r="O48" s="5"/>
      <c r="P48" s="5"/>
      <c r="Q48" s="5"/>
      <c r="R48" s="5"/>
      <c r="S48" s="5"/>
      <c r="T48" s="5"/>
      <c r="U48" s="5"/>
      <c r="V48" s="5"/>
      <c r="W48" s="5"/>
    </row>
    <row r="49" spans="1:23" x14ac:dyDescent="0.25">
      <c r="A49" s="2"/>
      <c r="B49" s="374" t="s">
        <v>769</v>
      </c>
      <c r="C49" s="374"/>
      <c r="D49" s="374"/>
      <c r="E49" s="374"/>
      <c r="F49" s="374"/>
      <c r="G49" s="374"/>
      <c r="H49" s="374"/>
      <c r="I49" s="271"/>
      <c r="J49" s="2"/>
      <c r="K49" s="2"/>
      <c r="L49" s="5"/>
      <c r="M49" s="5"/>
      <c r="N49" s="5"/>
      <c r="O49" s="5"/>
      <c r="P49" s="5"/>
      <c r="Q49" s="5"/>
      <c r="R49" s="5"/>
      <c r="S49" s="5"/>
      <c r="T49" s="5"/>
      <c r="U49" s="5"/>
      <c r="V49" s="5"/>
      <c r="W49" s="5"/>
    </row>
    <row r="50" spans="1:23" x14ac:dyDescent="0.25">
      <c r="A50" s="2"/>
      <c r="B50" s="148" t="s">
        <v>167</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62</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166</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168</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702</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703</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704</v>
      </c>
    </row>
    <row r="58" spans="1:23" x14ac:dyDescent="0.25">
      <c r="B58" s="148" t="s">
        <v>61</v>
      </c>
    </row>
    <row r="59" spans="1:23" x14ac:dyDescent="0.25">
      <c r="B59" s="375" t="s">
        <v>708</v>
      </c>
      <c r="C59" s="375"/>
      <c r="D59" s="375"/>
      <c r="E59" s="375"/>
      <c r="F59" s="375"/>
      <c r="G59" s="375"/>
      <c r="H59" s="375"/>
    </row>
    <row r="61" spans="1:23" x14ac:dyDescent="0.25">
      <c r="B61" s="404" t="s">
        <v>727</v>
      </c>
      <c r="C61" s="404"/>
    </row>
    <row r="62" spans="1:23" x14ac:dyDescent="0.25">
      <c r="B62" s="277" t="s">
        <v>715</v>
      </c>
      <c r="C62" s="277" t="s">
        <v>716</v>
      </c>
    </row>
    <row r="63" spans="1:23" x14ac:dyDescent="0.25">
      <c r="B63" s="273"/>
      <c r="C63" s="278">
        <f ca="1">$N$4</f>
        <v>213.88731106434852</v>
      </c>
    </row>
    <row r="64" spans="1:23" x14ac:dyDescent="0.25">
      <c r="B64" s="238">
        <v>1</v>
      </c>
      <c r="C64" s="237">
        <f t="dataTable" ref="C64:C10063" dt2D="0" dtr="0" r1="M3" ca="1"/>
        <v>23.271635369513518</v>
      </c>
    </row>
    <row r="65" spans="2:9" x14ac:dyDescent="0.25">
      <c r="B65" s="238">
        <v>2</v>
      </c>
      <c r="C65" s="237">
        <v>231.25942511959187</v>
      </c>
    </row>
    <row r="66" spans="2:9" x14ac:dyDescent="0.25">
      <c r="B66" s="238">
        <v>3</v>
      </c>
      <c r="C66" s="237">
        <v>73.804970240839893</v>
      </c>
    </row>
    <row r="67" spans="2:9" x14ac:dyDescent="0.25">
      <c r="B67" s="238">
        <v>4</v>
      </c>
      <c r="C67" s="237">
        <v>1.9348321678860856</v>
      </c>
    </row>
    <row r="68" spans="2:9" x14ac:dyDescent="0.25">
      <c r="B68" s="238">
        <v>5</v>
      </c>
      <c r="C68" s="237">
        <v>-92.54873111391899</v>
      </c>
      <c r="H68"/>
      <c r="I68"/>
    </row>
    <row r="69" spans="2:9" x14ac:dyDescent="0.25">
      <c r="B69" s="238">
        <v>6</v>
      </c>
      <c r="C69" s="237">
        <v>442.06368483279743</v>
      </c>
      <c r="H69"/>
      <c r="I69"/>
    </row>
    <row r="70" spans="2:9" x14ac:dyDescent="0.25">
      <c r="B70" s="238">
        <v>7</v>
      </c>
      <c r="C70" s="237">
        <v>22.322632841950465</v>
      </c>
      <c r="H70"/>
      <c r="I70"/>
    </row>
    <row r="71" spans="2:9" x14ac:dyDescent="0.25">
      <c r="B71" s="238">
        <v>8</v>
      </c>
      <c r="C71" s="237">
        <v>101.12861791385258</v>
      </c>
      <c r="H71"/>
      <c r="I71"/>
    </row>
    <row r="72" spans="2:9" x14ac:dyDescent="0.25">
      <c r="B72" s="238">
        <v>9</v>
      </c>
      <c r="C72" s="237">
        <v>293.61818841546142</v>
      </c>
      <c r="H72"/>
      <c r="I72"/>
    </row>
    <row r="73" spans="2:9" x14ac:dyDescent="0.25">
      <c r="B73" s="238">
        <v>10</v>
      </c>
      <c r="C73" s="237">
        <v>457.62214721454836</v>
      </c>
      <c r="H73"/>
      <c r="I73"/>
    </row>
    <row r="74" spans="2:9" x14ac:dyDescent="0.25">
      <c r="B74" s="238">
        <v>11</v>
      </c>
      <c r="C74" s="237">
        <v>-44.362429438933958</v>
      </c>
      <c r="H74"/>
      <c r="I74"/>
    </row>
    <row r="75" spans="2:9" x14ac:dyDescent="0.25">
      <c r="B75" s="238">
        <v>12</v>
      </c>
      <c r="C75" s="237">
        <v>-49.275400384694649</v>
      </c>
      <c r="H75"/>
      <c r="I75"/>
    </row>
    <row r="76" spans="2:9" x14ac:dyDescent="0.25">
      <c r="B76" s="238">
        <v>13</v>
      </c>
      <c r="C76" s="237">
        <v>8.6001768566456178</v>
      </c>
      <c r="H76"/>
      <c r="I76"/>
    </row>
    <row r="77" spans="2:9" x14ac:dyDescent="0.25">
      <c r="B77" s="238">
        <v>14</v>
      </c>
      <c r="C77" s="237">
        <v>-11.324653597330666</v>
      </c>
      <c r="H77"/>
      <c r="I77"/>
    </row>
    <row r="78" spans="2:9" x14ac:dyDescent="0.25">
      <c r="B78" s="238">
        <v>15</v>
      </c>
      <c r="C78" s="237">
        <v>294.29425397532407</v>
      </c>
      <c r="H78"/>
      <c r="I78"/>
    </row>
    <row r="79" spans="2:9" x14ac:dyDescent="0.25">
      <c r="B79" s="238">
        <v>16</v>
      </c>
      <c r="C79" s="237">
        <v>227.73359630044246</v>
      </c>
      <c r="H79"/>
      <c r="I79"/>
    </row>
    <row r="80" spans="2:9" x14ac:dyDescent="0.25">
      <c r="B80" s="238">
        <v>17</v>
      </c>
      <c r="C80" s="237">
        <v>117.18437353001606</v>
      </c>
      <c r="H80"/>
      <c r="I80"/>
    </row>
    <row r="81" spans="2:9" x14ac:dyDescent="0.25">
      <c r="B81" s="238">
        <v>18</v>
      </c>
      <c r="C81" s="237">
        <v>46.313608217285633</v>
      </c>
      <c r="H81"/>
      <c r="I81"/>
    </row>
    <row r="82" spans="2:9" x14ac:dyDescent="0.25">
      <c r="B82" s="238">
        <v>19</v>
      </c>
      <c r="C82" s="237">
        <v>143.44356259662635</v>
      </c>
      <c r="H82"/>
      <c r="I82"/>
    </row>
    <row r="83" spans="2:9" x14ac:dyDescent="0.25">
      <c r="B83" s="238">
        <v>20</v>
      </c>
      <c r="C83" s="237">
        <v>81.808224979423713</v>
      </c>
      <c r="H83"/>
      <c r="I83"/>
    </row>
    <row r="84" spans="2:9" x14ac:dyDescent="0.25">
      <c r="B84" s="238">
        <v>21</v>
      </c>
      <c r="C84" s="237">
        <v>226.54033033654525</v>
      </c>
      <c r="H84"/>
      <c r="I84"/>
    </row>
    <row r="85" spans="2:9" x14ac:dyDescent="0.25">
      <c r="B85" s="238">
        <v>22</v>
      </c>
      <c r="C85" s="237">
        <v>107.97169435655188</v>
      </c>
      <c r="H85"/>
      <c r="I85"/>
    </row>
    <row r="86" spans="2:9" x14ac:dyDescent="0.25">
      <c r="B86" s="238">
        <v>23</v>
      </c>
      <c r="C86" s="237">
        <v>74.580084603401133</v>
      </c>
      <c r="H86"/>
      <c r="I86"/>
    </row>
    <row r="87" spans="2:9" x14ac:dyDescent="0.25">
      <c r="B87" s="238">
        <v>24</v>
      </c>
      <c r="C87" s="237">
        <v>67.97486160524852</v>
      </c>
      <c r="H87"/>
      <c r="I87"/>
    </row>
    <row r="88" spans="2:9" x14ac:dyDescent="0.25">
      <c r="B88" s="238">
        <v>25</v>
      </c>
      <c r="C88" s="237">
        <v>92.233386626404695</v>
      </c>
      <c r="H88"/>
      <c r="I88"/>
    </row>
    <row r="89" spans="2:9" x14ac:dyDescent="0.25">
      <c r="B89" s="238">
        <v>26</v>
      </c>
      <c r="C89" s="237">
        <v>43.522964092823258</v>
      </c>
      <c r="H89"/>
      <c r="I89"/>
    </row>
    <row r="90" spans="2:9" x14ac:dyDescent="0.25">
      <c r="B90" s="238">
        <v>27</v>
      </c>
      <c r="C90" s="237">
        <v>210.14408523061462</v>
      </c>
      <c r="H90"/>
      <c r="I90"/>
    </row>
    <row r="91" spans="2:9" x14ac:dyDescent="0.25">
      <c r="B91" s="238">
        <v>28</v>
      </c>
      <c r="C91" s="237">
        <v>198.46402795655996</v>
      </c>
      <c r="H91"/>
      <c r="I91"/>
    </row>
    <row r="92" spans="2:9" x14ac:dyDescent="0.25">
      <c r="B92" s="238">
        <v>29</v>
      </c>
      <c r="C92" s="237">
        <v>167.40715047913326</v>
      </c>
      <c r="H92"/>
      <c r="I92"/>
    </row>
    <row r="93" spans="2:9" x14ac:dyDescent="0.25">
      <c r="B93" s="238">
        <v>30</v>
      </c>
      <c r="C93" s="237">
        <v>62.778929218580046</v>
      </c>
      <c r="H93"/>
      <c r="I93"/>
    </row>
    <row r="94" spans="2:9" x14ac:dyDescent="0.25">
      <c r="B94" s="238">
        <v>31</v>
      </c>
      <c r="C94" s="237">
        <v>135.56845340848935</v>
      </c>
      <c r="H94"/>
      <c r="I94"/>
    </row>
    <row r="95" spans="2:9" x14ac:dyDescent="0.25">
      <c r="B95" s="238">
        <v>32</v>
      </c>
      <c r="C95" s="237">
        <v>73.936061035321998</v>
      </c>
      <c r="H95"/>
      <c r="I95"/>
    </row>
    <row r="96" spans="2:9" x14ac:dyDescent="0.25">
      <c r="B96" s="238">
        <v>33</v>
      </c>
      <c r="C96" s="237">
        <v>-42.24075944546189</v>
      </c>
      <c r="H96"/>
      <c r="I96"/>
    </row>
    <row r="97" spans="2:9" x14ac:dyDescent="0.25">
      <c r="B97" s="238">
        <v>34</v>
      </c>
      <c r="C97" s="237">
        <v>218.71203766069732</v>
      </c>
      <c r="H97"/>
      <c r="I97"/>
    </row>
    <row r="98" spans="2:9" x14ac:dyDescent="0.25">
      <c r="B98" s="238">
        <v>35</v>
      </c>
      <c r="C98" s="237">
        <v>105.47303249203298</v>
      </c>
      <c r="H98"/>
      <c r="I98"/>
    </row>
    <row r="99" spans="2:9" x14ac:dyDescent="0.25">
      <c r="B99" s="238">
        <v>36</v>
      </c>
      <c r="C99" s="237">
        <v>99.909226057668164</v>
      </c>
      <c r="H99"/>
      <c r="I99"/>
    </row>
    <row r="100" spans="2:9" x14ac:dyDescent="0.25">
      <c r="B100" s="238">
        <v>37</v>
      </c>
      <c r="C100" s="237">
        <v>-38.768268787468912</v>
      </c>
      <c r="H100"/>
      <c r="I100"/>
    </row>
    <row r="101" spans="2:9" x14ac:dyDescent="0.25">
      <c r="B101" s="238">
        <v>38</v>
      </c>
      <c r="C101" s="237">
        <v>135.67970129824852</v>
      </c>
      <c r="H101"/>
      <c r="I101"/>
    </row>
    <row r="102" spans="2:9" x14ac:dyDescent="0.25">
      <c r="B102" s="238">
        <v>39</v>
      </c>
      <c r="C102" s="237">
        <v>106.64008986613615</v>
      </c>
      <c r="H102"/>
      <c r="I102"/>
    </row>
    <row r="103" spans="2:9" x14ac:dyDescent="0.25">
      <c r="B103" s="238">
        <v>40</v>
      </c>
      <c r="C103" s="237">
        <v>-88.26006911816043</v>
      </c>
      <c r="H103"/>
      <c r="I103"/>
    </row>
    <row r="104" spans="2:9" x14ac:dyDescent="0.25">
      <c r="B104" s="238">
        <v>41</v>
      </c>
      <c r="C104" s="237">
        <v>188.81609637484721</v>
      </c>
      <c r="H104"/>
      <c r="I104"/>
    </row>
    <row r="105" spans="2:9" x14ac:dyDescent="0.25">
      <c r="B105" s="238">
        <v>42</v>
      </c>
      <c r="C105" s="237">
        <v>216.53463241483726</v>
      </c>
      <c r="H105"/>
      <c r="I105"/>
    </row>
    <row r="106" spans="2:9" x14ac:dyDescent="0.25">
      <c r="B106" s="238">
        <v>43</v>
      </c>
      <c r="C106" s="237">
        <v>175.28462859305159</v>
      </c>
      <c r="H106"/>
      <c r="I106"/>
    </row>
    <row r="107" spans="2:9" x14ac:dyDescent="0.25">
      <c r="B107" s="238">
        <v>44</v>
      </c>
      <c r="C107" s="237">
        <v>192.70355809673865</v>
      </c>
      <c r="H107"/>
      <c r="I107"/>
    </row>
    <row r="108" spans="2:9" x14ac:dyDescent="0.25">
      <c r="B108" s="238">
        <v>45</v>
      </c>
      <c r="C108" s="237">
        <v>65.581097324550328</v>
      </c>
      <c r="H108"/>
      <c r="I108"/>
    </row>
    <row r="109" spans="2:9" x14ac:dyDescent="0.25">
      <c r="B109" s="238">
        <v>46</v>
      </c>
      <c r="C109" s="237">
        <v>59.008578280361597</v>
      </c>
      <c r="H109"/>
      <c r="I109"/>
    </row>
    <row r="110" spans="2:9" x14ac:dyDescent="0.25">
      <c r="B110" s="238">
        <v>47</v>
      </c>
      <c r="C110" s="237">
        <v>129.64409495423732</v>
      </c>
      <c r="H110"/>
      <c r="I110"/>
    </row>
    <row r="111" spans="2:9" x14ac:dyDescent="0.25">
      <c r="B111" s="238">
        <v>48</v>
      </c>
      <c r="C111" s="237">
        <v>291.93292289196086</v>
      </c>
      <c r="H111"/>
      <c r="I111"/>
    </row>
    <row r="112" spans="2:9" x14ac:dyDescent="0.25">
      <c r="B112" s="238">
        <v>49</v>
      </c>
      <c r="C112" s="237">
        <v>90.373916865047192</v>
      </c>
      <c r="H112"/>
      <c r="I112"/>
    </row>
    <row r="113" spans="2:9" x14ac:dyDescent="0.25">
      <c r="B113" s="238">
        <v>50</v>
      </c>
      <c r="C113" s="237">
        <v>-94.672602494763908</v>
      </c>
      <c r="H113"/>
      <c r="I113"/>
    </row>
    <row r="114" spans="2:9" x14ac:dyDescent="0.25">
      <c r="B114" s="238">
        <v>51</v>
      </c>
      <c r="C114" s="237">
        <v>263.78024039596721</v>
      </c>
      <c r="H114"/>
      <c r="I114"/>
    </row>
    <row r="115" spans="2:9" x14ac:dyDescent="0.25">
      <c r="B115" s="238">
        <v>52</v>
      </c>
      <c r="C115" s="237">
        <v>445.94455261758503</v>
      </c>
      <c r="H115"/>
      <c r="I115"/>
    </row>
    <row r="116" spans="2:9" x14ac:dyDescent="0.25">
      <c r="B116" s="238">
        <v>53</v>
      </c>
      <c r="C116" s="237">
        <v>74.934216035088298</v>
      </c>
      <c r="H116"/>
      <c r="I116"/>
    </row>
    <row r="117" spans="2:9" x14ac:dyDescent="0.25">
      <c r="B117" s="238">
        <v>54</v>
      </c>
      <c r="C117" s="237">
        <v>302.09629358810707</v>
      </c>
      <c r="H117"/>
      <c r="I117"/>
    </row>
    <row r="118" spans="2:9" x14ac:dyDescent="0.25">
      <c r="B118" s="238">
        <v>55</v>
      </c>
      <c r="C118" s="237">
        <v>-146.1585334283389</v>
      </c>
      <c r="H118"/>
      <c r="I118"/>
    </row>
    <row r="119" spans="2:9" x14ac:dyDescent="0.25">
      <c r="B119" s="238">
        <v>56</v>
      </c>
      <c r="C119" s="237">
        <v>71.251051657106544</v>
      </c>
      <c r="H119"/>
      <c r="I119"/>
    </row>
    <row r="120" spans="2:9" x14ac:dyDescent="0.25">
      <c r="B120" s="238">
        <v>57</v>
      </c>
      <c r="C120" s="237">
        <v>-6.7423535317347074</v>
      </c>
      <c r="H120"/>
      <c r="I120"/>
    </row>
    <row r="121" spans="2:9" x14ac:dyDescent="0.25">
      <c r="B121" s="238">
        <v>58</v>
      </c>
      <c r="C121" s="237">
        <v>-72.143235156555534</v>
      </c>
      <c r="H121"/>
      <c r="I121"/>
    </row>
    <row r="122" spans="2:9" x14ac:dyDescent="0.25">
      <c r="B122" s="238">
        <v>59</v>
      </c>
      <c r="C122" s="237">
        <v>200.41931327528874</v>
      </c>
      <c r="H122"/>
      <c r="I122"/>
    </row>
    <row r="123" spans="2:9" x14ac:dyDescent="0.25">
      <c r="B123" s="238">
        <v>60</v>
      </c>
      <c r="C123" s="237">
        <v>472.64153882434164</v>
      </c>
      <c r="H123"/>
      <c r="I123"/>
    </row>
    <row r="124" spans="2:9" x14ac:dyDescent="0.25">
      <c r="B124" s="238">
        <v>61</v>
      </c>
      <c r="C124" s="237">
        <v>78.709440218988803</v>
      </c>
      <c r="H124"/>
      <c r="I124"/>
    </row>
    <row r="125" spans="2:9" x14ac:dyDescent="0.25">
      <c r="B125" s="238">
        <v>62</v>
      </c>
      <c r="C125" s="237">
        <v>65.295366670152333</v>
      </c>
      <c r="H125"/>
      <c r="I125"/>
    </row>
    <row r="126" spans="2:9" x14ac:dyDescent="0.25">
      <c r="B126" s="238">
        <v>63</v>
      </c>
      <c r="C126" s="237">
        <v>303.25054949980506</v>
      </c>
      <c r="H126"/>
      <c r="I126"/>
    </row>
    <row r="127" spans="2:9" x14ac:dyDescent="0.25">
      <c r="B127" s="238">
        <v>64</v>
      </c>
      <c r="C127" s="237">
        <v>197.68524941320285</v>
      </c>
      <c r="H127"/>
      <c r="I127"/>
    </row>
    <row r="128" spans="2:9" x14ac:dyDescent="0.25">
      <c r="B128" s="238">
        <v>65</v>
      </c>
      <c r="C128" s="237">
        <v>145.87239982679242</v>
      </c>
      <c r="H128"/>
      <c r="I128"/>
    </row>
    <row r="129" spans="2:9" x14ac:dyDescent="0.25">
      <c r="B129" s="238">
        <v>66</v>
      </c>
      <c r="C129" s="237">
        <v>-20.549818967995918</v>
      </c>
      <c r="H129"/>
      <c r="I129"/>
    </row>
    <row r="130" spans="2:9" x14ac:dyDescent="0.25">
      <c r="B130" s="238">
        <v>67</v>
      </c>
      <c r="C130" s="237">
        <v>218.18038061157813</v>
      </c>
      <c r="H130"/>
      <c r="I130"/>
    </row>
    <row r="131" spans="2:9" x14ac:dyDescent="0.25">
      <c r="B131" s="238">
        <v>68</v>
      </c>
      <c r="C131" s="237">
        <v>61.777188658406274</v>
      </c>
      <c r="H131"/>
      <c r="I131"/>
    </row>
    <row r="132" spans="2:9" x14ac:dyDescent="0.25">
      <c r="B132" s="238">
        <v>69</v>
      </c>
      <c r="C132" s="237">
        <v>141.97699690268564</v>
      </c>
      <c r="H132"/>
      <c r="I132"/>
    </row>
    <row r="133" spans="2:9" x14ac:dyDescent="0.25">
      <c r="B133" s="238">
        <v>70</v>
      </c>
      <c r="C133" s="237">
        <v>286.10274200718442</v>
      </c>
      <c r="H133"/>
      <c r="I133"/>
    </row>
    <row r="134" spans="2:9" x14ac:dyDescent="0.25">
      <c r="B134" s="238">
        <v>71</v>
      </c>
      <c r="C134" s="237">
        <v>-6.350583797285239</v>
      </c>
      <c r="H134"/>
      <c r="I134"/>
    </row>
    <row r="135" spans="2:9" x14ac:dyDescent="0.25">
      <c r="B135" s="238">
        <v>72</v>
      </c>
      <c r="C135" s="237">
        <v>126.51201387855485</v>
      </c>
      <c r="H135"/>
      <c r="I135"/>
    </row>
    <row r="136" spans="2:9" x14ac:dyDescent="0.25">
      <c r="B136" s="238">
        <v>73</v>
      </c>
      <c r="C136" s="237">
        <v>-151.29225094215019</v>
      </c>
      <c r="H136"/>
      <c r="I136"/>
    </row>
    <row r="137" spans="2:9" x14ac:dyDescent="0.25">
      <c r="B137" s="238">
        <v>74</v>
      </c>
      <c r="C137" s="237">
        <v>48.517142413110278</v>
      </c>
      <c r="H137"/>
      <c r="I137"/>
    </row>
    <row r="138" spans="2:9" x14ac:dyDescent="0.25">
      <c r="B138" s="238">
        <v>75</v>
      </c>
      <c r="C138" s="237">
        <v>60.550243841320921</v>
      </c>
      <c r="H138"/>
      <c r="I138"/>
    </row>
    <row r="139" spans="2:9" x14ac:dyDescent="0.25">
      <c r="B139" s="238">
        <v>76</v>
      </c>
      <c r="C139" s="237">
        <v>-36.405042697256022</v>
      </c>
      <c r="H139"/>
      <c r="I139"/>
    </row>
    <row r="140" spans="2:9" x14ac:dyDescent="0.25">
      <c r="B140" s="238">
        <v>77</v>
      </c>
      <c r="C140" s="237">
        <v>-90.213031046961419</v>
      </c>
      <c r="H140"/>
      <c r="I140"/>
    </row>
    <row r="141" spans="2:9" x14ac:dyDescent="0.25">
      <c r="B141" s="238">
        <v>78</v>
      </c>
      <c r="C141" s="237">
        <v>22.899750542283158</v>
      </c>
      <c r="H141"/>
      <c r="I141"/>
    </row>
    <row r="142" spans="2:9" x14ac:dyDescent="0.25">
      <c r="B142" s="238">
        <v>79</v>
      </c>
      <c r="C142" s="237">
        <v>142.76631095052443</v>
      </c>
      <c r="H142"/>
      <c r="I142"/>
    </row>
    <row r="143" spans="2:9" x14ac:dyDescent="0.25">
      <c r="B143" s="238">
        <v>80</v>
      </c>
      <c r="C143" s="237">
        <v>58.219799944511664</v>
      </c>
      <c r="H143"/>
      <c r="I143"/>
    </row>
    <row r="144" spans="2:9" x14ac:dyDescent="0.25">
      <c r="B144" s="238">
        <v>81</v>
      </c>
      <c r="C144" s="237">
        <v>-36.863174365069824</v>
      </c>
      <c r="H144"/>
      <c r="I144"/>
    </row>
    <row r="145" spans="2:9" x14ac:dyDescent="0.25">
      <c r="B145" s="238">
        <v>82</v>
      </c>
      <c r="C145" s="237">
        <v>-91.415407475746917</v>
      </c>
      <c r="H145"/>
      <c r="I145"/>
    </row>
    <row r="146" spans="2:9" x14ac:dyDescent="0.25">
      <c r="B146" s="238">
        <v>83</v>
      </c>
      <c r="C146" s="237">
        <v>-0.70552698838146455</v>
      </c>
      <c r="H146"/>
      <c r="I146"/>
    </row>
    <row r="147" spans="2:9" x14ac:dyDescent="0.25">
      <c r="B147" s="238">
        <v>84</v>
      </c>
      <c r="C147" s="237">
        <v>-250.09744482624899</v>
      </c>
      <c r="H147"/>
      <c r="I147"/>
    </row>
    <row r="148" spans="2:9" x14ac:dyDescent="0.25">
      <c r="B148" s="238">
        <v>85</v>
      </c>
      <c r="C148" s="237">
        <v>-51.105591842776931</v>
      </c>
      <c r="H148"/>
      <c r="I148"/>
    </row>
    <row r="149" spans="2:9" x14ac:dyDescent="0.25">
      <c r="B149" s="238">
        <v>86</v>
      </c>
      <c r="C149" s="237">
        <v>221.49453092193238</v>
      </c>
      <c r="H149"/>
      <c r="I149"/>
    </row>
    <row r="150" spans="2:9" x14ac:dyDescent="0.25">
      <c r="B150" s="238">
        <v>87</v>
      </c>
      <c r="C150" s="237">
        <v>115.84513876567718</v>
      </c>
      <c r="H150"/>
      <c r="I150"/>
    </row>
    <row r="151" spans="2:9" x14ac:dyDescent="0.25">
      <c r="B151" s="238">
        <v>88</v>
      </c>
      <c r="C151" s="237">
        <v>99.793779115131073</v>
      </c>
      <c r="H151"/>
      <c r="I151"/>
    </row>
    <row r="152" spans="2:9" x14ac:dyDescent="0.25">
      <c r="B152" s="238">
        <v>89</v>
      </c>
      <c r="C152" s="237">
        <v>-76.84179555435756</v>
      </c>
      <c r="H152"/>
      <c r="I152"/>
    </row>
    <row r="153" spans="2:9" x14ac:dyDescent="0.25">
      <c r="B153" s="238">
        <v>90</v>
      </c>
      <c r="C153" s="237">
        <v>338.23590482557427</v>
      </c>
      <c r="H153"/>
      <c r="I153"/>
    </row>
    <row r="154" spans="2:9" x14ac:dyDescent="0.25">
      <c r="B154" s="238">
        <v>91</v>
      </c>
      <c r="C154" s="237">
        <v>488.67385077768006</v>
      </c>
      <c r="H154"/>
      <c r="I154"/>
    </row>
    <row r="155" spans="2:9" x14ac:dyDescent="0.25">
      <c r="B155" s="238">
        <v>92</v>
      </c>
      <c r="C155" s="237">
        <v>354.25280907683475</v>
      </c>
      <c r="H155"/>
      <c r="I155"/>
    </row>
    <row r="156" spans="2:9" x14ac:dyDescent="0.25">
      <c r="B156" s="238">
        <v>93</v>
      </c>
      <c r="C156" s="237">
        <v>213.19524674639609</v>
      </c>
      <c r="H156"/>
      <c r="I156"/>
    </row>
    <row r="157" spans="2:9" x14ac:dyDescent="0.25">
      <c r="B157" s="238">
        <v>94</v>
      </c>
      <c r="C157" s="237">
        <v>126.36480072849123</v>
      </c>
      <c r="H157"/>
      <c r="I157"/>
    </row>
    <row r="158" spans="2:9" x14ac:dyDescent="0.25">
      <c r="B158" s="238">
        <v>95</v>
      </c>
      <c r="C158" s="237">
        <v>276.43133850305372</v>
      </c>
      <c r="H158"/>
      <c r="I158"/>
    </row>
    <row r="159" spans="2:9" x14ac:dyDescent="0.25">
      <c r="B159" s="238">
        <v>96</v>
      </c>
      <c r="C159" s="237">
        <v>220.5150949317503</v>
      </c>
      <c r="H159"/>
      <c r="I159"/>
    </row>
    <row r="160" spans="2:9" x14ac:dyDescent="0.25">
      <c r="B160" s="238">
        <v>97</v>
      </c>
      <c r="C160" s="237">
        <v>90.13662501418716</v>
      </c>
      <c r="H160"/>
      <c r="I160"/>
    </row>
    <row r="161" spans="2:9" x14ac:dyDescent="0.25">
      <c r="B161" s="238">
        <v>98</v>
      </c>
      <c r="C161" s="237">
        <v>77.511151939110377</v>
      </c>
      <c r="H161"/>
      <c r="I161"/>
    </row>
    <row r="162" spans="2:9" x14ac:dyDescent="0.25">
      <c r="B162" s="238">
        <v>99</v>
      </c>
      <c r="C162" s="237">
        <v>213.37112367141685</v>
      </c>
      <c r="H162"/>
      <c r="I162"/>
    </row>
    <row r="163" spans="2:9" x14ac:dyDescent="0.25">
      <c r="B163" s="238">
        <v>100</v>
      </c>
      <c r="C163" s="237">
        <v>120.46372314347954</v>
      </c>
      <c r="H163"/>
      <c r="I163"/>
    </row>
    <row r="164" spans="2:9" x14ac:dyDescent="0.25">
      <c r="B164" s="238">
        <v>101</v>
      </c>
      <c r="C164" s="237">
        <v>123.69728239182623</v>
      </c>
      <c r="H164"/>
      <c r="I164"/>
    </row>
    <row r="165" spans="2:9" x14ac:dyDescent="0.25">
      <c r="B165" s="238">
        <v>102</v>
      </c>
      <c r="C165" s="237">
        <v>69.711752765741807</v>
      </c>
      <c r="H165"/>
      <c r="I165"/>
    </row>
    <row r="166" spans="2:9" x14ac:dyDescent="0.25">
      <c r="B166" s="238">
        <v>103</v>
      </c>
      <c r="C166" s="237">
        <v>-11.829063718183306</v>
      </c>
      <c r="H166"/>
      <c r="I166"/>
    </row>
    <row r="167" spans="2:9" x14ac:dyDescent="0.25">
      <c r="B167" s="238">
        <v>104</v>
      </c>
      <c r="C167" s="237">
        <v>309.36990158569273</v>
      </c>
      <c r="H167"/>
      <c r="I167"/>
    </row>
    <row r="168" spans="2:9" x14ac:dyDescent="0.25">
      <c r="B168" s="238">
        <v>105</v>
      </c>
      <c r="C168" s="237">
        <v>342.70191123468578</v>
      </c>
      <c r="H168"/>
      <c r="I168"/>
    </row>
    <row r="169" spans="2:9" x14ac:dyDescent="0.25">
      <c r="B169" s="238">
        <v>106</v>
      </c>
      <c r="C169" s="237">
        <v>-82.226875690253991</v>
      </c>
      <c r="H169"/>
      <c r="I169"/>
    </row>
    <row r="170" spans="2:9" x14ac:dyDescent="0.25">
      <c r="B170" s="238">
        <v>107</v>
      </c>
      <c r="C170" s="237">
        <v>460.99888708348499</v>
      </c>
      <c r="H170"/>
      <c r="I170"/>
    </row>
    <row r="171" spans="2:9" x14ac:dyDescent="0.25">
      <c r="B171" s="238">
        <v>108</v>
      </c>
      <c r="C171" s="237">
        <v>60.140265504659347</v>
      </c>
      <c r="H171"/>
      <c r="I171"/>
    </row>
    <row r="172" spans="2:9" x14ac:dyDescent="0.25">
      <c r="B172" s="238">
        <v>109</v>
      </c>
      <c r="C172" s="237">
        <v>176.08066885018289</v>
      </c>
      <c r="H172"/>
      <c r="I172"/>
    </row>
    <row r="173" spans="2:9" x14ac:dyDescent="0.25">
      <c r="B173" s="238">
        <v>110</v>
      </c>
      <c r="C173" s="237">
        <v>24.856047119283119</v>
      </c>
      <c r="H173"/>
      <c r="I173"/>
    </row>
    <row r="174" spans="2:9" x14ac:dyDescent="0.25">
      <c r="B174" s="238">
        <v>111</v>
      </c>
      <c r="C174" s="237">
        <v>-28.097102680926497</v>
      </c>
      <c r="H174"/>
      <c r="I174"/>
    </row>
    <row r="175" spans="2:9" x14ac:dyDescent="0.25">
      <c r="B175" s="238">
        <v>112</v>
      </c>
      <c r="C175" s="237">
        <v>208.02516733759455</v>
      </c>
      <c r="H175"/>
      <c r="I175"/>
    </row>
    <row r="176" spans="2:9" x14ac:dyDescent="0.25">
      <c r="B176" s="238">
        <v>113</v>
      </c>
      <c r="C176" s="237">
        <v>141.5169004520277</v>
      </c>
      <c r="H176"/>
      <c r="I176"/>
    </row>
    <row r="177" spans="2:9" x14ac:dyDescent="0.25">
      <c r="B177" s="238">
        <v>114</v>
      </c>
      <c r="C177" s="237">
        <v>121.08007543658437</v>
      </c>
      <c r="H177"/>
      <c r="I177"/>
    </row>
    <row r="178" spans="2:9" x14ac:dyDescent="0.25">
      <c r="B178" s="238">
        <v>115</v>
      </c>
      <c r="C178" s="237">
        <v>2.6352884331377737</v>
      </c>
      <c r="H178"/>
      <c r="I178"/>
    </row>
    <row r="179" spans="2:9" x14ac:dyDescent="0.25">
      <c r="B179" s="238">
        <v>116</v>
      </c>
      <c r="C179" s="237">
        <v>54.448507957364825</v>
      </c>
      <c r="H179"/>
      <c r="I179"/>
    </row>
    <row r="180" spans="2:9" x14ac:dyDescent="0.25">
      <c r="B180" s="238">
        <v>117</v>
      </c>
      <c r="C180" s="237">
        <v>195.16002998344212</v>
      </c>
      <c r="H180"/>
      <c r="I180"/>
    </row>
    <row r="181" spans="2:9" x14ac:dyDescent="0.25">
      <c r="B181" s="238">
        <v>118</v>
      </c>
      <c r="C181" s="237">
        <v>82.811629436973419</v>
      </c>
      <c r="H181"/>
      <c r="I181"/>
    </row>
    <row r="182" spans="2:9" x14ac:dyDescent="0.25">
      <c r="B182" s="238">
        <v>119</v>
      </c>
      <c r="C182" s="237">
        <v>386.27834719889563</v>
      </c>
      <c r="H182"/>
      <c r="I182"/>
    </row>
    <row r="183" spans="2:9" x14ac:dyDescent="0.25">
      <c r="B183" s="238">
        <v>120</v>
      </c>
      <c r="C183" s="237">
        <v>146.50215630683167</v>
      </c>
      <c r="H183"/>
      <c r="I183"/>
    </row>
    <row r="184" spans="2:9" x14ac:dyDescent="0.25">
      <c r="B184" s="238">
        <v>121</v>
      </c>
      <c r="C184" s="237">
        <v>88.951156532367236</v>
      </c>
      <c r="H184"/>
      <c r="I184"/>
    </row>
    <row r="185" spans="2:9" x14ac:dyDescent="0.25">
      <c r="B185" s="238">
        <v>122</v>
      </c>
      <c r="C185" s="237">
        <v>70.780605787158009</v>
      </c>
      <c r="H185"/>
      <c r="I185"/>
    </row>
    <row r="186" spans="2:9" x14ac:dyDescent="0.25">
      <c r="B186" s="238">
        <v>123</v>
      </c>
      <c r="C186" s="237">
        <v>64.345328192811792</v>
      </c>
      <c r="H186"/>
      <c r="I186"/>
    </row>
    <row r="187" spans="2:9" x14ac:dyDescent="0.25">
      <c r="B187" s="238">
        <v>124</v>
      </c>
      <c r="C187" s="237">
        <v>361.92039142782517</v>
      </c>
      <c r="H187"/>
      <c r="I187"/>
    </row>
    <row r="188" spans="2:9" x14ac:dyDescent="0.25">
      <c r="B188" s="238">
        <v>125</v>
      </c>
      <c r="C188" s="237">
        <v>11.298132671634946</v>
      </c>
      <c r="H188"/>
      <c r="I188"/>
    </row>
    <row r="189" spans="2:9" x14ac:dyDescent="0.25">
      <c r="B189" s="238">
        <v>126</v>
      </c>
      <c r="C189" s="237">
        <v>-45.34983963054313</v>
      </c>
      <c r="H189"/>
      <c r="I189"/>
    </row>
    <row r="190" spans="2:9" x14ac:dyDescent="0.25">
      <c r="B190" s="238">
        <v>127</v>
      </c>
      <c r="C190" s="237">
        <v>149.54873576411185</v>
      </c>
      <c r="H190"/>
      <c r="I190"/>
    </row>
    <row r="191" spans="2:9" x14ac:dyDescent="0.25">
      <c r="B191" s="238">
        <v>128</v>
      </c>
      <c r="C191" s="237">
        <v>380.40952847376252</v>
      </c>
      <c r="H191"/>
      <c r="I191"/>
    </row>
    <row r="192" spans="2:9" x14ac:dyDescent="0.25">
      <c r="B192" s="238">
        <v>129</v>
      </c>
      <c r="C192" s="237">
        <v>-32.315914074711628</v>
      </c>
      <c r="H192"/>
      <c r="I192"/>
    </row>
    <row r="193" spans="2:9" x14ac:dyDescent="0.25">
      <c r="B193" s="238">
        <v>130</v>
      </c>
      <c r="C193" s="237">
        <v>52.987667673979928</v>
      </c>
      <c r="H193"/>
      <c r="I193"/>
    </row>
    <row r="194" spans="2:9" x14ac:dyDescent="0.25">
      <c r="B194" s="238">
        <v>131</v>
      </c>
      <c r="C194" s="237">
        <v>167.65915867670708</v>
      </c>
      <c r="H194"/>
      <c r="I194"/>
    </row>
    <row r="195" spans="2:9" x14ac:dyDescent="0.25">
      <c r="B195" s="238">
        <v>132</v>
      </c>
      <c r="C195" s="237">
        <v>278.09897559492197</v>
      </c>
      <c r="H195"/>
      <c r="I195"/>
    </row>
    <row r="196" spans="2:9" x14ac:dyDescent="0.25">
      <c r="B196" s="238">
        <v>133</v>
      </c>
      <c r="C196" s="237">
        <v>158.06802670892486</v>
      </c>
      <c r="H196"/>
      <c r="I196"/>
    </row>
    <row r="197" spans="2:9" x14ac:dyDescent="0.25">
      <c r="B197" s="238">
        <v>134</v>
      </c>
      <c r="C197" s="237">
        <v>60.634797858056487</v>
      </c>
      <c r="H197"/>
      <c r="I197"/>
    </row>
    <row r="198" spans="2:9" x14ac:dyDescent="0.25">
      <c r="B198" s="238">
        <v>135</v>
      </c>
      <c r="C198" s="237">
        <v>-121.35931141904427</v>
      </c>
      <c r="H198"/>
      <c r="I198"/>
    </row>
    <row r="199" spans="2:9" x14ac:dyDescent="0.25">
      <c r="B199" s="238">
        <v>136</v>
      </c>
      <c r="C199" s="237">
        <v>168.949158303263</v>
      </c>
      <c r="H199"/>
      <c r="I199"/>
    </row>
    <row r="200" spans="2:9" x14ac:dyDescent="0.25">
      <c r="B200" s="238">
        <v>137</v>
      </c>
      <c r="C200" s="237">
        <v>95.182623783192341</v>
      </c>
      <c r="H200"/>
      <c r="I200"/>
    </row>
    <row r="201" spans="2:9" x14ac:dyDescent="0.25">
      <c r="B201" s="238">
        <v>138</v>
      </c>
      <c r="C201" s="237">
        <v>46.187041124433719</v>
      </c>
      <c r="H201"/>
      <c r="I201"/>
    </row>
    <row r="202" spans="2:9" x14ac:dyDescent="0.25">
      <c r="B202" s="238">
        <v>139</v>
      </c>
      <c r="C202" s="237">
        <v>58.547706461656965</v>
      </c>
      <c r="H202"/>
      <c r="I202"/>
    </row>
    <row r="203" spans="2:9" x14ac:dyDescent="0.25">
      <c r="B203" s="238">
        <v>140</v>
      </c>
      <c r="C203" s="237">
        <v>75.794271031007611</v>
      </c>
      <c r="H203"/>
      <c r="I203"/>
    </row>
    <row r="204" spans="2:9" x14ac:dyDescent="0.25">
      <c r="B204" s="238">
        <v>141</v>
      </c>
      <c r="C204" s="237">
        <v>-23.871354943977906</v>
      </c>
      <c r="H204"/>
      <c r="I204"/>
    </row>
    <row r="205" spans="2:9" x14ac:dyDescent="0.25">
      <c r="B205" s="238">
        <v>142</v>
      </c>
      <c r="C205" s="237">
        <v>165.53560551594782</v>
      </c>
      <c r="H205"/>
      <c r="I205"/>
    </row>
    <row r="206" spans="2:9" x14ac:dyDescent="0.25">
      <c r="B206" s="238">
        <v>143</v>
      </c>
      <c r="C206" s="237">
        <v>-7.7638536546060095</v>
      </c>
      <c r="H206"/>
      <c r="I206"/>
    </row>
    <row r="207" spans="2:9" x14ac:dyDescent="0.25">
      <c r="B207" s="238">
        <v>144</v>
      </c>
      <c r="C207" s="237">
        <v>47.46910015082581</v>
      </c>
      <c r="H207"/>
      <c r="I207"/>
    </row>
    <row r="208" spans="2:9" x14ac:dyDescent="0.25">
      <c r="B208" s="238">
        <v>145</v>
      </c>
      <c r="C208" s="237">
        <v>275.25519841868766</v>
      </c>
      <c r="H208"/>
      <c r="I208"/>
    </row>
    <row r="209" spans="2:9" x14ac:dyDescent="0.25">
      <c r="B209" s="238">
        <v>146</v>
      </c>
      <c r="C209" s="237">
        <v>243.56054712831562</v>
      </c>
      <c r="H209"/>
      <c r="I209"/>
    </row>
    <row r="210" spans="2:9" x14ac:dyDescent="0.25">
      <c r="B210" s="238">
        <v>147</v>
      </c>
      <c r="C210" s="237">
        <v>81.954674153347057</v>
      </c>
      <c r="H210"/>
      <c r="I210"/>
    </row>
    <row r="211" spans="2:9" x14ac:dyDescent="0.25">
      <c r="B211" s="238">
        <v>148</v>
      </c>
      <c r="C211" s="237">
        <v>70.180824276749917</v>
      </c>
      <c r="H211"/>
      <c r="I211"/>
    </row>
    <row r="212" spans="2:9" x14ac:dyDescent="0.25">
      <c r="B212" s="238">
        <v>149</v>
      </c>
      <c r="C212" s="237">
        <v>262.66822073010826</v>
      </c>
      <c r="H212"/>
      <c r="I212"/>
    </row>
    <row r="213" spans="2:9" x14ac:dyDescent="0.25">
      <c r="B213" s="238">
        <v>150</v>
      </c>
      <c r="C213" s="237">
        <v>153.86650316145082</v>
      </c>
      <c r="H213"/>
      <c r="I213"/>
    </row>
    <row r="214" spans="2:9" x14ac:dyDescent="0.25">
      <c r="B214" s="238">
        <v>151</v>
      </c>
      <c r="C214" s="237">
        <v>-29.904546899627007</v>
      </c>
      <c r="H214"/>
      <c r="I214"/>
    </row>
    <row r="215" spans="2:9" x14ac:dyDescent="0.25">
      <c r="B215" s="238">
        <v>152</v>
      </c>
      <c r="C215" s="237">
        <v>295.80238468804833</v>
      </c>
      <c r="H215"/>
      <c r="I215"/>
    </row>
    <row r="216" spans="2:9" x14ac:dyDescent="0.25">
      <c r="B216" s="238">
        <v>153</v>
      </c>
      <c r="C216" s="237">
        <v>1.7357064688517454</v>
      </c>
      <c r="H216"/>
      <c r="I216"/>
    </row>
    <row r="217" spans="2:9" x14ac:dyDescent="0.25">
      <c r="B217" s="238">
        <v>154</v>
      </c>
      <c r="C217" s="237">
        <v>417.73419548011952</v>
      </c>
      <c r="H217"/>
      <c r="I217"/>
    </row>
    <row r="218" spans="2:9" x14ac:dyDescent="0.25">
      <c r="B218" s="238">
        <v>155</v>
      </c>
      <c r="C218" s="237">
        <v>130.07900619227834</v>
      </c>
      <c r="H218"/>
      <c r="I218"/>
    </row>
    <row r="219" spans="2:9" x14ac:dyDescent="0.25">
      <c r="B219" s="238">
        <v>156</v>
      </c>
      <c r="C219" s="237">
        <v>337.97353139275788</v>
      </c>
      <c r="H219"/>
      <c r="I219"/>
    </row>
    <row r="220" spans="2:9" x14ac:dyDescent="0.25">
      <c r="B220" s="238">
        <v>157</v>
      </c>
      <c r="C220" s="237">
        <v>89.521119300182846</v>
      </c>
      <c r="H220"/>
      <c r="I220"/>
    </row>
    <row r="221" spans="2:9" x14ac:dyDescent="0.25">
      <c r="B221" s="238">
        <v>158</v>
      </c>
      <c r="C221" s="237">
        <v>95.025390574391594</v>
      </c>
      <c r="H221"/>
      <c r="I221"/>
    </row>
    <row r="222" spans="2:9" x14ac:dyDescent="0.25">
      <c r="B222" s="238">
        <v>159</v>
      </c>
      <c r="C222" s="237">
        <v>168.52850250105263</v>
      </c>
      <c r="H222"/>
      <c r="I222"/>
    </row>
    <row r="223" spans="2:9" x14ac:dyDescent="0.25">
      <c r="B223" s="238">
        <v>160</v>
      </c>
      <c r="C223" s="237">
        <v>93.896456556536663</v>
      </c>
    </row>
    <row r="224" spans="2:9" x14ac:dyDescent="0.25">
      <c r="B224" s="238">
        <v>161</v>
      </c>
      <c r="C224" s="237">
        <v>196.76680466898989</v>
      </c>
    </row>
    <row r="225" spans="2:9" x14ac:dyDescent="0.25">
      <c r="B225" s="238">
        <v>162</v>
      </c>
      <c r="C225" s="237">
        <v>-93.882210771128769</v>
      </c>
      <c r="H225"/>
      <c r="I225"/>
    </row>
    <row r="226" spans="2:9" x14ac:dyDescent="0.25">
      <c r="B226" s="238">
        <v>163</v>
      </c>
      <c r="C226" s="237">
        <v>34.298407552473691</v>
      </c>
      <c r="H226"/>
      <c r="I226"/>
    </row>
    <row r="227" spans="2:9" x14ac:dyDescent="0.25">
      <c r="B227" s="238">
        <v>164</v>
      </c>
      <c r="C227" s="237">
        <v>-111.50760455540185</v>
      </c>
      <c r="H227"/>
      <c r="I227"/>
    </row>
    <row r="228" spans="2:9" x14ac:dyDescent="0.25">
      <c r="B228" s="238">
        <v>165</v>
      </c>
      <c r="C228" s="237">
        <v>-104.35585990588166</v>
      </c>
      <c r="H228"/>
      <c r="I228"/>
    </row>
    <row r="229" spans="2:9" x14ac:dyDescent="0.25">
      <c r="B229" s="238">
        <v>166</v>
      </c>
      <c r="C229" s="237">
        <v>353.04071704915003</v>
      </c>
      <c r="H229"/>
      <c r="I229"/>
    </row>
    <row r="230" spans="2:9" x14ac:dyDescent="0.25">
      <c r="B230" s="238">
        <v>167</v>
      </c>
      <c r="C230" s="237">
        <v>153.67057059967584</v>
      </c>
      <c r="H230"/>
      <c r="I230"/>
    </row>
    <row r="231" spans="2:9" x14ac:dyDescent="0.25">
      <c r="B231" s="238">
        <v>168</v>
      </c>
      <c r="C231" s="237">
        <v>-34.506253457881769</v>
      </c>
      <c r="H231"/>
      <c r="I231"/>
    </row>
    <row r="232" spans="2:9" x14ac:dyDescent="0.25">
      <c r="B232" s="238">
        <v>169</v>
      </c>
      <c r="C232" s="237">
        <v>222.78337796471044</v>
      </c>
      <c r="H232"/>
      <c r="I232"/>
    </row>
    <row r="233" spans="2:9" x14ac:dyDescent="0.25">
      <c r="B233" s="238">
        <v>170</v>
      </c>
      <c r="C233" s="237">
        <v>147.03422856662272</v>
      </c>
      <c r="H233"/>
      <c r="I233"/>
    </row>
    <row r="234" spans="2:9" x14ac:dyDescent="0.25">
      <c r="B234" s="238">
        <v>171</v>
      </c>
      <c r="C234" s="237">
        <v>134.03527802755627</v>
      </c>
      <c r="H234"/>
      <c r="I234"/>
    </row>
    <row r="235" spans="2:9" x14ac:dyDescent="0.25">
      <c r="B235" s="238">
        <v>172</v>
      </c>
      <c r="C235" s="237">
        <v>88.602267704436713</v>
      </c>
      <c r="H235"/>
      <c r="I235"/>
    </row>
    <row r="236" spans="2:9" x14ac:dyDescent="0.25">
      <c r="B236" s="238">
        <v>173</v>
      </c>
      <c r="C236" s="237">
        <v>-117.18262044934971</v>
      </c>
      <c r="H236"/>
      <c r="I236"/>
    </row>
    <row r="237" spans="2:9" x14ac:dyDescent="0.25">
      <c r="B237" s="238">
        <v>174</v>
      </c>
      <c r="C237" s="237">
        <v>267.74327521754401</v>
      </c>
      <c r="H237"/>
      <c r="I237"/>
    </row>
    <row r="238" spans="2:9" x14ac:dyDescent="0.25">
      <c r="B238" s="238">
        <v>175</v>
      </c>
      <c r="C238" s="237">
        <v>34.647767546915489</v>
      </c>
      <c r="H238"/>
      <c r="I238"/>
    </row>
    <row r="239" spans="2:9" x14ac:dyDescent="0.25">
      <c r="B239" s="238">
        <v>176</v>
      </c>
      <c r="C239" s="237">
        <v>72.54551649843944</v>
      </c>
      <c r="H239"/>
      <c r="I239"/>
    </row>
    <row r="240" spans="2:9" x14ac:dyDescent="0.25">
      <c r="B240" s="238">
        <v>177</v>
      </c>
      <c r="C240" s="237">
        <v>153.85317602555023</v>
      </c>
      <c r="H240"/>
      <c r="I240"/>
    </row>
    <row r="241" spans="2:3" x14ac:dyDescent="0.25">
      <c r="B241" s="238">
        <v>178</v>
      </c>
      <c r="C241" s="237">
        <v>233.1229981078244</v>
      </c>
    </row>
    <row r="242" spans="2:3" x14ac:dyDescent="0.25">
      <c r="B242" s="238">
        <v>179</v>
      </c>
      <c r="C242" s="237">
        <v>-21.723850486259749</v>
      </c>
    </row>
    <row r="243" spans="2:3" x14ac:dyDescent="0.25">
      <c r="B243" s="238">
        <v>180</v>
      </c>
      <c r="C243" s="237">
        <v>18.023208253488349</v>
      </c>
    </row>
    <row r="244" spans="2:3" x14ac:dyDescent="0.25">
      <c r="B244" s="238">
        <v>181</v>
      </c>
      <c r="C244" s="237">
        <v>317.49633504540503</v>
      </c>
    </row>
    <row r="245" spans="2:3" x14ac:dyDescent="0.25">
      <c r="B245" s="238">
        <v>182</v>
      </c>
      <c r="C245" s="237">
        <v>234.02656239437138</v>
      </c>
    </row>
    <row r="246" spans="2:3" x14ac:dyDescent="0.25">
      <c r="B246" s="238">
        <v>183</v>
      </c>
      <c r="C246" s="237">
        <v>92.142642231354017</v>
      </c>
    </row>
    <row r="247" spans="2:3" x14ac:dyDescent="0.25">
      <c r="B247" s="238">
        <v>184</v>
      </c>
      <c r="C247" s="237">
        <v>361.61014196038911</v>
      </c>
    </row>
    <row r="248" spans="2:3" x14ac:dyDescent="0.25">
      <c r="B248" s="238">
        <v>185</v>
      </c>
      <c r="C248" s="237">
        <v>134.4892438312327</v>
      </c>
    </row>
    <row r="249" spans="2:3" x14ac:dyDescent="0.25">
      <c r="B249" s="238">
        <v>186</v>
      </c>
      <c r="C249" s="237">
        <v>152.5757873083565</v>
      </c>
    </row>
    <row r="250" spans="2:3" x14ac:dyDescent="0.25">
      <c r="B250" s="238">
        <v>187</v>
      </c>
      <c r="C250" s="237">
        <v>76.847904667804499</v>
      </c>
    </row>
    <row r="251" spans="2:3" x14ac:dyDescent="0.25">
      <c r="B251" s="238">
        <v>188</v>
      </c>
      <c r="C251" s="237">
        <v>239.98873605824843</v>
      </c>
    </row>
    <row r="252" spans="2:3" x14ac:dyDescent="0.25">
      <c r="B252" s="238">
        <v>189</v>
      </c>
      <c r="C252" s="237">
        <v>61.846213658117989</v>
      </c>
    </row>
    <row r="253" spans="2:3" x14ac:dyDescent="0.25">
      <c r="B253" s="238">
        <v>190</v>
      </c>
      <c r="C253" s="237">
        <v>-138.07957046157753</v>
      </c>
    </row>
    <row r="254" spans="2:3" x14ac:dyDescent="0.25">
      <c r="B254" s="238">
        <v>191</v>
      </c>
      <c r="C254" s="237">
        <v>66.848734315638822</v>
      </c>
    </row>
    <row r="255" spans="2:3" x14ac:dyDescent="0.25">
      <c r="B255" s="238">
        <v>192</v>
      </c>
      <c r="C255" s="237">
        <v>-22.489997022091046</v>
      </c>
    </row>
    <row r="256" spans="2:3" x14ac:dyDescent="0.25">
      <c r="B256" s="238">
        <v>193</v>
      </c>
      <c r="C256" s="237">
        <v>71.610192527925179</v>
      </c>
    </row>
    <row r="257" spans="2:3" x14ac:dyDescent="0.25">
      <c r="B257" s="238">
        <v>194</v>
      </c>
      <c r="C257" s="237">
        <v>88.861959056580872</v>
      </c>
    </row>
    <row r="258" spans="2:3" x14ac:dyDescent="0.25">
      <c r="B258" s="238">
        <v>195</v>
      </c>
      <c r="C258" s="237">
        <v>233.27364286275844</v>
      </c>
    </row>
    <row r="259" spans="2:3" x14ac:dyDescent="0.25">
      <c r="B259" s="238">
        <v>196</v>
      </c>
      <c r="C259" s="237">
        <v>89.938275469238718</v>
      </c>
    </row>
    <row r="260" spans="2:3" x14ac:dyDescent="0.25">
      <c r="B260" s="238">
        <v>197</v>
      </c>
      <c r="C260" s="237">
        <v>116.16606969384256</v>
      </c>
    </row>
    <row r="261" spans="2:3" x14ac:dyDescent="0.25">
      <c r="B261" s="238">
        <v>198</v>
      </c>
      <c r="C261" s="237">
        <v>79.890741440124103</v>
      </c>
    </row>
    <row r="262" spans="2:3" x14ac:dyDescent="0.25">
      <c r="B262" s="238">
        <v>199</v>
      </c>
      <c r="C262" s="237">
        <v>-49.454397436572918</v>
      </c>
    </row>
    <row r="263" spans="2:3" x14ac:dyDescent="0.25">
      <c r="B263" s="238">
        <v>200</v>
      </c>
      <c r="C263" s="237">
        <v>-124.80122556158329</v>
      </c>
    </row>
    <row r="264" spans="2:3" x14ac:dyDescent="0.25">
      <c r="B264" s="238">
        <v>201</v>
      </c>
      <c r="C264" s="237">
        <v>165.52696813302671</v>
      </c>
    </row>
    <row r="265" spans="2:3" x14ac:dyDescent="0.25">
      <c r="B265" s="238">
        <v>202</v>
      </c>
      <c r="C265" s="237">
        <v>196.51062511349943</v>
      </c>
    </row>
    <row r="266" spans="2:3" x14ac:dyDescent="0.25">
      <c r="B266" s="238">
        <v>203</v>
      </c>
      <c r="C266" s="237">
        <v>28.599886214643973</v>
      </c>
    </row>
    <row r="267" spans="2:3" x14ac:dyDescent="0.25">
      <c r="B267" s="238">
        <v>204</v>
      </c>
      <c r="C267" s="237">
        <v>-163.16429969291494</v>
      </c>
    </row>
    <row r="268" spans="2:3" x14ac:dyDescent="0.25">
      <c r="B268" s="238">
        <v>205</v>
      </c>
      <c r="C268" s="237">
        <v>298.30162831118298</v>
      </c>
    </row>
    <row r="269" spans="2:3" x14ac:dyDescent="0.25">
      <c r="B269" s="238">
        <v>206</v>
      </c>
      <c r="C269" s="237">
        <v>93.922344494410183</v>
      </c>
    </row>
    <row r="270" spans="2:3" x14ac:dyDescent="0.25">
      <c r="B270" s="238">
        <v>207</v>
      </c>
      <c r="C270" s="237">
        <v>125.80922287240929</v>
      </c>
    </row>
    <row r="271" spans="2:3" x14ac:dyDescent="0.25">
      <c r="B271" s="238">
        <v>208</v>
      </c>
      <c r="C271" s="237">
        <v>151.92680730211876</v>
      </c>
    </row>
    <row r="272" spans="2:3" x14ac:dyDescent="0.25">
      <c r="B272" s="238">
        <v>209</v>
      </c>
      <c r="C272" s="237">
        <v>325.18792294165723</v>
      </c>
    </row>
    <row r="273" spans="2:3" x14ac:dyDescent="0.25">
      <c r="B273" s="238">
        <v>210</v>
      </c>
      <c r="C273" s="237">
        <v>294.81075017964474</v>
      </c>
    </row>
    <row r="274" spans="2:3" x14ac:dyDescent="0.25">
      <c r="B274" s="238">
        <v>211</v>
      </c>
      <c r="C274" s="237">
        <v>132.60834837001082</v>
      </c>
    </row>
    <row r="275" spans="2:3" x14ac:dyDescent="0.25">
      <c r="B275" s="238">
        <v>212</v>
      </c>
      <c r="C275" s="237">
        <v>-272.41819278753502</v>
      </c>
    </row>
    <row r="276" spans="2:3" x14ac:dyDescent="0.25">
      <c r="B276" s="238">
        <v>213</v>
      </c>
      <c r="C276" s="237">
        <v>203.40409649158025</v>
      </c>
    </row>
    <row r="277" spans="2:3" x14ac:dyDescent="0.25">
      <c r="B277" s="238">
        <v>214</v>
      </c>
      <c r="C277" s="237">
        <v>401.79715856835458</v>
      </c>
    </row>
    <row r="278" spans="2:3" x14ac:dyDescent="0.25">
      <c r="B278" s="238">
        <v>215</v>
      </c>
      <c r="C278" s="237">
        <v>308.9963827732314</v>
      </c>
    </row>
    <row r="279" spans="2:3" x14ac:dyDescent="0.25">
      <c r="B279" s="238">
        <v>216</v>
      </c>
      <c r="C279" s="237">
        <v>96.983304353638331</v>
      </c>
    </row>
    <row r="280" spans="2:3" x14ac:dyDescent="0.25">
      <c r="B280" s="238">
        <v>217</v>
      </c>
      <c r="C280" s="237">
        <v>191.33111628451593</v>
      </c>
    </row>
    <row r="281" spans="2:3" x14ac:dyDescent="0.25">
      <c r="B281" s="238">
        <v>218</v>
      </c>
      <c r="C281" s="237">
        <v>-47.427091963874403</v>
      </c>
    </row>
    <row r="282" spans="2:3" x14ac:dyDescent="0.25">
      <c r="B282" s="238">
        <v>219</v>
      </c>
      <c r="C282" s="237">
        <v>83.582613488201559</v>
      </c>
    </row>
    <row r="283" spans="2:3" x14ac:dyDescent="0.25">
      <c r="B283" s="238">
        <v>220</v>
      </c>
      <c r="C283" s="237">
        <v>115.24156401974233</v>
      </c>
    </row>
    <row r="284" spans="2:3" x14ac:dyDescent="0.25">
      <c r="B284" s="238">
        <v>221</v>
      </c>
      <c r="C284" s="237">
        <v>143.48043502940271</v>
      </c>
    </row>
    <row r="285" spans="2:3" x14ac:dyDescent="0.25">
      <c r="B285" s="238">
        <v>222</v>
      </c>
      <c r="C285" s="237">
        <v>221.33274031056644</v>
      </c>
    </row>
    <row r="286" spans="2:3" x14ac:dyDescent="0.25">
      <c r="B286" s="238">
        <v>223</v>
      </c>
      <c r="C286" s="237">
        <v>195.95358057773356</v>
      </c>
    </row>
    <row r="287" spans="2:3" x14ac:dyDescent="0.25">
      <c r="B287" s="238">
        <v>224</v>
      </c>
      <c r="C287" s="237">
        <v>85.786813133855006</v>
      </c>
    </row>
    <row r="288" spans="2:3" x14ac:dyDescent="0.25">
      <c r="B288" s="238">
        <v>225</v>
      </c>
      <c r="C288" s="237">
        <v>110.34615457853293</v>
      </c>
    </row>
    <row r="289" spans="2:3" x14ac:dyDescent="0.25">
      <c r="B289" s="238">
        <v>226</v>
      </c>
      <c r="C289" s="237">
        <v>365.30265634024545</v>
      </c>
    </row>
    <row r="290" spans="2:3" x14ac:dyDescent="0.25">
      <c r="B290" s="238">
        <v>227</v>
      </c>
      <c r="C290" s="237">
        <v>112.24395190304413</v>
      </c>
    </row>
    <row r="291" spans="2:3" x14ac:dyDescent="0.25">
      <c r="B291" s="238">
        <v>228</v>
      </c>
      <c r="C291" s="237">
        <v>171.65903120618478</v>
      </c>
    </row>
    <row r="292" spans="2:3" x14ac:dyDescent="0.25">
      <c r="B292" s="238">
        <v>229</v>
      </c>
      <c r="C292" s="237">
        <v>82.831994895479909</v>
      </c>
    </row>
    <row r="293" spans="2:3" x14ac:dyDescent="0.25">
      <c r="B293" s="238">
        <v>230</v>
      </c>
      <c r="C293" s="237">
        <v>-290.66125906111455</v>
      </c>
    </row>
    <row r="294" spans="2:3" x14ac:dyDescent="0.25">
      <c r="B294" s="238">
        <v>231</v>
      </c>
      <c r="C294" s="237">
        <v>285.56401852396505</v>
      </c>
    </row>
    <row r="295" spans="2:3" x14ac:dyDescent="0.25">
      <c r="B295" s="238">
        <v>232</v>
      </c>
      <c r="C295" s="237">
        <v>-72.072519680608167</v>
      </c>
    </row>
    <row r="296" spans="2:3" x14ac:dyDescent="0.25">
      <c r="B296" s="238">
        <v>233</v>
      </c>
      <c r="C296" s="237">
        <v>360.39147897411658</v>
      </c>
    </row>
    <row r="297" spans="2:3" x14ac:dyDescent="0.25">
      <c r="B297" s="238">
        <v>234</v>
      </c>
      <c r="C297" s="237">
        <v>63.038061194610414</v>
      </c>
    </row>
    <row r="298" spans="2:3" x14ac:dyDescent="0.25">
      <c r="B298" s="238">
        <v>235</v>
      </c>
      <c r="C298" s="237">
        <v>-18.39859414533737</v>
      </c>
    </row>
    <row r="299" spans="2:3" x14ac:dyDescent="0.25">
      <c r="B299" s="238">
        <v>236</v>
      </c>
      <c r="C299" s="237">
        <v>168.10232185578661</v>
      </c>
    </row>
    <row r="300" spans="2:3" x14ac:dyDescent="0.25">
      <c r="B300" s="238">
        <v>237</v>
      </c>
      <c r="C300" s="237">
        <v>200.34238706545204</v>
      </c>
    </row>
    <row r="301" spans="2:3" x14ac:dyDescent="0.25">
      <c r="B301" s="238">
        <v>238</v>
      </c>
      <c r="C301" s="237">
        <v>236.24926809725491</v>
      </c>
    </row>
    <row r="302" spans="2:3" x14ac:dyDescent="0.25">
      <c r="B302" s="238">
        <v>239</v>
      </c>
      <c r="C302" s="237">
        <v>460.56349106795892</v>
      </c>
    </row>
    <row r="303" spans="2:3" x14ac:dyDescent="0.25">
      <c r="B303" s="238">
        <v>240</v>
      </c>
      <c r="C303" s="237">
        <v>115.42726178892737</v>
      </c>
    </row>
    <row r="304" spans="2:3" x14ac:dyDescent="0.25">
      <c r="B304" s="238">
        <v>241</v>
      </c>
      <c r="C304" s="237">
        <v>252.65304273619404</v>
      </c>
    </row>
    <row r="305" spans="2:3" x14ac:dyDescent="0.25">
      <c r="B305" s="238">
        <v>242</v>
      </c>
      <c r="C305" s="237">
        <v>241.51233795924679</v>
      </c>
    </row>
    <row r="306" spans="2:3" x14ac:dyDescent="0.25">
      <c r="B306" s="238">
        <v>243</v>
      </c>
      <c r="C306" s="237">
        <v>130.5157164211702</v>
      </c>
    </row>
    <row r="307" spans="2:3" x14ac:dyDescent="0.25">
      <c r="B307" s="238">
        <v>244</v>
      </c>
      <c r="C307" s="237">
        <v>-48.78689197956453</v>
      </c>
    </row>
    <row r="308" spans="2:3" x14ac:dyDescent="0.25">
      <c r="B308" s="238">
        <v>245</v>
      </c>
      <c r="C308" s="237">
        <v>331.91403209133193</v>
      </c>
    </row>
    <row r="309" spans="2:3" x14ac:dyDescent="0.25">
      <c r="B309" s="238">
        <v>246</v>
      </c>
      <c r="C309" s="237">
        <v>282.62584702910442</v>
      </c>
    </row>
    <row r="310" spans="2:3" x14ac:dyDescent="0.25">
      <c r="B310" s="238">
        <v>247</v>
      </c>
      <c r="C310" s="237">
        <v>140.39977265347991</v>
      </c>
    </row>
    <row r="311" spans="2:3" x14ac:dyDescent="0.25">
      <c r="B311" s="238">
        <v>248</v>
      </c>
      <c r="C311" s="237">
        <v>262.03619368184445</v>
      </c>
    </row>
    <row r="312" spans="2:3" x14ac:dyDescent="0.25">
      <c r="B312" s="238">
        <v>249</v>
      </c>
      <c r="C312" s="237">
        <v>90.317740049028842</v>
      </c>
    </row>
    <row r="313" spans="2:3" x14ac:dyDescent="0.25">
      <c r="B313" s="238">
        <v>250</v>
      </c>
      <c r="C313" s="237">
        <v>249.97381239836264</v>
      </c>
    </row>
    <row r="314" spans="2:3" x14ac:dyDescent="0.25">
      <c r="B314" s="238">
        <v>251</v>
      </c>
      <c r="C314" s="237">
        <v>-186.72879866804254</v>
      </c>
    </row>
    <row r="315" spans="2:3" x14ac:dyDescent="0.25">
      <c r="B315" s="238">
        <v>252</v>
      </c>
      <c r="C315" s="237">
        <v>95.310481498707532</v>
      </c>
    </row>
    <row r="316" spans="2:3" x14ac:dyDescent="0.25">
      <c r="B316" s="238">
        <v>253</v>
      </c>
      <c r="C316" s="237">
        <v>190.273330863854</v>
      </c>
    </row>
    <row r="317" spans="2:3" x14ac:dyDescent="0.25">
      <c r="B317" s="238">
        <v>254</v>
      </c>
      <c r="C317" s="237">
        <v>85.286466450012298</v>
      </c>
    </row>
    <row r="318" spans="2:3" x14ac:dyDescent="0.25">
      <c r="B318" s="238">
        <v>255</v>
      </c>
      <c r="C318" s="237">
        <v>144.48923165644487</v>
      </c>
    </row>
    <row r="319" spans="2:3" x14ac:dyDescent="0.25">
      <c r="B319" s="238">
        <v>256</v>
      </c>
      <c r="C319" s="237">
        <v>182.64923066308631</v>
      </c>
    </row>
    <row r="320" spans="2:3" x14ac:dyDescent="0.25">
      <c r="B320" s="238">
        <v>257</v>
      </c>
      <c r="C320" s="237">
        <v>71.1897394981834</v>
      </c>
    </row>
    <row r="321" spans="2:3" x14ac:dyDescent="0.25">
      <c r="B321" s="238">
        <v>258</v>
      </c>
      <c r="C321" s="237">
        <v>205.65129883382835</v>
      </c>
    </row>
    <row r="322" spans="2:3" x14ac:dyDescent="0.25">
      <c r="B322" s="238">
        <v>259</v>
      </c>
      <c r="C322" s="237">
        <v>61.084370688429431</v>
      </c>
    </row>
    <row r="323" spans="2:3" x14ac:dyDescent="0.25">
      <c r="B323" s="238">
        <v>260</v>
      </c>
      <c r="C323" s="237">
        <v>170.43142008426742</v>
      </c>
    </row>
    <row r="324" spans="2:3" x14ac:dyDescent="0.25">
      <c r="B324" s="238">
        <v>261</v>
      </c>
      <c r="C324" s="237">
        <v>130.19362437189989</v>
      </c>
    </row>
    <row r="325" spans="2:3" x14ac:dyDescent="0.25">
      <c r="B325" s="238">
        <v>262</v>
      </c>
      <c r="C325" s="237">
        <v>224.04165321738617</v>
      </c>
    </row>
    <row r="326" spans="2:3" x14ac:dyDescent="0.25">
      <c r="B326" s="238">
        <v>263</v>
      </c>
      <c r="C326" s="237">
        <v>254.86761102596307</v>
      </c>
    </row>
    <row r="327" spans="2:3" x14ac:dyDescent="0.25">
      <c r="B327" s="238">
        <v>264</v>
      </c>
      <c r="C327" s="237">
        <v>143.4377070864912</v>
      </c>
    </row>
    <row r="328" spans="2:3" x14ac:dyDescent="0.25">
      <c r="B328" s="238">
        <v>265</v>
      </c>
      <c r="C328" s="237">
        <v>168.59691732571409</v>
      </c>
    </row>
    <row r="329" spans="2:3" x14ac:dyDescent="0.25">
      <c r="B329" s="238">
        <v>266</v>
      </c>
      <c r="C329" s="237">
        <v>193.51894510937274</v>
      </c>
    </row>
    <row r="330" spans="2:3" x14ac:dyDescent="0.25">
      <c r="B330" s="238">
        <v>267</v>
      </c>
      <c r="C330" s="237">
        <v>350.58248395676435</v>
      </c>
    </row>
    <row r="331" spans="2:3" x14ac:dyDescent="0.25">
      <c r="B331" s="238">
        <v>268</v>
      </c>
      <c r="C331" s="237">
        <v>202.26699139178561</v>
      </c>
    </row>
    <row r="332" spans="2:3" x14ac:dyDescent="0.25">
      <c r="B332" s="238">
        <v>269</v>
      </c>
      <c r="C332" s="237">
        <v>-34.49371566551298</v>
      </c>
    </row>
    <row r="333" spans="2:3" x14ac:dyDescent="0.25">
      <c r="B333" s="238">
        <v>270</v>
      </c>
      <c r="C333" s="237">
        <v>-68.830082669717228</v>
      </c>
    </row>
    <row r="334" spans="2:3" x14ac:dyDescent="0.25">
      <c r="B334" s="238">
        <v>271</v>
      </c>
      <c r="C334" s="237">
        <v>159.94847328393743</v>
      </c>
    </row>
    <row r="335" spans="2:3" x14ac:dyDescent="0.25">
      <c r="B335" s="238">
        <v>272</v>
      </c>
      <c r="C335" s="237">
        <v>79.645835616624112</v>
      </c>
    </row>
    <row r="336" spans="2:3" x14ac:dyDescent="0.25">
      <c r="B336" s="238">
        <v>273</v>
      </c>
      <c r="C336" s="237">
        <v>23.421336472598128</v>
      </c>
    </row>
    <row r="337" spans="2:3" x14ac:dyDescent="0.25">
      <c r="B337" s="238">
        <v>274</v>
      </c>
      <c r="C337" s="237">
        <v>289.06631604848803</v>
      </c>
    </row>
    <row r="338" spans="2:3" x14ac:dyDescent="0.25">
      <c r="B338" s="238">
        <v>275</v>
      </c>
      <c r="C338" s="237">
        <v>360.61862271283036</v>
      </c>
    </row>
    <row r="339" spans="2:3" x14ac:dyDescent="0.25">
      <c r="B339" s="238">
        <v>276</v>
      </c>
      <c r="C339" s="237">
        <v>175.69161636424761</v>
      </c>
    </row>
    <row r="340" spans="2:3" x14ac:dyDescent="0.25">
      <c r="B340" s="238">
        <v>277</v>
      </c>
      <c r="C340" s="237">
        <v>189.29296541694117</v>
      </c>
    </row>
    <row r="341" spans="2:3" x14ac:dyDescent="0.25">
      <c r="B341" s="238">
        <v>278</v>
      </c>
      <c r="C341" s="237">
        <v>234.71701988432829</v>
      </c>
    </row>
    <row r="342" spans="2:3" x14ac:dyDescent="0.25">
      <c r="B342" s="238">
        <v>279</v>
      </c>
      <c r="C342" s="237">
        <v>450.56600760487936</v>
      </c>
    </row>
    <row r="343" spans="2:3" x14ac:dyDescent="0.25">
      <c r="B343" s="238">
        <v>280</v>
      </c>
      <c r="C343" s="237">
        <v>47.498502823172615</v>
      </c>
    </row>
    <row r="344" spans="2:3" x14ac:dyDescent="0.25">
      <c r="B344" s="238">
        <v>281</v>
      </c>
      <c r="C344" s="237">
        <v>-173.43111967708762</v>
      </c>
    </row>
    <row r="345" spans="2:3" x14ac:dyDescent="0.25">
      <c r="B345" s="238">
        <v>282</v>
      </c>
      <c r="C345" s="237">
        <v>373.97869187142089</v>
      </c>
    </row>
    <row r="346" spans="2:3" x14ac:dyDescent="0.25">
      <c r="B346" s="238">
        <v>283</v>
      </c>
      <c r="C346" s="237">
        <v>180.16666206058943</v>
      </c>
    </row>
    <row r="347" spans="2:3" x14ac:dyDescent="0.25">
      <c r="B347" s="238">
        <v>284</v>
      </c>
      <c r="C347" s="237">
        <v>195.96295742002377</v>
      </c>
    </row>
    <row r="348" spans="2:3" x14ac:dyDescent="0.25">
      <c r="B348" s="238">
        <v>285</v>
      </c>
      <c r="C348" s="237">
        <v>363.22100725025291</v>
      </c>
    </row>
    <row r="349" spans="2:3" x14ac:dyDescent="0.25">
      <c r="B349" s="238">
        <v>286</v>
      </c>
      <c r="C349" s="237">
        <v>154.95614600231102</v>
      </c>
    </row>
    <row r="350" spans="2:3" x14ac:dyDescent="0.25">
      <c r="B350" s="238">
        <v>287</v>
      </c>
      <c r="C350" s="237">
        <v>-90.515966664054048</v>
      </c>
    </row>
    <row r="351" spans="2:3" x14ac:dyDescent="0.25">
      <c r="B351" s="238">
        <v>288</v>
      </c>
      <c r="C351" s="237">
        <v>-30.600738094741757</v>
      </c>
    </row>
    <row r="352" spans="2:3" x14ac:dyDescent="0.25">
      <c r="B352" s="238">
        <v>289</v>
      </c>
      <c r="C352" s="237">
        <v>-134.64867410852386</v>
      </c>
    </row>
    <row r="353" spans="2:3" x14ac:dyDescent="0.25">
      <c r="B353" s="238">
        <v>290</v>
      </c>
      <c r="C353" s="237">
        <v>-186.91003543212707</v>
      </c>
    </row>
    <row r="354" spans="2:3" x14ac:dyDescent="0.25">
      <c r="B354" s="238">
        <v>291</v>
      </c>
      <c r="C354" s="237">
        <v>82.539749132319116</v>
      </c>
    </row>
    <row r="355" spans="2:3" x14ac:dyDescent="0.25">
      <c r="B355" s="238">
        <v>292</v>
      </c>
      <c r="C355" s="237">
        <v>47.744882952460401</v>
      </c>
    </row>
    <row r="356" spans="2:3" x14ac:dyDescent="0.25">
      <c r="B356" s="238">
        <v>293</v>
      </c>
      <c r="C356" s="237">
        <v>38.783599015079602</v>
      </c>
    </row>
    <row r="357" spans="2:3" x14ac:dyDescent="0.25">
      <c r="B357" s="238">
        <v>294</v>
      </c>
      <c r="C357" s="237">
        <v>243.14785849811872</v>
      </c>
    </row>
    <row r="358" spans="2:3" x14ac:dyDescent="0.25">
      <c r="B358" s="238">
        <v>295</v>
      </c>
      <c r="C358" s="237">
        <v>41.504940549090648</v>
      </c>
    </row>
    <row r="359" spans="2:3" x14ac:dyDescent="0.25">
      <c r="B359" s="238">
        <v>296</v>
      </c>
      <c r="C359" s="237">
        <v>255.09823428617992</v>
      </c>
    </row>
    <row r="360" spans="2:3" x14ac:dyDescent="0.25">
      <c r="B360" s="238">
        <v>297</v>
      </c>
      <c r="C360" s="237">
        <v>224.06625073252383</v>
      </c>
    </row>
    <row r="361" spans="2:3" x14ac:dyDescent="0.25">
      <c r="B361" s="238">
        <v>298</v>
      </c>
      <c r="C361" s="237">
        <v>120.43682869230743</v>
      </c>
    </row>
    <row r="362" spans="2:3" x14ac:dyDescent="0.25">
      <c r="B362" s="238">
        <v>299</v>
      </c>
      <c r="C362" s="237">
        <v>-81.517366331531861</v>
      </c>
    </row>
    <row r="363" spans="2:3" x14ac:dyDescent="0.25">
      <c r="B363" s="238">
        <v>300</v>
      </c>
      <c r="C363" s="237">
        <v>308.24211912709467</v>
      </c>
    </row>
    <row r="364" spans="2:3" x14ac:dyDescent="0.25">
      <c r="B364" s="238">
        <v>301</v>
      </c>
      <c r="C364" s="237">
        <v>-129.84886268118646</v>
      </c>
    </row>
    <row r="365" spans="2:3" x14ac:dyDescent="0.25">
      <c r="B365" s="238">
        <v>302</v>
      </c>
      <c r="C365" s="237">
        <v>154.39958104977632</v>
      </c>
    </row>
    <row r="366" spans="2:3" x14ac:dyDescent="0.25">
      <c r="B366" s="238">
        <v>303</v>
      </c>
      <c r="C366" s="237">
        <v>181.65098280184088</v>
      </c>
    </row>
    <row r="367" spans="2:3" x14ac:dyDescent="0.25">
      <c r="B367" s="238">
        <v>304</v>
      </c>
      <c r="C367" s="237">
        <v>212.6117845963845</v>
      </c>
    </row>
    <row r="368" spans="2:3" x14ac:dyDescent="0.25">
      <c r="B368" s="238">
        <v>305</v>
      </c>
      <c r="C368" s="237">
        <v>-26.121864435261443</v>
      </c>
    </row>
    <row r="369" spans="2:3" x14ac:dyDescent="0.25">
      <c r="B369" s="238">
        <v>306</v>
      </c>
      <c r="C369" s="237">
        <v>4.9455887988990526</v>
      </c>
    </row>
    <row r="370" spans="2:3" x14ac:dyDescent="0.25">
      <c r="B370" s="238">
        <v>307</v>
      </c>
      <c r="C370" s="237">
        <v>63.658359453413468</v>
      </c>
    </row>
    <row r="371" spans="2:3" x14ac:dyDescent="0.25">
      <c r="B371" s="238">
        <v>308</v>
      </c>
      <c r="C371" s="237">
        <v>201.04810503856817</v>
      </c>
    </row>
    <row r="372" spans="2:3" x14ac:dyDescent="0.25">
      <c r="B372" s="238">
        <v>309</v>
      </c>
      <c r="C372" s="237">
        <v>184.98793539490731</v>
      </c>
    </row>
    <row r="373" spans="2:3" x14ac:dyDescent="0.25">
      <c r="B373" s="238">
        <v>310</v>
      </c>
      <c r="C373" s="237">
        <v>45.180312473906667</v>
      </c>
    </row>
    <row r="374" spans="2:3" x14ac:dyDescent="0.25">
      <c r="B374" s="238">
        <v>311</v>
      </c>
      <c r="C374" s="237">
        <v>332.45170382208704</v>
      </c>
    </row>
    <row r="375" spans="2:3" x14ac:dyDescent="0.25">
      <c r="B375" s="238">
        <v>312</v>
      </c>
      <c r="C375" s="237">
        <v>109.90500235522693</v>
      </c>
    </row>
    <row r="376" spans="2:3" x14ac:dyDescent="0.25">
      <c r="B376" s="238">
        <v>313</v>
      </c>
      <c r="C376" s="237">
        <v>185.23483722315768</v>
      </c>
    </row>
    <row r="377" spans="2:3" x14ac:dyDescent="0.25">
      <c r="B377" s="238">
        <v>314</v>
      </c>
      <c r="C377" s="237">
        <v>132.18927344032548</v>
      </c>
    </row>
    <row r="378" spans="2:3" x14ac:dyDescent="0.25">
      <c r="B378" s="238">
        <v>315</v>
      </c>
      <c r="C378" s="237">
        <v>38.967269296517529</v>
      </c>
    </row>
    <row r="379" spans="2:3" x14ac:dyDescent="0.25">
      <c r="B379" s="238">
        <v>316</v>
      </c>
      <c r="C379" s="237">
        <v>15.237575958651618</v>
      </c>
    </row>
    <row r="380" spans="2:3" x14ac:dyDescent="0.25">
      <c r="B380" s="238">
        <v>317</v>
      </c>
      <c r="C380" s="237">
        <v>8.1711483335686665</v>
      </c>
    </row>
    <row r="381" spans="2:3" x14ac:dyDescent="0.25">
      <c r="B381" s="238">
        <v>318</v>
      </c>
      <c r="C381" s="237">
        <v>193.8113989395126</v>
      </c>
    </row>
    <row r="382" spans="2:3" x14ac:dyDescent="0.25">
      <c r="B382" s="238">
        <v>319</v>
      </c>
      <c r="C382" s="237">
        <v>-72.013684533643612</v>
      </c>
    </row>
    <row r="383" spans="2:3" x14ac:dyDescent="0.25">
      <c r="B383" s="238">
        <v>320</v>
      </c>
      <c r="C383" s="237">
        <v>51.777515301380134</v>
      </c>
    </row>
    <row r="384" spans="2:3" x14ac:dyDescent="0.25">
      <c r="B384" s="238">
        <v>321</v>
      </c>
      <c r="C384" s="237">
        <v>165.1271515523286</v>
      </c>
    </row>
    <row r="385" spans="2:3" x14ac:dyDescent="0.25">
      <c r="B385" s="238">
        <v>322</v>
      </c>
      <c r="C385" s="237">
        <v>177.29007327700532</v>
      </c>
    </row>
    <row r="386" spans="2:3" x14ac:dyDescent="0.25">
      <c r="B386" s="238">
        <v>323</v>
      </c>
      <c r="C386" s="237">
        <v>157.55420166890312</v>
      </c>
    </row>
    <row r="387" spans="2:3" x14ac:dyDescent="0.25">
      <c r="B387" s="238">
        <v>324</v>
      </c>
      <c r="C387" s="237">
        <v>117.97004922694654</v>
      </c>
    </row>
    <row r="388" spans="2:3" x14ac:dyDescent="0.25">
      <c r="B388" s="238">
        <v>325</v>
      </c>
      <c r="C388" s="237">
        <v>227.19676169298987</v>
      </c>
    </row>
    <row r="389" spans="2:3" x14ac:dyDescent="0.25">
      <c r="B389" s="238">
        <v>326</v>
      </c>
      <c r="C389" s="237">
        <v>201.72948842039489</v>
      </c>
    </row>
    <row r="390" spans="2:3" x14ac:dyDescent="0.25">
      <c r="B390" s="238">
        <v>327</v>
      </c>
      <c r="C390" s="237">
        <v>207.15444306962206</v>
      </c>
    </row>
    <row r="391" spans="2:3" x14ac:dyDescent="0.25">
      <c r="B391" s="238">
        <v>328</v>
      </c>
      <c r="C391" s="237">
        <v>-47.519204778833824</v>
      </c>
    </row>
    <row r="392" spans="2:3" x14ac:dyDescent="0.25">
      <c r="B392" s="238">
        <v>329</v>
      </c>
      <c r="C392" s="237">
        <v>-10.876819893962875</v>
      </c>
    </row>
    <row r="393" spans="2:3" x14ac:dyDescent="0.25">
      <c r="B393" s="238">
        <v>330</v>
      </c>
      <c r="C393" s="237">
        <v>333.48763832533825</v>
      </c>
    </row>
    <row r="394" spans="2:3" x14ac:dyDescent="0.25">
      <c r="B394" s="238">
        <v>331</v>
      </c>
      <c r="C394" s="237">
        <v>147.90831986449513</v>
      </c>
    </row>
    <row r="395" spans="2:3" x14ac:dyDescent="0.25">
      <c r="B395" s="238">
        <v>332</v>
      </c>
      <c r="C395" s="237">
        <v>-2.4141306392452293</v>
      </c>
    </row>
    <row r="396" spans="2:3" x14ac:dyDescent="0.25">
      <c r="B396" s="238">
        <v>333</v>
      </c>
      <c r="C396" s="237">
        <v>103.0843255095207</v>
      </c>
    </row>
    <row r="397" spans="2:3" x14ac:dyDescent="0.25">
      <c r="B397" s="238">
        <v>334</v>
      </c>
      <c r="C397" s="237">
        <v>-69.314334698429946</v>
      </c>
    </row>
    <row r="398" spans="2:3" x14ac:dyDescent="0.25">
      <c r="B398" s="238">
        <v>335</v>
      </c>
      <c r="C398" s="237">
        <v>250.87073894877761</v>
      </c>
    </row>
    <row r="399" spans="2:3" x14ac:dyDescent="0.25">
      <c r="B399" s="238">
        <v>336</v>
      </c>
      <c r="C399" s="237">
        <v>168.08009056916728</v>
      </c>
    </row>
    <row r="400" spans="2:3" x14ac:dyDescent="0.25">
      <c r="B400" s="238">
        <v>337</v>
      </c>
      <c r="C400" s="237">
        <v>80.462487101468227</v>
      </c>
    </row>
    <row r="401" spans="2:3" x14ac:dyDescent="0.25">
      <c r="B401" s="238">
        <v>338</v>
      </c>
      <c r="C401" s="237">
        <v>188.61470032462822</v>
      </c>
    </row>
    <row r="402" spans="2:3" x14ac:dyDescent="0.25">
      <c r="B402" s="238">
        <v>339</v>
      </c>
      <c r="C402" s="237">
        <v>211.93635505420539</v>
      </c>
    </row>
    <row r="403" spans="2:3" x14ac:dyDescent="0.25">
      <c r="B403" s="238">
        <v>340</v>
      </c>
      <c r="C403" s="237">
        <v>66.328026938403951</v>
      </c>
    </row>
    <row r="404" spans="2:3" x14ac:dyDescent="0.25">
      <c r="B404" s="238">
        <v>341</v>
      </c>
      <c r="C404" s="237">
        <v>268.78651708464281</v>
      </c>
    </row>
    <row r="405" spans="2:3" x14ac:dyDescent="0.25">
      <c r="B405" s="238">
        <v>342</v>
      </c>
      <c r="C405" s="237">
        <v>336.02824968701668</v>
      </c>
    </row>
    <row r="406" spans="2:3" x14ac:dyDescent="0.25">
      <c r="B406" s="238">
        <v>343</v>
      </c>
      <c r="C406" s="237">
        <v>245.49933110776658</v>
      </c>
    </row>
    <row r="407" spans="2:3" x14ac:dyDescent="0.25">
      <c r="B407" s="238">
        <v>344</v>
      </c>
      <c r="C407" s="237">
        <v>96.089588946264513</v>
      </c>
    </row>
    <row r="408" spans="2:3" x14ac:dyDescent="0.25">
      <c r="B408" s="238">
        <v>345</v>
      </c>
      <c r="C408" s="237">
        <v>175.78529337755492</v>
      </c>
    </row>
    <row r="409" spans="2:3" x14ac:dyDescent="0.25">
      <c r="B409" s="238">
        <v>346</v>
      </c>
      <c r="C409" s="237">
        <v>53.2338941348806</v>
      </c>
    </row>
    <row r="410" spans="2:3" x14ac:dyDescent="0.25">
      <c r="B410" s="238">
        <v>347</v>
      </c>
      <c r="C410" s="237">
        <v>-32.98457158455156</v>
      </c>
    </row>
    <row r="411" spans="2:3" x14ac:dyDescent="0.25">
      <c r="B411" s="238">
        <v>348</v>
      </c>
      <c r="C411" s="237">
        <v>108.85172132477281</v>
      </c>
    </row>
    <row r="412" spans="2:3" x14ac:dyDescent="0.25">
      <c r="B412" s="238">
        <v>349</v>
      </c>
      <c r="C412" s="237">
        <v>219.68687962232607</v>
      </c>
    </row>
    <row r="413" spans="2:3" x14ac:dyDescent="0.25">
      <c r="B413" s="238">
        <v>350</v>
      </c>
      <c r="C413" s="237">
        <v>165.64478565869993</v>
      </c>
    </row>
    <row r="414" spans="2:3" x14ac:dyDescent="0.25">
      <c r="B414" s="238">
        <v>351</v>
      </c>
      <c r="C414" s="237">
        <v>291.14825603912311</v>
      </c>
    </row>
    <row r="415" spans="2:3" x14ac:dyDescent="0.25">
      <c r="B415" s="238">
        <v>352</v>
      </c>
      <c r="C415" s="237">
        <v>251.84604102177917</v>
      </c>
    </row>
    <row r="416" spans="2:3" x14ac:dyDescent="0.25">
      <c r="B416" s="238">
        <v>353</v>
      </c>
      <c r="C416" s="237">
        <v>196.66832629273932</v>
      </c>
    </row>
    <row r="417" spans="2:3" x14ac:dyDescent="0.25">
      <c r="B417" s="238">
        <v>354</v>
      </c>
      <c r="C417" s="237">
        <v>160.75597658957417</v>
      </c>
    </row>
    <row r="418" spans="2:3" x14ac:dyDescent="0.25">
      <c r="B418" s="238">
        <v>355</v>
      </c>
      <c r="C418" s="237">
        <v>4.5907240952608817</v>
      </c>
    </row>
    <row r="419" spans="2:3" x14ac:dyDescent="0.25">
      <c r="B419" s="238">
        <v>356</v>
      </c>
      <c r="C419" s="237">
        <v>174.0511631119511</v>
      </c>
    </row>
    <row r="420" spans="2:3" x14ac:dyDescent="0.25">
      <c r="B420" s="238">
        <v>357</v>
      </c>
      <c r="C420" s="237">
        <v>148.08321963878606</v>
      </c>
    </row>
    <row r="421" spans="2:3" x14ac:dyDescent="0.25">
      <c r="B421" s="238">
        <v>358</v>
      </c>
      <c r="C421" s="237">
        <v>183.81338335193649</v>
      </c>
    </row>
    <row r="422" spans="2:3" x14ac:dyDescent="0.25">
      <c r="B422" s="238">
        <v>359</v>
      </c>
      <c r="C422" s="237">
        <v>237.46049734055845</v>
      </c>
    </row>
    <row r="423" spans="2:3" x14ac:dyDescent="0.25">
      <c r="B423" s="238">
        <v>360</v>
      </c>
      <c r="C423" s="237">
        <v>134.51586214720336</v>
      </c>
    </row>
    <row r="424" spans="2:3" x14ac:dyDescent="0.25">
      <c r="B424" s="238">
        <v>361</v>
      </c>
      <c r="C424" s="237">
        <v>249.77301871682366</v>
      </c>
    </row>
    <row r="425" spans="2:3" x14ac:dyDescent="0.25">
      <c r="B425" s="238">
        <v>362</v>
      </c>
      <c r="C425" s="237">
        <v>206.92699219021785</v>
      </c>
    </row>
    <row r="426" spans="2:3" x14ac:dyDescent="0.25">
      <c r="B426" s="238">
        <v>363</v>
      </c>
      <c r="C426" s="237">
        <v>333.13259052312321</v>
      </c>
    </row>
    <row r="427" spans="2:3" x14ac:dyDescent="0.25">
      <c r="B427" s="238">
        <v>364</v>
      </c>
      <c r="C427" s="237">
        <v>112.20266312487938</v>
      </c>
    </row>
    <row r="428" spans="2:3" x14ac:dyDescent="0.25">
      <c r="B428" s="238">
        <v>365</v>
      </c>
      <c r="C428" s="237">
        <v>-8.7658683401497797</v>
      </c>
    </row>
    <row r="429" spans="2:3" x14ac:dyDescent="0.25">
      <c r="B429" s="238">
        <v>366</v>
      </c>
      <c r="C429" s="237">
        <v>98.396144670991873</v>
      </c>
    </row>
    <row r="430" spans="2:3" x14ac:dyDescent="0.25">
      <c r="B430" s="238">
        <v>367</v>
      </c>
      <c r="C430" s="237">
        <v>-218.68200125859425</v>
      </c>
    </row>
    <row r="431" spans="2:3" x14ac:dyDescent="0.25">
      <c r="B431" s="238">
        <v>368</v>
      </c>
      <c r="C431" s="237">
        <v>147.75120547553271</v>
      </c>
    </row>
    <row r="432" spans="2:3" x14ac:dyDescent="0.25">
      <c r="B432" s="238">
        <v>369</v>
      </c>
      <c r="C432" s="237">
        <v>144.81319889991192</v>
      </c>
    </row>
    <row r="433" spans="2:3" x14ac:dyDescent="0.25">
      <c r="B433" s="238">
        <v>370</v>
      </c>
      <c r="C433" s="237">
        <v>-8.3454281129907315</v>
      </c>
    </row>
    <row r="434" spans="2:3" x14ac:dyDescent="0.25">
      <c r="B434" s="238">
        <v>371</v>
      </c>
      <c r="C434" s="237">
        <v>29.193161595001655</v>
      </c>
    </row>
    <row r="435" spans="2:3" x14ac:dyDescent="0.25">
      <c r="B435" s="238">
        <v>372</v>
      </c>
      <c r="C435" s="237">
        <v>-150.83598013072793</v>
      </c>
    </row>
    <row r="436" spans="2:3" x14ac:dyDescent="0.25">
      <c r="B436" s="238">
        <v>373</v>
      </c>
      <c r="C436" s="237">
        <v>30.619408633069852</v>
      </c>
    </row>
    <row r="437" spans="2:3" x14ac:dyDescent="0.25">
      <c r="B437" s="238">
        <v>374</v>
      </c>
      <c r="C437" s="237">
        <v>-258.46660984047037</v>
      </c>
    </row>
    <row r="438" spans="2:3" x14ac:dyDescent="0.25">
      <c r="B438" s="238">
        <v>375</v>
      </c>
      <c r="C438" s="237">
        <v>5.1554536055560618</v>
      </c>
    </row>
    <row r="439" spans="2:3" x14ac:dyDescent="0.25">
      <c r="B439" s="238">
        <v>376</v>
      </c>
      <c r="C439" s="237">
        <v>-24.947430143497371</v>
      </c>
    </row>
    <row r="440" spans="2:3" x14ac:dyDescent="0.25">
      <c r="B440" s="238">
        <v>377</v>
      </c>
      <c r="C440" s="237">
        <v>281.74786010624848</v>
      </c>
    </row>
    <row r="441" spans="2:3" x14ac:dyDescent="0.25">
      <c r="B441" s="238">
        <v>378</v>
      </c>
      <c r="C441" s="237">
        <v>-1.8811722438532996</v>
      </c>
    </row>
    <row r="442" spans="2:3" x14ac:dyDescent="0.25">
      <c r="B442" s="238">
        <v>379</v>
      </c>
      <c r="C442" s="237">
        <v>-201.95806682738612</v>
      </c>
    </row>
    <row r="443" spans="2:3" x14ac:dyDescent="0.25">
      <c r="B443" s="238">
        <v>380</v>
      </c>
      <c r="C443" s="237">
        <v>155.28280306216212</v>
      </c>
    </row>
    <row r="444" spans="2:3" x14ac:dyDescent="0.25">
      <c r="B444" s="238">
        <v>381</v>
      </c>
      <c r="C444" s="237">
        <v>88.798024802164093</v>
      </c>
    </row>
    <row r="445" spans="2:3" x14ac:dyDescent="0.25">
      <c r="B445" s="238">
        <v>382</v>
      </c>
      <c r="C445" s="237">
        <v>-45.976454125838046</v>
      </c>
    </row>
    <row r="446" spans="2:3" x14ac:dyDescent="0.25">
      <c r="B446" s="238">
        <v>383</v>
      </c>
      <c r="C446" s="237">
        <v>-208.02989439093653</v>
      </c>
    </row>
    <row r="447" spans="2:3" x14ac:dyDescent="0.25">
      <c r="B447" s="238">
        <v>384</v>
      </c>
      <c r="C447" s="237">
        <v>65.294330635470757</v>
      </c>
    </row>
    <row r="448" spans="2:3" x14ac:dyDescent="0.25">
      <c r="B448" s="238">
        <v>385</v>
      </c>
      <c r="C448" s="237">
        <v>75.813844049503444</v>
      </c>
    </row>
    <row r="449" spans="2:3" x14ac:dyDescent="0.25">
      <c r="B449" s="238">
        <v>386</v>
      </c>
      <c r="C449" s="237">
        <v>166.06988401284352</v>
      </c>
    </row>
    <row r="450" spans="2:3" x14ac:dyDescent="0.25">
      <c r="B450" s="238">
        <v>387</v>
      </c>
      <c r="C450" s="237">
        <v>295.37314404704193</v>
      </c>
    </row>
    <row r="451" spans="2:3" x14ac:dyDescent="0.25">
      <c r="B451" s="238">
        <v>388</v>
      </c>
      <c r="C451" s="237">
        <v>76.575202696558534</v>
      </c>
    </row>
    <row r="452" spans="2:3" x14ac:dyDescent="0.25">
      <c r="B452" s="238">
        <v>389</v>
      </c>
      <c r="C452" s="237">
        <v>90.315057095107477</v>
      </c>
    </row>
    <row r="453" spans="2:3" x14ac:dyDescent="0.25">
      <c r="B453" s="238">
        <v>390</v>
      </c>
      <c r="C453" s="237">
        <v>55.084056799198905</v>
      </c>
    </row>
    <row r="454" spans="2:3" x14ac:dyDescent="0.25">
      <c r="B454" s="238">
        <v>391</v>
      </c>
      <c r="C454" s="237">
        <v>77.259957627749699</v>
      </c>
    </row>
    <row r="455" spans="2:3" x14ac:dyDescent="0.25">
      <c r="B455" s="238">
        <v>392</v>
      </c>
      <c r="C455" s="237">
        <v>207.72597469495744</v>
      </c>
    </row>
    <row r="456" spans="2:3" x14ac:dyDescent="0.25">
      <c r="B456" s="238">
        <v>393</v>
      </c>
      <c r="C456" s="237">
        <v>336.751623840859</v>
      </c>
    </row>
    <row r="457" spans="2:3" x14ac:dyDescent="0.25">
      <c r="B457" s="238">
        <v>394</v>
      </c>
      <c r="C457" s="237">
        <v>77.095196956833917</v>
      </c>
    </row>
    <row r="458" spans="2:3" x14ac:dyDescent="0.25">
      <c r="B458" s="238">
        <v>395</v>
      </c>
      <c r="C458" s="237">
        <v>-109.49714681563017</v>
      </c>
    </row>
    <row r="459" spans="2:3" x14ac:dyDescent="0.25">
      <c r="B459" s="238">
        <v>396</v>
      </c>
      <c r="C459" s="237">
        <v>143.59079096784757</v>
      </c>
    </row>
    <row r="460" spans="2:3" x14ac:dyDescent="0.25">
      <c r="B460" s="238">
        <v>397</v>
      </c>
      <c r="C460" s="237">
        <v>163.72297750063234</v>
      </c>
    </row>
    <row r="461" spans="2:3" x14ac:dyDescent="0.25">
      <c r="B461" s="238">
        <v>398</v>
      </c>
      <c r="C461" s="237">
        <v>8.0616702446919106</v>
      </c>
    </row>
    <row r="462" spans="2:3" x14ac:dyDescent="0.25">
      <c r="B462" s="238">
        <v>399</v>
      </c>
      <c r="C462" s="237">
        <v>384.25578103781049</v>
      </c>
    </row>
    <row r="463" spans="2:3" x14ac:dyDescent="0.25">
      <c r="B463" s="238">
        <v>400</v>
      </c>
      <c r="C463" s="237">
        <v>198.38211955655851</v>
      </c>
    </row>
    <row r="464" spans="2:3" x14ac:dyDescent="0.25">
      <c r="B464" s="238">
        <v>401</v>
      </c>
      <c r="C464" s="237">
        <v>216.71569807507871</v>
      </c>
    </row>
    <row r="465" spans="2:3" x14ac:dyDescent="0.25">
      <c r="B465" s="238">
        <v>402</v>
      </c>
      <c r="C465" s="237">
        <v>-196.92780779113707</v>
      </c>
    </row>
    <row r="466" spans="2:3" x14ac:dyDescent="0.25">
      <c r="B466" s="238">
        <v>403</v>
      </c>
      <c r="C466" s="237">
        <v>47.872593229846814</v>
      </c>
    </row>
    <row r="467" spans="2:3" x14ac:dyDescent="0.25">
      <c r="B467" s="238">
        <v>404</v>
      </c>
      <c r="C467" s="237">
        <v>195.44785166306326</v>
      </c>
    </row>
    <row r="468" spans="2:3" x14ac:dyDescent="0.25">
      <c r="B468" s="238">
        <v>405</v>
      </c>
      <c r="C468" s="237">
        <v>90.244999863985981</v>
      </c>
    </row>
    <row r="469" spans="2:3" x14ac:dyDescent="0.25">
      <c r="B469" s="238">
        <v>406</v>
      </c>
      <c r="C469" s="237">
        <v>344.71855466854612</v>
      </c>
    </row>
    <row r="470" spans="2:3" x14ac:dyDescent="0.25">
      <c r="B470" s="238">
        <v>407</v>
      </c>
      <c r="C470" s="237">
        <v>158.3503277257598</v>
      </c>
    </row>
    <row r="471" spans="2:3" x14ac:dyDescent="0.25">
      <c r="B471" s="238">
        <v>408</v>
      </c>
      <c r="C471" s="237">
        <v>148.82858087609188</v>
      </c>
    </row>
    <row r="472" spans="2:3" x14ac:dyDescent="0.25">
      <c r="B472" s="238">
        <v>409</v>
      </c>
      <c r="C472" s="237">
        <v>-131.81405310135588</v>
      </c>
    </row>
    <row r="473" spans="2:3" x14ac:dyDescent="0.25">
      <c r="B473" s="238">
        <v>410</v>
      </c>
      <c r="C473" s="237">
        <v>54.434810855650895</v>
      </c>
    </row>
    <row r="474" spans="2:3" x14ac:dyDescent="0.25">
      <c r="B474" s="238">
        <v>411</v>
      </c>
      <c r="C474" s="237">
        <v>88.553302198302262</v>
      </c>
    </row>
    <row r="475" spans="2:3" x14ac:dyDescent="0.25">
      <c r="B475" s="238">
        <v>412</v>
      </c>
      <c r="C475" s="237">
        <v>303.25165161822019</v>
      </c>
    </row>
    <row r="476" spans="2:3" x14ac:dyDescent="0.25">
      <c r="B476" s="238">
        <v>413</v>
      </c>
      <c r="C476" s="237">
        <v>203.60526317952031</v>
      </c>
    </row>
    <row r="477" spans="2:3" x14ac:dyDescent="0.25">
      <c r="B477" s="238">
        <v>414</v>
      </c>
      <c r="C477" s="237">
        <v>232.86161221390248</v>
      </c>
    </row>
    <row r="478" spans="2:3" x14ac:dyDescent="0.25">
      <c r="B478" s="238">
        <v>415</v>
      </c>
      <c r="C478" s="237">
        <v>305.04391569892994</v>
      </c>
    </row>
    <row r="479" spans="2:3" x14ac:dyDescent="0.25">
      <c r="B479" s="238">
        <v>416</v>
      </c>
      <c r="C479" s="237">
        <v>-45.409382157387142</v>
      </c>
    </row>
    <row r="480" spans="2:3" x14ac:dyDescent="0.25">
      <c r="B480" s="238">
        <v>417</v>
      </c>
      <c r="C480" s="237">
        <v>422.12593745043796</v>
      </c>
    </row>
    <row r="481" spans="2:3" x14ac:dyDescent="0.25">
      <c r="B481" s="238">
        <v>418</v>
      </c>
      <c r="C481" s="237">
        <v>193.00485732405363</v>
      </c>
    </row>
    <row r="482" spans="2:3" x14ac:dyDescent="0.25">
      <c r="B482" s="238">
        <v>419</v>
      </c>
      <c r="C482" s="237">
        <v>1.0046008185330493</v>
      </c>
    </row>
    <row r="483" spans="2:3" x14ac:dyDescent="0.25">
      <c r="B483" s="238">
        <v>420</v>
      </c>
      <c r="C483" s="237">
        <v>-14.00338509072489</v>
      </c>
    </row>
    <row r="484" spans="2:3" x14ac:dyDescent="0.25">
      <c r="B484" s="238">
        <v>421</v>
      </c>
      <c r="C484" s="237">
        <v>49.144668744200942</v>
      </c>
    </row>
    <row r="485" spans="2:3" x14ac:dyDescent="0.25">
      <c r="B485" s="238">
        <v>422</v>
      </c>
      <c r="C485" s="237">
        <v>340.81063292820193</v>
      </c>
    </row>
    <row r="486" spans="2:3" x14ac:dyDescent="0.25">
      <c r="B486" s="238">
        <v>423</v>
      </c>
      <c r="C486" s="237">
        <v>175.08228084532493</v>
      </c>
    </row>
    <row r="487" spans="2:3" x14ac:dyDescent="0.25">
      <c r="B487" s="238">
        <v>424</v>
      </c>
      <c r="C487" s="237">
        <v>191.20456794174754</v>
      </c>
    </row>
    <row r="488" spans="2:3" x14ac:dyDescent="0.25">
      <c r="B488" s="238">
        <v>425</v>
      </c>
      <c r="C488" s="237">
        <v>23.138084764472623</v>
      </c>
    </row>
    <row r="489" spans="2:3" x14ac:dyDescent="0.25">
      <c r="B489" s="238">
        <v>426</v>
      </c>
      <c r="C489" s="237">
        <v>322.61189446121443</v>
      </c>
    </row>
    <row r="490" spans="2:3" x14ac:dyDescent="0.25">
      <c r="B490" s="238">
        <v>427</v>
      </c>
      <c r="C490" s="237">
        <v>178.11391944637757</v>
      </c>
    </row>
    <row r="491" spans="2:3" x14ac:dyDescent="0.25">
      <c r="B491" s="238">
        <v>428</v>
      </c>
      <c r="C491" s="237">
        <v>30.159343359698838</v>
      </c>
    </row>
    <row r="492" spans="2:3" x14ac:dyDescent="0.25">
      <c r="B492" s="238">
        <v>429</v>
      </c>
      <c r="C492" s="237">
        <v>-20.212709355413807</v>
      </c>
    </row>
    <row r="493" spans="2:3" x14ac:dyDescent="0.25">
      <c r="B493" s="238">
        <v>430</v>
      </c>
      <c r="C493" s="237">
        <v>65.194488686109295</v>
      </c>
    </row>
    <row r="494" spans="2:3" x14ac:dyDescent="0.25">
      <c r="B494" s="238">
        <v>431</v>
      </c>
      <c r="C494" s="237">
        <v>405.99068819994193</v>
      </c>
    </row>
    <row r="495" spans="2:3" x14ac:dyDescent="0.25">
      <c r="B495" s="238">
        <v>432</v>
      </c>
      <c r="C495" s="237">
        <v>14.345000660955307</v>
      </c>
    </row>
    <row r="496" spans="2:3" x14ac:dyDescent="0.25">
      <c r="B496" s="238">
        <v>433</v>
      </c>
      <c r="C496" s="237">
        <v>16.836322440295049</v>
      </c>
    </row>
    <row r="497" spans="2:3" x14ac:dyDescent="0.25">
      <c r="B497" s="238">
        <v>434</v>
      </c>
      <c r="C497" s="237">
        <v>83.072688862698044</v>
      </c>
    </row>
    <row r="498" spans="2:3" x14ac:dyDescent="0.25">
      <c r="B498" s="238">
        <v>435</v>
      </c>
      <c r="C498" s="237">
        <v>90.048578473416981</v>
      </c>
    </row>
    <row r="499" spans="2:3" x14ac:dyDescent="0.25">
      <c r="B499" s="238">
        <v>436</v>
      </c>
      <c r="C499" s="237">
        <v>104.94651242900716</v>
      </c>
    </row>
    <row r="500" spans="2:3" x14ac:dyDescent="0.25">
      <c r="B500" s="238">
        <v>437</v>
      </c>
      <c r="C500" s="237">
        <v>310.3868228628487</v>
      </c>
    </row>
    <row r="501" spans="2:3" x14ac:dyDescent="0.25">
      <c r="B501" s="238">
        <v>438</v>
      </c>
      <c r="C501" s="237">
        <v>84.922876691446078</v>
      </c>
    </row>
    <row r="502" spans="2:3" x14ac:dyDescent="0.25">
      <c r="B502" s="238">
        <v>439</v>
      </c>
      <c r="C502" s="237">
        <v>176.92352805351027</v>
      </c>
    </row>
    <row r="503" spans="2:3" x14ac:dyDescent="0.25">
      <c r="B503" s="238">
        <v>440</v>
      </c>
      <c r="C503" s="237">
        <v>322.92036122939874</v>
      </c>
    </row>
    <row r="504" spans="2:3" x14ac:dyDescent="0.25">
      <c r="B504" s="238">
        <v>441</v>
      </c>
      <c r="C504" s="237">
        <v>217.62315699702037</v>
      </c>
    </row>
    <row r="505" spans="2:3" x14ac:dyDescent="0.25">
      <c r="B505" s="238">
        <v>442</v>
      </c>
      <c r="C505" s="237">
        <v>262.50374935907985</v>
      </c>
    </row>
    <row r="506" spans="2:3" x14ac:dyDescent="0.25">
      <c r="B506" s="238">
        <v>443</v>
      </c>
      <c r="C506" s="237">
        <v>37.239348142322271</v>
      </c>
    </row>
    <row r="507" spans="2:3" x14ac:dyDescent="0.25">
      <c r="B507" s="238">
        <v>444</v>
      </c>
      <c r="C507" s="237">
        <v>122.76292108336931</v>
      </c>
    </row>
    <row r="508" spans="2:3" x14ac:dyDescent="0.25">
      <c r="B508" s="238">
        <v>445</v>
      </c>
      <c r="C508" s="237">
        <v>85.378309042285565</v>
      </c>
    </row>
    <row r="509" spans="2:3" x14ac:dyDescent="0.25">
      <c r="B509" s="238">
        <v>446</v>
      </c>
      <c r="C509" s="237">
        <v>66.565062204593801</v>
      </c>
    </row>
    <row r="510" spans="2:3" x14ac:dyDescent="0.25">
      <c r="B510" s="238">
        <v>447</v>
      </c>
      <c r="C510" s="237">
        <v>59.338681929285904</v>
      </c>
    </row>
    <row r="511" spans="2:3" x14ac:dyDescent="0.25">
      <c r="B511" s="238">
        <v>448</v>
      </c>
      <c r="C511" s="237">
        <v>210.87404194055668</v>
      </c>
    </row>
    <row r="512" spans="2:3" x14ac:dyDescent="0.25">
      <c r="B512" s="238">
        <v>449</v>
      </c>
      <c r="C512" s="237">
        <v>128.80666647371592</v>
      </c>
    </row>
    <row r="513" spans="2:3" x14ac:dyDescent="0.25">
      <c r="B513" s="238">
        <v>450</v>
      </c>
      <c r="C513" s="237">
        <v>-22.270939944319025</v>
      </c>
    </row>
    <row r="514" spans="2:3" x14ac:dyDescent="0.25">
      <c r="B514" s="238">
        <v>451</v>
      </c>
      <c r="C514" s="237">
        <v>-50.415511890548686</v>
      </c>
    </row>
    <row r="515" spans="2:3" x14ac:dyDescent="0.25">
      <c r="B515" s="238">
        <v>452</v>
      </c>
      <c r="C515" s="237">
        <v>274.84980975602741</v>
      </c>
    </row>
    <row r="516" spans="2:3" x14ac:dyDescent="0.25">
      <c r="B516" s="238">
        <v>453</v>
      </c>
      <c r="C516" s="237">
        <v>199.22021188400052</v>
      </c>
    </row>
    <row r="517" spans="2:3" x14ac:dyDescent="0.25">
      <c r="B517" s="238">
        <v>454</v>
      </c>
      <c r="C517" s="237">
        <v>-178.85952701544215</v>
      </c>
    </row>
    <row r="518" spans="2:3" x14ac:dyDescent="0.25">
      <c r="B518" s="238">
        <v>455</v>
      </c>
      <c r="C518" s="237">
        <v>-25.680736953511541</v>
      </c>
    </row>
    <row r="519" spans="2:3" x14ac:dyDescent="0.25">
      <c r="B519" s="238">
        <v>456</v>
      </c>
      <c r="C519" s="237">
        <v>162.74634513132199</v>
      </c>
    </row>
    <row r="520" spans="2:3" x14ac:dyDescent="0.25">
      <c r="B520" s="238">
        <v>457</v>
      </c>
      <c r="C520" s="237">
        <v>20.099049409682692</v>
      </c>
    </row>
    <row r="521" spans="2:3" x14ac:dyDescent="0.25">
      <c r="B521" s="238">
        <v>458</v>
      </c>
      <c r="C521" s="237">
        <v>172.47878485228026</v>
      </c>
    </row>
    <row r="522" spans="2:3" x14ac:dyDescent="0.25">
      <c r="B522" s="238">
        <v>459</v>
      </c>
      <c r="C522" s="237">
        <v>119.18974708626979</v>
      </c>
    </row>
    <row r="523" spans="2:3" x14ac:dyDescent="0.25">
      <c r="B523" s="238">
        <v>460</v>
      </c>
      <c r="C523" s="237">
        <v>204.86903772284842</v>
      </c>
    </row>
    <row r="524" spans="2:3" x14ac:dyDescent="0.25">
      <c r="B524" s="238">
        <v>461</v>
      </c>
      <c r="C524" s="237">
        <v>173.17470534150789</v>
      </c>
    </row>
    <row r="525" spans="2:3" x14ac:dyDescent="0.25">
      <c r="B525" s="238">
        <v>462</v>
      </c>
      <c r="C525" s="237">
        <v>116.39546747860147</v>
      </c>
    </row>
    <row r="526" spans="2:3" x14ac:dyDescent="0.25">
      <c r="B526" s="238">
        <v>463</v>
      </c>
      <c r="C526" s="237">
        <v>86.747856177780534</v>
      </c>
    </row>
    <row r="527" spans="2:3" x14ac:dyDescent="0.25">
      <c r="B527" s="238">
        <v>464</v>
      </c>
      <c r="C527" s="237">
        <v>261.3069553337765</v>
      </c>
    </row>
    <row r="528" spans="2:3" x14ac:dyDescent="0.25">
      <c r="B528" s="238">
        <v>465</v>
      </c>
      <c r="C528" s="237">
        <v>176.35800224404448</v>
      </c>
    </row>
    <row r="529" spans="2:3" x14ac:dyDescent="0.25">
      <c r="B529" s="238">
        <v>466</v>
      </c>
      <c r="C529" s="237">
        <v>495.7733643961123</v>
      </c>
    </row>
    <row r="530" spans="2:3" x14ac:dyDescent="0.25">
      <c r="B530" s="238">
        <v>467</v>
      </c>
      <c r="C530" s="237">
        <v>-38.561760462983557</v>
      </c>
    </row>
    <row r="531" spans="2:3" x14ac:dyDescent="0.25">
      <c r="B531" s="238">
        <v>468</v>
      </c>
      <c r="C531" s="237">
        <v>154.31245493037432</v>
      </c>
    </row>
    <row r="532" spans="2:3" x14ac:dyDescent="0.25">
      <c r="B532" s="238">
        <v>469</v>
      </c>
      <c r="C532" s="237">
        <v>57.673388313862503</v>
      </c>
    </row>
    <row r="533" spans="2:3" x14ac:dyDescent="0.25">
      <c r="B533" s="238">
        <v>470</v>
      </c>
      <c r="C533" s="237">
        <v>-58.88167317380001</v>
      </c>
    </row>
    <row r="534" spans="2:3" x14ac:dyDescent="0.25">
      <c r="B534" s="238">
        <v>471</v>
      </c>
      <c r="C534" s="237">
        <v>60.444622191092215</v>
      </c>
    </row>
    <row r="535" spans="2:3" x14ac:dyDescent="0.25">
      <c r="B535" s="238">
        <v>472</v>
      </c>
      <c r="C535" s="237">
        <v>59.437191662000174</v>
      </c>
    </row>
    <row r="536" spans="2:3" x14ac:dyDescent="0.25">
      <c r="B536" s="238">
        <v>473</v>
      </c>
      <c r="C536" s="237">
        <v>142.38690156497725</v>
      </c>
    </row>
    <row r="537" spans="2:3" x14ac:dyDescent="0.25">
      <c r="B537" s="238">
        <v>474</v>
      </c>
      <c r="C537" s="237">
        <v>68.425872219673693</v>
      </c>
    </row>
    <row r="538" spans="2:3" x14ac:dyDescent="0.25">
      <c r="B538" s="238">
        <v>475</v>
      </c>
      <c r="C538" s="237">
        <v>-76.842035767773154</v>
      </c>
    </row>
    <row r="539" spans="2:3" x14ac:dyDescent="0.25">
      <c r="B539" s="238">
        <v>476</v>
      </c>
      <c r="C539" s="237">
        <v>-44.517255470594932</v>
      </c>
    </row>
    <row r="540" spans="2:3" x14ac:dyDescent="0.25">
      <c r="B540" s="238">
        <v>477</v>
      </c>
      <c r="C540" s="237">
        <v>88.774597849661532</v>
      </c>
    </row>
    <row r="541" spans="2:3" x14ac:dyDescent="0.25">
      <c r="B541" s="238">
        <v>478</v>
      </c>
      <c r="C541" s="237">
        <v>240.96846656432962</v>
      </c>
    </row>
    <row r="542" spans="2:3" x14ac:dyDescent="0.25">
      <c r="B542" s="238">
        <v>479</v>
      </c>
      <c r="C542" s="237">
        <v>323.08900061160671</v>
      </c>
    </row>
    <row r="543" spans="2:3" x14ac:dyDescent="0.25">
      <c r="B543" s="238">
        <v>480</v>
      </c>
      <c r="C543" s="237">
        <v>175.81275202985205</v>
      </c>
    </row>
    <row r="544" spans="2:3" x14ac:dyDescent="0.25">
      <c r="B544" s="238">
        <v>481</v>
      </c>
      <c r="C544" s="237">
        <v>83.094215491140801</v>
      </c>
    </row>
    <row r="545" spans="2:3" x14ac:dyDescent="0.25">
      <c r="B545" s="238">
        <v>482</v>
      </c>
      <c r="C545" s="237">
        <v>150.47351863097688</v>
      </c>
    </row>
    <row r="546" spans="2:3" x14ac:dyDescent="0.25">
      <c r="B546" s="238">
        <v>483</v>
      </c>
      <c r="C546" s="237">
        <v>164.32824835099947</v>
      </c>
    </row>
    <row r="547" spans="2:3" x14ac:dyDescent="0.25">
      <c r="B547" s="238">
        <v>484</v>
      </c>
      <c r="C547" s="237">
        <v>36.079124558781047</v>
      </c>
    </row>
    <row r="548" spans="2:3" x14ac:dyDescent="0.25">
      <c r="B548" s="238">
        <v>485</v>
      </c>
      <c r="C548" s="237">
        <v>-8.8293126723239936</v>
      </c>
    </row>
    <row r="549" spans="2:3" x14ac:dyDescent="0.25">
      <c r="B549" s="238">
        <v>486</v>
      </c>
      <c r="C549" s="237">
        <v>63.801090716447028</v>
      </c>
    </row>
    <row r="550" spans="2:3" x14ac:dyDescent="0.25">
      <c r="B550" s="238">
        <v>487</v>
      </c>
      <c r="C550" s="237">
        <v>290.63281720432929</v>
      </c>
    </row>
    <row r="551" spans="2:3" x14ac:dyDescent="0.25">
      <c r="B551" s="238">
        <v>488</v>
      </c>
      <c r="C551" s="237">
        <v>76.272221606452348</v>
      </c>
    </row>
    <row r="552" spans="2:3" x14ac:dyDescent="0.25">
      <c r="B552" s="238">
        <v>489</v>
      </c>
      <c r="C552" s="237">
        <v>238.86336404045485</v>
      </c>
    </row>
    <row r="553" spans="2:3" x14ac:dyDescent="0.25">
      <c r="B553" s="238">
        <v>490</v>
      </c>
      <c r="C553" s="237">
        <v>64.359110345920428</v>
      </c>
    </row>
    <row r="554" spans="2:3" x14ac:dyDescent="0.25">
      <c r="B554" s="238">
        <v>491</v>
      </c>
      <c r="C554" s="237">
        <v>79.831548352989699</v>
      </c>
    </row>
    <row r="555" spans="2:3" x14ac:dyDescent="0.25">
      <c r="B555" s="238">
        <v>492</v>
      </c>
      <c r="C555" s="237">
        <v>504.91016119851139</v>
      </c>
    </row>
    <row r="556" spans="2:3" x14ac:dyDescent="0.25">
      <c r="B556" s="238">
        <v>493</v>
      </c>
      <c r="C556" s="237">
        <v>113.68031711190278</v>
      </c>
    </row>
    <row r="557" spans="2:3" x14ac:dyDescent="0.25">
      <c r="B557" s="238">
        <v>494</v>
      </c>
      <c r="C557" s="237">
        <v>144.82535955019026</v>
      </c>
    </row>
    <row r="558" spans="2:3" x14ac:dyDescent="0.25">
      <c r="B558" s="238">
        <v>495</v>
      </c>
      <c r="C558" s="237">
        <v>101.5789000911835</v>
      </c>
    </row>
    <row r="559" spans="2:3" x14ac:dyDescent="0.25">
      <c r="B559" s="238">
        <v>496</v>
      </c>
      <c r="C559" s="237">
        <v>319.56016206492734</v>
      </c>
    </row>
    <row r="560" spans="2:3" x14ac:dyDescent="0.25">
      <c r="B560" s="238">
        <v>497</v>
      </c>
      <c r="C560" s="237">
        <v>228.80103617178645</v>
      </c>
    </row>
    <row r="561" spans="2:3" x14ac:dyDescent="0.25">
      <c r="B561" s="238">
        <v>498</v>
      </c>
      <c r="C561" s="237">
        <v>-5.8971404048298695</v>
      </c>
    </row>
    <row r="562" spans="2:3" x14ac:dyDescent="0.25">
      <c r="B562" s="238">
        <v>499</v>
      </c>
      <c r="C562" s="237">
        <v>46.874608927658173</v>
      </c>
    </row>
    <row r="563" spans="2:3" x14ac:dyDescent="0.25">
      <c r="B563" s="238">
        <v>500</v>
      </c>
      <c r="C563" s="237">
        <v>84.468787439065039</v>
      </c>
    </row>
    <row r="564" spans="2:3" x14ac:dyDescent="0.25">
      <c r="B564" s="238">
        <v>501</v>
      </c>
      <c r="C564" s="237">
        <v>427.62984145910133</v>
      </c>
    </row>
    <row r="565" spans="2:3" x14ac:dyDescent="0.25">
      <c r="B565" s="238">
        <v>502</v>
      </c>
      <c r="C565" s="237">
        <v>8.2948693098074955</v>
      </c>
    </row>
    <row r="566" spans="2:3" x14ac:dyDescent="0.25">
      <c r="B566" s="238">
        <v>503</v>
      </c>
      <c r="C566" s="237">
        <v>134.18602411586014</v>
      </c>
    </row>
    <row r="567" spans="2:3" x14ac:dyDescent="0.25">
      <c r="B567" s="238">
        <v>504</v>
      </c>
      <c r="C567" s="237">
        <v>118.42501746503589</v>
      </c>
    </row>
    <row r="568" spans="2:3" x14ac:dyDescent="0.25">
      <c r="B568" s="238">
        <v>505</v>
      </c>
      <c r="C568" s="237">
        <v>99.515912773308827</v>
      </c>
    </row>
    <row r="569" spans="2:3" x14ac:dyDescent="0.25">
      <c r="B569" s="238">
        <v>506</v>
      </c>
      <c r="C569" s="237">
        <v>-83.822555625273083</v>
      </c>
    </row>
    <row r="570" spans="2:3" x14ac:dyDescent="0.25">
      <c r="B570" s="238">
        <v>507</v>
      </c>
      <c r="C570" s="237">
        <v>-47.058382396681196</v>
      </c>
    </row>
    <row r="571" spans="2:3" x14ac:dyDescent="0.25">
      <c r="B571" s="238">
        <v>508</v>
      </c>
      <c r="C571" s="237">
        <v>33.356898990361316</v>
      </c>
    </row>
    <row r="572" spans="2:3" x14ac:dyDescent="0.25">
      <c r="B572" s="238">
        <v>509</v>
      </c>
      <c r="C572" s="237">
        <v>72.585028288720878</v>
      </c>
    </row>
    <row r="573" spans="2:3" x14ac:dyDescent="0.25">
      <c r="B573" s="238">
        <v>510</v>
      </c>
      <c r="C573" s="237">
        <v>-64.138866361733278</v>
      </c>
    </row>
    <row r="574" spans="2:3" x14ac:dyDescent="0.25">
      <c r="B574" s="238">
        <v>511</v>
      </c>
      <c r="C574" s="237">
        <v>-94.658023976661923</v>
      </c>
    </row>
    <row r="575" spans="2:3" x14ac:dyDescent="0.25">
      <c r="B575" s="238">
        <v>512</v>
      </c>
      <c r="C575" s="237">
        <v>-232.76962271070619</v>
      </c>
    </row>
    <row r="576" spans="2:3" x14ac:dyDescent="0.25">
      <c r="B576" s="238">
        <v>513</v>
      </c>
      <c r="C576" s="237">
        <v>201.68522929686782</v>
      </c>
    </row>
    <row r="577" spans="2:3" x14ac:dyDescent="0.25">
      <c r="B577" s="238">
        <v>514</v>
      </c>
      <c r="C577" s="237">
        <v>270.85488287959714</v>
      </c>
    </row>
    <row r="578" spans="2:3" x14ac:dyDescent="0.25">
      <c r="B578" s="238">
        <v>515</v>
      </c>
      <c r="C578" s="237">
        <v>216.21234753651351</v>
      </c>
    </row>
    <row r="579" spans="2:3" x14ac:dyDescent="0.25">
      <c r="B579" s="238">
        <v>516</v>
      </c>
      <c r="C579" s="237">
        <v>86.697242099750014</v>
      </c>
    </row>
    <row r="580" spans="2:3" x14ac:dyDescent="0.25">
      <c r="B580" s="238">
        <v>517</v>
      </c>
      <c r="C580" s="237">
        <v>246.54141537742618</v>
      </c>
    </row>
    <row r="581" spans="2:3" x14ac:dyDescent="0.25">
      <c r="B581" s="238">
        <v>518</v>
      </c>
      <c r="C581" s="237">
        <v>191.1043433987864</v>
      </c>
    </row>
    <row r="582" spans="2:3" x14ac:dyDescent="0.25">
      <c r="B582" s="238">
        <v>519</v>
      </c>
      <c r="C582" s="237">
        <v>279.45029775573943</v>
      </c>
    </row>
    <row r="583" spans="2:3" x14ac:dyDescent="0.25">
      <c r="B583" s="238">
        <v>520</v>
      </c>
      <c r="C583" s="237">
        <v>292.62429763563642</v>
      </c>
    </row>
    <row r="584" spans="2:3" x14ac:dyDescent="0.25">
      <c r="B584" s="238">
        <v>521</v>
      </c>
      <c r="C584" s="237">
        <v>212.79187973377634</v>
      </c>
    </row>
    <row r="585" spans="2:3" x14ac:dyDescent="0.25">
      <c r="B585" s="238">
        <v>522</v>
      </c>
      <c r="C585" s="237">
        <v>-41.975694661728198</v>
      </c>
    </row>
    <row r="586" spans="2:3" x14ac:dyDescent="0.25">
      <c r="B586" s="238">
        <v>523</v>
      </c>
      <c r="C586" s="237">
        <v>24.09224422881536</v>
      </c>
    </row>
    <row r="587" spans="2:3" x14ac:dyDescent="0.25">
      <c r="B587" s="238">
        <v>524</v>
      </c>
      <c r="C587" s="237">
        <v>-28.881343608507734</v>
      </c>
    </row>
    <row r="588" spans="2:3" x14ac:dyDescent="0.25">
      <c r="B588" s="238">
        <v>525</v>
      </c>
      <c r="C588" s="237">
        <v>203.60041317318985</v>
      </c>
    </row>
    <row r="589" spans="2:3" x14ac:dyDescent="0.25">
      <c r="B589" s="238">
        <v>526</v>
      </c>
      <c r="C589" s="237">
        <v>203.26492820941104</v>
      </c>
    </row>
    <row r="590" spans="2:3" x14ac:dyDescent="0.25">
      <c r="B590" s="238">
        <v>527</v>
      </c>
      <c r="C590" s="237">
        <v>-220.41604210611001</v>
      </c>
    </row>
    <row r="591" spans="2:3" x14ac:dyDescent="0.25">
      <c r="B591" s="238">
        <v>528</v>
      </c>
      <c r="C591" s="237">
        <v>65.533314538461894</v>
      </c>
    </row>
    <row r="592" spans="2:3" x14ac:dyDescent="0.25">
      <c r="B592" s="238">
        <v>529</v>
      </c>
      <c r="C592" s="237">
        <v>15.908825592901309</v>
      </c>
    </row>
    <row r="593" spans="2:3" x14ac:dyDescent="0.25">
      <c r="B593" s="238">
        <v>530</v>
      </c>
      <c r="C593" s="237">
        <v>242.52682302189538</v>
      </c>
    </row>
    <row r="594" spans="2:3" x14ac:dyDescent="0.25">
      <c r="B594" s="238">
        <v>531</v>
      </c>
      <c r="C594" s="237">
        <v>79.171109601013256</v>
      </c>
    </row>
    <row r="595" spans="2:3" x14ac:dyDescent="0.25">
      <c r="B595" s="238">
        <v>532</v>
      </c>
      <c r="C595" s="237">
        <v>150.47026843421557</v>
      </c>
    </row>
    <row r="596" spans="2:3" x14ac:dyDescent="0.25">
      <c r="B596" s="238">
        <v>533</v>
      </c>
      <c r="C596" s="237">
        <v>137.15230590177507</v>
      </c>
    </row>
    <row r="597" spans="2:3" x14ac:dyDescent="0.25">
      <c r="B597" s="238">
        <v>534</v>
      </c>
      <c r="C597" s="237">
        <v>155.62815283121387</v>
      </c>
    </row>
    <row r="598" spans="2:3" x14ac:dyDescent="0.25">
      <c r="B598" s="238">
        <v>535</v>
      </c>
      <c r="C598" s="237">
        <v>27.07421707512006</v>
      </c>
    </row>
    <row r="599" spans="2:3" x14ac:dyDescent="0.25">
      <c r="B599" s="238">
        <v>536</v>
      </c>
      <c r="C599" s="237">
        <v>-24.949533892228033</v>
      </c>
    </row>
    <row r="600" spans="2:3" x14ac:dyDescent="0.25">
      <c r="B600" s="238">
        <v>537</v>
      </c>
      <c r="C600" s="237">
        <v>314.80875476109338</v>
      </c>
    </row>
    <row r="601" spans="2:3" x14ac:dyDescent="0.25">
      <c r="B601" s="238">
        <v>538</v>
      </c>
      <c r="C601" s="237">
        <v>-36.268127351215924</v>
      </c>
    </row>
    <row r="602" spans="2:3" x14ac:dyDescent="0.25">
      <c r="B602" s="238">
        <v>539</v>
      </c>
      <c r="C602" s="237">
        <v>-110.4744071118632</v>
      </c>
    </row>
    <row r="603" spans="2:3" x14ac:dyDescent="0.25">
      <c r="B603" s="238">
        <v>540</v>
      </c>
      <c r="C603" s="237">
        <v>90.701274159384838</v>
      </c>
    </row>
    <row r="604" spans="2:3" x14ac:dyDescent="0.25">
      <c r="B604" s="238">
        <v>541</v>
      </c>
      <c r="C604" s="237">
        <v>52.421992418400947</v>
      </c>
    </row>
    <row r="605" spans="2:3" x14ac:dyDescent="0.25">
      <c r="B605" s="238">
        <v>542</v>
      </c>
      <c r="C605" s="237">
        <v>10.503115822194658</v>
      </c>
    </row>
    <row r="606" spans="2:3" x14ac:dyDescent="0.25">
      <c r="B606" s="238">
        <v>543</v>
      </c>
      <c r="C606" s="237">
        <v>190.13415921705877</v>
      </c>
    </row>
    <row r="607" spans="2:3" x14ac:dyDescent="0.25">
      <c r="B607" s="238">
        <v>544</v>
      </c>
      <c r="C607" s="237">
        <v>55.041832667761994</v>
      </c>
    </row>
    <row r="608" spans="2:3" x14ac:dyDescent="0.25">
      <c r="B608" s="238">
        <v>545</v>
      </c>
      <c r="C608" s="237">
        <v>174.99783272373659</v>
      </c>
    </row>
    <row r="609" spans="2:3" x14ac:dyDescent="0.25">
      <c r="B609" s="238">
        <v>546</v>
      </c>
      <c r="C609" s="237">
        <v>174.62406808245336</v>
      </c>
    </row>
    <row r="610" spans="2:3" x14ac:dyDescent="0.25">
      <c r="B610" s="238">
        <v>547</v>
      </c>
      <c r="C610" s="237">
        <v>-1.9808975835717604</v>
      </c>
    </row>
    <row r="611" spans="2:3" x14ac:dyDescent="0.25">
      <c r="B611" s="238">
        <v>548</v>
      </c>
      <c r="C611" s="237">
        <v>97.67325210097718</v>
      </c>
    </row>
    <row r="612" spans="2:3" x14ac:dyDescent="0.25">
      <c r="B612" s="238">
        <v>549</v>
      </c>
      <c r="C612" s="237">
        <v>-59.341283100894827</v>
      </c>
    </row>
    <row r="613" spans="2:3" x14ac:dyDescent="0.25">
      <c r="B613" s="238">
        <v>550</v>
      </c>
      <c r="C613" s="237">
        <v>-5.8108195427528102</v>
      </c>
    </row>
    <row r="614" spans="2:3" x14ac:dyDescent="0.25">
      <c r="B614" s="238">
        <v>551</v>
      </c>
      <c r="C614" s="237">
        <v>354.63262895144737</v>
      </c>
    </row>
    <row r="615" spans="2:3" x14ac:dyDescent="0.25">
      <c r="B615" s="238">
        <v>552</v>
      </c>
      <c r="C615" s="237">
        <v>114.29479149249011</v>
      </c>
    </row>
    <row r="616" spans="2:3" x14ac:dyDescent="0.25">
      <c r="B616" s="238">
        <v>553</v>
      </c>
      <c r="C616" s="237">
        <v>-71.041330303576387</v>
      </c>
    </row>
    <row r="617" spans="2:3" x14ac:dyDescent="0.25">
      <c r="B617" s="238">
        <v>554</v>
      </c>
      <c r="C617" s="237">
        <v>70.497576592667755</v>
      </c>
    </row>
    <row r="618" spans="2:3" x14ac:dyDescent="0.25">
      <c r="B618" s="238">
        <v>555</v>
      </c>
      <c r="C618" s="237">
        <v>310.16465873375512</v>
      </c>
    </row>
    <row r="619" spans="2:3" x14ac:dyDescent="0.25">
      <c r="B619" s="238">
        <v>556</v>
      </c>
      <c r="C619" s="237">
        <v>100.6943069369575</v>
      </c>
    </row>
    <row r="620" spans="2:3" x14ac:dyDescent="0.25">
      <c r="B620" s="238">
        <v>557</v>
      </c>
      <c r="C620" s="237">
        <v>231.27173089553958</v>
      </c>
    </row>
    <row r="621" spans="2:3" x14ac:dyDescent="0.25">
      <c r="B621" s="238">
        <v>558</v>
      </c>
      <c r="C621" s="237">
        <v>65.978387901040406</v>
      </c>
    </row>
    <row r="622" spans="2:3" x14ac:dyDescent="0.25">
      <c r="B622" s="238">
        <v>559</v>
      </c>
      <c r="C622" s="237">
        <v>285.25163193971213</v>
      </c>
    </row>
    <row r="623" spans="2:3" x14ac:dyDescent="0.25">
      <c r="B623" s="238">
        <v>560</v>
      </c>
      <c r="C623" s="237">
        <v>240.64300183485125</v>
      </c>
    </row>
    <row r="624" spans="2:3" x14ac:dyDescent="0.25">
      <c r="B624" s="238">
        <v>561</v>
      </c>
      <c r="C624" s="237">
        <v>201.64001252871645</v>
      </c>
    </row>
    <row r="625" spans="2:3" x14ac:dyDescent="0.25">
      <c r="B625" s="238">
        <v>562</v>
      </c>
      <c r="C625" s="237">
        <v>262.60453363077249</v>
      </c>
    </row>
    <row r="626" spans="2:3" x14ac:dyDescent="0.25">
      <c r="B626" s="238">
        <v>563</v>
      </c>
      <c r="C626" s="237">
        <v>48.635495323551581</v>
      </c>
    </row>
    <row r="627" spans="2:3" x14ac:dyDescent="0.25">
      <c r="B627" s="238">
        <v>564</v>
      </c>
      <c r="C627" s="237">
        <v>130.81313543322963</v>
      </c>
    </row>
    <row r="628" spans="2:3" x14ac:dyDescent="0.25">
      <c r="B628" s="238">
        <v>565</v>
      </c>
      <c r="C628" s="237">
        <v>158.45569754485007</v>
      </c>
    </row>
    <row r="629" spans="2:3" x14ac:dyDescent="0.25">
      <c r="B629" s="238">
        <v>566</v>
      </c>
      <c r="C629" s="237">
        <v>25.40313308212707</v>
      </c>
    </row>
    <row r="630" spans="2:3" x14ac:dyDescent="0.25">
      <c r="B630" s="238">
        <v>567</v>
      </c>
      <c r="C630" s="237">
        <v>28.704703219926444</v>
      </c>
    </row>
    <row r="631" spans="2:3" x14ac:dyDescent="0.25">
      <c r="B631" s="238">
        <v>568</v>
      </c>
      <c r="C631" s="237">
        <v>132.30649507598969</v>
      </c>
    </row>
    <row r="632" spans="2:3" x14ac:dyDescent="0.25">
      <c r="B632" s="238">
        <v>569</v>
      </c>
      <c r="C632" s="237">
        <v>231.69412175181043</v>
      </c>
    </row>
    <row r="633" spans="2:3" x14ac:dyDescent="0.25">
      <c r="B633" s="238">
        <v>570</v>
      </c>
      <c r="C633" s="237">
        <v>48.793712923689711</v>
      </c>
    </row>
    <row r="634" spans="2:3" x14ac:dyDescent="0.25">
      <c r="B634" s="238">
        <v>571</v>
      </c>
      <c r="C634" s="237">
        <v>300.40914216179522</v>
      </c>
    </row>
    <row r="635" spans="2:3" x14ac:dyDescent="0.25">
      <c r="B635" s="238">
        <v>572</v>
      </c>
      <c r="C635" s="237">
        <v>3.4359896218708599</v>
      </c>
    </row>
    <row r="636" spans="2:3" x14ac:dyDescent="0.25">
      <c r="B636" s="238">
        <v>573</v>
      </c>
      <c r="C636" s="237">
        <v>243.6409567283568</v>
      </c>
    </row>
    <row r="637" spans="2:3" x14ac:dyDescent="0.25">
      <c r="B637" s="238">
        <v>574</v>
      </c>
      <c r="C637" s="237">
        <v>98.23825428505674</v>
      </c>
    </row>
    <row r="638" spans="2:3" x14ac:dyDescent="0.25">
      <c r="B638" s="238">
        <v>575</v>
      </c>
      <c r="C638" s="237">
        <v>154.07827105578082</v>
      </c>
    </row>
    <row r="639" spans="2:3" x14ac:dyDescent="0.25">
      <c r="B639" s="238">
        <v>576</v>
      </c>
      <c r="C639" s="237">
        <v>173.8715008617188</v>
      </c>
    </row>
    <row r="640" spans="2:3" x14ac:dyDescent="0.25">
      <c r="B640" s="238">
        <v>577</v>
      </c>
      <c r="C640" s="237">
        <v>326.29206483680974</v>
      </c>
    </row>
    <row r="641" spans="2:3" x14ac:dyDescent="0.25">
      <c r="B641" s="238">
        <v>578</v>
      </c>
      <c r="C641" s="237">
        <v>373.17553591650733</v>
      </c>
    </row>
    <row r="642" spans="2:3" x14ac:dyDescent="0.25">
      <c r="B642" s="238">
        <v>579</v>
      </c>
      <c r="C642" s="237">
        <v>-167.90083450311198</v>
      </c>
    </row>
    <row r="643" spans="2:3" x14ac:dyDescent="0.25">
      <c r="B643" s="238">
        <v>580</v>
      </c>
      <c r="C643" s="237">
        <v>60.271295814789617</v>
      </c>
    </row>
    <row r="644" spans="2:3" x14ac:dyDescent="0.25">
      <c r="B644" s="238">
        <v>581</v>
      </c>
      <c r="C644" s="237">
        <v>-1.5958665969247789</v>
      </c>
    </row>
    <row r="645" spans="2:3" x14ac:dyDescent="0.25">
      <c r="B645" s="238">
        <v>582</v>
      </c>
      <c r="C645" s="237">
        <v>370.78132594065005</v>
      </c>
    </row>
    <row r="646" spans="2:3" x14ac:dyDescent="0.25">
      <c r="B646" s="238">
        <v>583</v>
      </c>
      <c r="C646" s="237">
        <v>94.064032474253338</v>
      </c>
    </row>
    <row r="647" spans="2:3" x14ac:dyDescent="0.25">
      <c r="B647" s="238">
        <v>584</v>
      </c>
      <c r="C647" s="237">
        <v>111.20638138445565</v>
      </c>
    </row>
    <row r="648" spans="2:3" x14ac:dyDescent="0.25">
      <c r="B648" s="238">
        <v>585</v>
      </c>
      <c r="C648" s="237">
        <v>-9.3177859313522902</v>
      </c>
    </row>
    <row r="649" spans="2:3" x14ac:dyDescent="0.25">
      <c r="B649" s="238">
        <v>586</v>
      </c>
      <c r="C649" s="237">
        <v>22.006765245850005</v>
      </c>
    </row>
    <row r="650" spans="2:3" x14ac:dyDescent="0.25">
      <c r="B650" s="238">
        <v>587</v>
      </c>
      <c r="C650" s="237">
        <v>108.77024175502937</v>
      </c>
    </row>
    <row r="651" spans="2:3" x14ac:dyDescent="0.25">
      <c r="B651" s="238">
        <v>588</v>
      </c>
      <c r="C651" s="237">
        <v>111.60858808044897</v>
      </c>
    </row>
    <row r="652" spans="2:3" x14ac:dyDescent="0.25">
      <c r="B652" s="238">
        <v>589</v>
      </c>
      <c r="C652" s="237">
        <v>66.944528581774733</v>
      </c>
    </row>
    <row r="653" spans="2:3" x14ac:dyDescent="0.25">
      <c r="B653" s="238">
        <v>590</v>
      </c>
      <c r="C653" s="237">
        <v>160.57449711759921</v>
      </c>
    </row>
    <row r="654" spans="2:3" x14ac:dyDescent="0.25">
      <c r="B654" s="238">
        <v>591</v>
      </c>
      <c r="C654" s="237">
        <v>48.514724905358733</v>
      </c>
    </row>
    <row r="655" spans="2:3" x14ac:dyDescent="0.25">
      <c r="B655" s="238">
        <v>592</v>
      </c>
      <c r="C655" s="237">
        <v>189.46249658044189</v>
      </c>
    </row>
    <row r="656" spans="2:3" x14ac:dyDescent="0.25">
      <c r="B656" s="238">
        <v>593</v>
      </c>
      <c r="C656" s="237">
        <v>-93.424378547581171</v>
      </c>
    </row>
    <row r="657" spans="2:3" x14ac:dyDescent="0.25">
      <c r="B657" s="238">
        <v>594</v>
      </c>
      <c r="C657" s="237">
        <v>251.62663096086564</v>
      </c>
    </row>
    <row r="658" spans="2:3" x14ac:dyDescent="0.25">
      <c r="B658" s="238">
        <v>595</v>
      </c>
      <c r="C658" s="237">
        <v>249.09679504733259</v>
      </c>
    </row>
    <row r="659" spans="2:3" x14ac:dyDescent="0.25">
      <c r="B659" s="238">
        <v>596</v>
      </c>
      <c r="C659" s="237">
        <v>-11.148275510573939</v>
      </c>
    </row>
    <row r="660" spans="2:3" x14ac:dyDescent="0.25">
      <c r="B660" s="238">
        <v>597</v>
      </c>
      <c r="C660" s="237">
        <v>27.750940484434835</v>
      </c>
    </row>
    <row r="661" spans="2:3" x14ac:dyDescent="0.25">
      <c r="B661" s="238">
        <v>598</v>
      </c>
      <c r="C661" s="237">
        <v>179.84299879320221</v>
      </c>
    </row>
    <row r="662" spans="2:3" x14ac:dyDescent="0.25">
      <c r="B662" s="238">
        <v>599</v>
      </c>
      <c r="C662" s="237">
        <v>94.634846970967757</v>
      </c>
    </row>
    <row r="663" spans="2:3" x14ac:dyDescent="0.25">
      <c r="B663" s="238">
        <v>600</v>
      </c>
      <c r="C663" s="237">
        <v>200.16726530970629</v>
      </c>
    </row>
    <row r="664" spans="2:3" x14ac:dyDescent="0.25">
      <c r="B664" s="238">
        <v>601</v>
      </c>
      <c r="C664" s="237">
        <v>-7.3186323676625591</v>
      </c>
    </row>
    <row r="665" spans="2:3" x14ac:dyDescent="0.25">
      <c r="B665" s="238">
        <v>602</v>
      </c>
      <c r="C665" s="237">
        <v>211.58965612528328</v>
      </c>
    </row>
    <row r="666" spans="2:3" x14ac:dyDescent="0.25">
      <c r="B666" s="238">
        <v>603</v>
      </c>
      <c r="C666" s="237">
        <v>43.869739915703093</v>
      </c>
    </row>
    <row r="667" spans="2:3" x14ac:dyDescent="0.25">
      <c r="B667" s="238">
        <v>604</v>
      </c>
      <c r="C667" s="237">
        <v>94.142665635540496</v>
      </c>
    </row>
    <row r="668" spans="2:3" x14ac:dyDescent="0.25">
      <c r="B668" s="238">
        <v>605</v>
      </c>
      <c r="C668" s="237">
        <v>102.13306464296026</v>
      </c>
    </row>
    <row r="669" spans="2:3" x14ac:dyDescent="0.25">
      <c r="B669" s="238">
        <v>606</v>
      </c>
      <c r="C669" s="237">
        <v>244.36896320464476</v>
      </c>
    </row>
    <row r="670" spans="2:3" x14ac:dyDescent="0.25">
      <c r="B670" s="238">
        <v>607</v>
      </c>
      <c r="C670" s="237">
        <v>171.70546482895804</v>
      </c>
    </row>
    <row r="671" spans="2:3" x14ac:dyDescent="0.25">
      <c r="B671" s="238">
        <v>608</v>
      </c>
      <c r="C671" s="237">
        <v>27.983545090415532</v>
      </c>
    </row>
    <row r="672" spans="2:3" x14ac:dyDescent="0.25">
      <c r="B672" s="238">
        <v>609</v>
      </c>
      <c r="C672" s="237">
        <v>295.15059878912018</v>
      </c>
    </row>
    <row r="673" spans="2:3" x14ac:dyDescent="0.25">
      <c r="B673" s="238">
        <v>610</v>
      </c>
      <c r="C673" s="237">
        <v>-37.921691306982467</v>
      </c>
    </row>
    <row r="674" spans="2:3" x14ac:dyDescent="0.25">
      <c r="B674" s="238">
        <v>611</v>
      </c>
      <c r="C674" s="237">
        <v>335.83659962928846</v>
      </c>
    </row>
    <row r="675" spans="2:3" x14ac:dyDescent="0.25">
      <c r="B675" s="238">
        <v>612</v>
      </c>
      <c r="C675" s="237">
        <v>24.877191527422852</v>
      </c>
    </row>
    <row r="676" spans="2:3" x14ac:dyDescent="0.25">
      <c r="B676" s="238">
        <v>613</v>
      </c>
      <c r="C676" s="237">
        <v>306.18836295142887</v>
      </c>
    </row>
    <row r="677" spans="2:3" x14ac:dyDescent="0.25">
      <c r="B677" s="238">
        <v>614</v>
      </c>
      <c r="C677" s="237">
        <v>163.44696201168</v>
      </c>
    </row>
    <row r="678" spans="2:3" x14ac:dyDescent="0.25">
      <c r="B678" s="238">
        <v>615</v>
      </c>
      <c r="C678" s="237">
        <v>122.90383551278109</v>
      </c>
    </row>
    <row r="679" spans="2:3" x14ac:dyDescent="0.25">
      <c r="B679" s="238">
        <v>616</v>
      </c>
      <c r="C679" s="237">
        <v>185.2721734706171</v>
      </c>
    </row>
    <row r="680" spans="2:3" x14ac:dyDescent="0.25">
      <c r="B680" s="238">
        <v>617</v>
      </c>
      <c r="C680" s="237">
        <v>-109.02246027957273</v>
      </c>
    </row>
    <row r="681" spans="2:3" x14ac:dyDescent="0.25">
      <c r="B681" s="238">
        <v>618</v>
      </c>
      <c r="C681" s="237">
        <v>177.90215651111674</v>
      </c>
    </row>
    <row r="682" spans="2:3" x14ac:dyDescent="0.25">
      <c r="B682" s="238">
        <v>619</v>
      </c>
      <c r="C682" s="237">
        <v>192.00615914889465</v>
      </c>
    </row>
    <row r="683" spans="2:3" x14ac:dyDescent="0.25">
      <c r="B683" s="238">
        <v>620</v>
      </c>
      <c r="C683" s="237">
        <v>96.381366276362996</v>
      </c>
    </row>
    <row r="684" spans="2:3" x14ac:dyDescent="0.25">
      <c r="B684" s="238">
        <v>621</v>
      </c>
      <c r="C684" s="237">
        <v>87.538818986975684</v>
      </c>
    </row>
    <row r="685" spans="2:3" x14ac:dyDescent="0.25">
      <c r="B685" s="238">
        <v>622</v>
      </c>
      <c r="C685" s="237">
        <v>54.681581856031954</v>
      </c>
    </row>
    <row r="686" spans="2:3" x14ac:dyDescent="0.25">
      <c r="B686" s="238">
        <v>623</v>
      </c>
      <c r="C686" s="237">
        <v>305.67180611642982</v>
      </c>
    </row>
    <row r="687" spans="2:3" x14ac:dyDescent="0.25">
      <c r="B687" s="238">
        <v>624</v>
      </c>
      <c r="C687" s="237">
        <v>213.64667002697934</v>
      </c>
    </row>
    <row r="688" spans="2:3" x14ac:dyDescent="0.25">
      <c r="B688" s="238">
        <v>625</v>
      </c>
      <c r="C688" s="237">
        <v>182.58907603618641</v>
      </c>
    </row>
    <row r="689" spans="2:3" x14ac:dyDescent="0.25">
      <c r="B689" s="238">
        <v>626</v>
      </c>
      <c r="C689" s="237">
        <v>207.64840750295031</v>
      </c>
    </row>
    <row r="690" spans="2:3" x14ac:dyDescent="0.25">
      <c r="B690" s="238">
        <v>627</v>
      </c>
      <c r="C690" s="237">
        <v>-16.177651741037977</v>
      </c>
    </row>
    <row r="691" spans="2:3" x14ac:dyDescent="0.25">
      <c r="B691" s="238">
        <v>628</v>
      </c>
      <c r="C691" s="237">
        <v>-26.691614056496576</v>
      </c>
    </row>
    <row r="692" spans="2:3" x14ac:dyDescent="0.25">
      <c r="B692" s="238">
        <v>629</v>
      </c>
      <c r="C692" s="237">
        <v>204.43005824684008</v>
      </c>
    </row>
    <row r="693" spans="2:3" x14ac:dyDescent="0.25">
      <c r="B693" s="238">
        <v>630</v>
      </c>
      <c r="C693" s="237">
        <v>290.6468644203315</v>
      </c>
    </row>
    <row r="694" spans="2:3" x14ac:dyDescent="0.25">
      <c r="B694" s="238">
        <v>631</v>
      </c>
      <c r="C694" s="237">
        <v>198.28989141896437</v>
      </c>
    </row>
    <row r="695" spans="2:3" x14ac:dyDescent="0.25">
      <c r="B695" s="238">
        <v>632</v>
      </c>
      <c r="C695" s="237">
        <v>377.30057769336122</v>
      </c>
    </row>
    <row r="696" spans="2:3" x14ac:dyDescent="0.25">
      <c r="B696" s="238">
        <v>633</v>
      </c>
      <c r="C696" s="237">
        <v>216.73857029065303</v>
      </c>
    </row>
    <row r="697" spans="2:3" x14ac:dyDescent="0.25">
      <c r="B697" s="238">
        <v>634</v>
      </c>
      <c r="C697" s="237">
        <v>223.22391972378401</v>
      </c>
    </row>
    <row r="698" spans="2:3" x14ac:dyDescent="0.25">
      <c r="B698" s="238">
        <v>635</v>
      </c>
      <c r="C698" s="237">
        <v>155.65972719758304</v>
      </c>
    </row>
    <row r="699" spans="2:3" x14ac:dyDescent="0.25">
      <c r="B699" s="238">
        <v>636</v>
      </c>
      <c r="C699" s="237">
        <v>276.38162678631545</v>
      </c>
    </row>
    <row r="700" spans="2:3" x14ac:dyDescent="0.25">
      <c r="B700" s="238">
        <v>637</v>
      </c>
      <c r="C700" s="237">
        <v>167.94710232263284</v>
      </c>
    </row>
    <row r="701" spans="2:3" x14ac:dyDescent="0.25">
      <c r="B701" s="238">
        <v>638</v>
      </c>
      <c r="C701" s="237">
        <v>94.43189315132328</v>
      </c>
    </row>
    <row r="702" spans="2:3" x14ac:dyDescent="0.25">
      <c r="B702" s="238">
        <v>639</v>
      </c>
      <c r="C702" s="237">
        <v>182.31850741722033</v>
      </c>
    </row>
    <row r="703" spans="2:3" x14ac:dyDescent="0.25">
      <c r="B703" s="238">
        <v>640</v>
      </c>
      <c r="C703" s="237">
        <v>352.73448196067955</v>
      </c>
    </row>
    <row r="704" spans="2:3" x14ac:dyDescent="0.25">
      <c r="B704" s="238">
        <v>641</v>
      </c>
      <c r="C704" s="237">
        <v>183.96109147511652</v>
      </c>
    </row>
    <row r="705" spans="2:3" x14ac:dyDescent="0.25">
      <c r="B705" s="238">
        <v>642</v>
      </c>
      <c r="C705" s="237">
        <v>-2.5504859907719748</v>
      </c>
    </row>
    <row r="706" spans="2:3" x14ac:dyDescent="0.25">
      <c r="B706" s="238">
        <v>643</v>
      </c>
      <c r="C706" s="237">
        <v>218.20688783520336</v>
      </c>
    </row>
    <row r="707" spans="2:3" x14ac:dyDescent="0.25">
      <c r="B707" s="238">
        <v>644</v>
      </c>
      <c r="C707" s="237">
        <v>413.12532345483299</v>
      </c>
    </row>
    <row r="708" spans="2:3" x14ac:dyDescent="0.25">
      <c r="B708" s="238">
        <v>645</v>
      </c>
      <c r="C708" s="237">
        <v>251.64613407073296</v>
      </c>
    </row>
    <row r="709" spans="2:3" x14ac:dyDescent="0.25">
      <c r="B709" s="238">
        <v>646</v>
      </c>
      <c r="C709" s="237">
        <v>-6.1049316357512424</v>
      </c>
    </row>
    <row r="710" spans="2:3" x14ac:dyDescent="0.25">
      <c r="B710" s="238">
        <v>647</v>
      </c>
      <c r="C710" s="237">
        <v>252.70032331828719</v>
      </c>
    </row>
    <row r="711" spans="2:3" x14ac:dyDescent="0.25">
      <c r="B711" s="238">
        <v>648</v>
      </c>
      <c r="C711" s="237">
        <v>345.50379144388734</v>
      </c>
    </row>
    <row r="712" spans="2:3" x14ac:dyDescent="0.25">
      <c r="B712" s="238">
        <v>649</v>
      </c>
      <c r="C712" s="237">
        <v>192.60139874858226</v>
      </c>
    </row>
    <row r="713" spans="2:3" x14ac:dyDescent="0.25">
      <c r="B713" s="238">
        <v>650</v>
      </c>
      <c r="C713" s="237">
        <v>94.055781538813804</v>
      </c>
    </row>
    <row r="714" spans="2:3" x14ac:dyDescent="0.25">
      <c r="B714" s="238">
        <v>651</v>
      </c>
      <c r="C714" s="237">
        <v>-5.2538527406758391</v>
      </c>
    </row>
    <row r="715" spans="2:3" x14ac:dyDescent="0.25">
      <c r="B715" s="238">
        <v>652</v>
      </c>
      <c r="C715" s="237">
        <v>231.06152045848049</v>
      </c>
    </row>
    <row r="716" spans="2:3" x14ac:dyDescent="0.25">
      <c r="B716" s="238">
        <v>653</v>
      </c>
      <c r="C716" s="237">
        <v>-29.824020652246645</v>
      </c>
    </row>
    <row r="717" spans="2:3" x14ac:dyDescent="0.25">
      <c r="B717" s="238">
        <v>654</v>
      </c>
      <c r="C717" s="237">
        <v>186.55513599689763</v>
      </c>
    </row>
    <row r="718" spans="2:3" x14ac:dyDescent="0.25">
      <c r="B718" s="238">
        <v>655</v>
      </c>
      <c r="C718" s="237">
        <v>95.75061656848375</v>
      </c>
    </row>
    <row r="719" spans="2:3" x14ac:dyDescent="0.25">
      <c r="B719" s="238">
        <v>656</v>
      </c>
      <c r="C719" s="237">
        <v>240.21598397952812</v>
      </c>
    </row>
    <row r="720" spans="2:3" x14ac:dyDescent="0.25">
      <c r="B720" s="238">
        <v>657</v>
      </c>
      <c r="C720" s="237">
        <v>-123.14528607538921</v>
      </c>
    </row>
    <row r="721" spans="2:3" x14ac:dyDescent="0.25">
      <c r="B721" s="238">
        <v>658</v>
      </c>
      <c r="C721" s="237">
        <v>221.37687399820095</v>
      </c>
    </row>
    <row r="722" spans="2:3" x14ac:dyDescent="0.25">
      <c r="B722" s="238">
        <v>659</v>
      </c>
      <c r="C722" s="237">
        <v>110.35273414412006</v>
      </c>
    </row>
    <row r="723" spans="2:3" x14ac:dyDescent="0.25">
      <c r="B723" s="238">
        <v>660</v>
      </c>
      <c r="C723" s="237">
        <v>250.60633264253698</v>
      </c>
    </row>
    <row r="724" spans="2:3" x14ac:dyDescent="0.25">
      <c r="B724" s="238">
        <v>661</v>
      </c>
      <c r="C724" s="237">
        <v>35.87985093739465</v>
      </c>
    </row>
    <row r="725" spans="2:3" x14ac:dyDescent="0.25">
      <c r="B725" s="238">
        <v>662</v>
      </c>
      <c r="C725" s="237">
        <v>9.1714770284460911</v>
      </c>
    </row>
    <row r="726" spans="2:3" x14ac:dyDescent="0.25">
      <c r="B726" s="238">
        <v>663</v>
      </c>
      <c r="C726" s="237">
        <v>24.165793246617184</v>
      </c>
    </row>
    <row r="727" spans="2:3" x14ac:dyDescent="0.25">
      <c r="B727" s="238">
        <v>664</v>
      </c>
      <c r="C727" s="237">
        <v>132.74772754827165</v>
      </c>
    </row>
    <row r="728" spans="2:3" x14ac:dyDescent="0.25">
      <c r="B728" s="238">
        <v>665</v>
      </c>
      <c r="C728" s="237">
        <v>161.4950512517087</v>
      </c>
    </row>
    <row r="729" spans="2:3" x14ac:dyDescent="0.25">
      <c r="B729" s="238">
        <v>666</v>
      </c>
      <c r="C729" s="237">
        <v>-17.682044156316351</v>
      </c>
    </row>
    <row r="730" spans="2:3" x14ac:dyDescent="0.25">
      <c r="B730" s="238">
        <v>667</v>
      </c>
      <c r="C730" s="237">
        <v>-46.936574252972576</v>
      </c>
    </row>
    <row r="731" spans="2:3" x14ac:dyDescent="0.25">
      <c r="B731" s="238">
        <v>668</v>
      </c>
      <c r="C731" s="237">
        <v>270.03373682115239</v>
      </c>
    </row>
    <row r="732" spans="2:3" x14ac:dyDescent="0.25">
      <c r="B732" s="238">
        <v>669</v>
      </c>
      <c r="C732" s="237">
        <v>-209.05907147235189</v>
      </c>
    </row>
    <row r="733" spans="2:3" x14ac:dyDescent="0.25">
      <c r="B733" s="238">
        <v>670</v>
      </c>
      <c r="C733" s="237">
        <v>420.74373341463479</v>
      </c>
    </row>
    <row r="734" spans="2:3" x14ac:dyDescent="0.25">
      <c r="B734" s="238">
        <v>671</v>
      </c>
      <c r="C734" s="237">
        <v>169.10437631454275</v>
      </c>
    </row>
    <row r="735" spans="2:3" x14ac:dyDescent="0.25">
      <c r="B735" s="238">
        <v>672</v>
      </c>
      <c r="C735" s="237">
        <v>42.507818000208957</v>
      </c>
    </row>
    <row r="736" spans="2:3" x14ac:dyDescent="0.25">
      <c r="B736" s="238">
        <v>673</v>
      </c>
      <c r="C736" s="237">
        <v>91.847971480255396</v>
      </c>
    </row>
    <row r="737" spans="2:3" x14ac:dyDescent="0.25">
      <c r="B737" s="238">
        <v>674</v>
      </c>
      <c r="C737" s="237">
        <v>-11.342101959725255</v>
      </c>
    </row>
    <row r="738" spans="2:3" x14ac:dyDescent="0.25">
      <c r="B738" s="238">
        <v>675</v>
      </c>
      <c r="C738" s="237">
        <v>5.6551632142649453</v>
      </c>
    </row>
    <row r="739" spans="2:3" x14ac:dyDescent="0.25">
      <c r="B739" s="238">
        <v>676</v>
      </c>
      <c r="C739" s="237">
        <v>50.618654248835327</v>
      </c>
    </row>
    <row r="740" spans="2:3" x14ac:dyDescent="0.25">
      <c r="B740" s="238">
        <v>677</v>
      </c>
      <c r="C740" s="237">
        <v>-3.1353534403113201</v>
      </c>
    </row>
    <row r="741" spans="2:3" x14ac:dyDescent="0.25">
      <c r="B741" s="238">
        <v>678</v>
      </c>
      <c r="C741" s="237">
        <v>169.62226094636344</v>
      </c>
    </row>
    <row r="742" spans="2:3" x14ac:dyDescent="0.25">
      <c r="B742" s="238">
        <v>679</v>
      </c>
      <c r="C742" s="237">
        <v>170.11429278913624</v>
      </c>
    </row>
    <row r="743" spans="2:3" x14ac:dyDescent="0.25">
      <c r="B743" s="238">
        <v>680</v>
      </c>
      <c r="C743" s="237">
        <v>65.380050241640419</v>
      </c>
    </row>
    <row r="744" spans="2:3" x14ac:dyDescent="0.25">
      <c r="B744" s="238">
        <v>681</v>
      </c>
      <c r="C744" s="237">
        <v>282.2963504172082</v>
      </c>
    </row>
    <row r="745" spans="2:3" x14ac:dyDescent="0.25">
      <c r="B745" s="238">
        <v>682</v>
      </c>
      <c r="C745" s="237">
        <v>242.20248468561527</v>
      </c>
    </row>
    <row r="746" spans="2:3" x14ac:dyDescent="0.25">
      <c r="B746" s="238">
        <v>683</v>
      </c>
      <c r="C746" s="237">
        <v>-46.426586958964009</v>
      </c>
    </row>
    <row r="747" spans="2:3" x14ac:dyDescent="0.25">
      <c r="B747" s="238">
        <v>684</v>
      </c>
      <c r="C747" s="237">
        <v>26.046556375814063</v>
      </c>
    </row>
    <row r="748" spans="2:3" x14ac:dyDescent="0.25">
      <c r="B748" s="238">
        <v>685</v>
      </c>
      <c r="C748" s="237">
        <v>-47.003332597620869</v>
      </c>
    </row>
    <row r="749" spans="2:3" x14ac:dyDescent="0.25">
      <c r="B749" s="238">
        <v>686</v>
      </c>
      <c r="C749" s="237">
        <v>17.119596534099941</v>
      </c>
    </row>
    <row r="750" spans="2:3" x14ac:dyDescent="0.25">
      <c r="B750" s="238">
        <v>687</v>
      </c>
      <c r="C750" s="237">
        <v>221.20957969419692</v>
      </c>
    </row>
    <row r="751" spans="2:3" x14ac:dyDescent="0.25">
      <c r="B751" s="238">
        <v>688</v>
      </c>
      <c r="C751" s="237">
        <v>-174.75484327017926</v>
      </c>
    </row>
    <row r="752" spans="2:3" x14ac:dyDescent="0.25">
      <c r="B752" s="238">
        <v>689</v>
      </c>
      <c r="C752" s="237">
        <v>313.34122071338902</v>
      </c>
    </row>
    <row r="753" spans="2:3" x14ac:dyDescent="0.25">
      <c r="B753" s="238">
        <v>690</v>
      </c>
      <c r="C753" s="237">
        <v>137.44068368524282</v>
      </c>
    </row>
    <row r="754" spans="2:3" x14ac:dyDescent="0.25">
      <c r="B754" s="238">
        <v>691</v>
      </c>
      <c r="C754" s="237">
        <v>215.68748745339911</v>
      </c>
    </row>
    <row r="755" spans="2:3" x14ac:dyDescent="0.25">
      <c r="B755" s="238">
        <v>692</v>
      </c>
      <c r="C755" s="237">
        <v>-173.46513087206642</v>
      </c>
    </row>
    <row r="756" spans="2:3" x14ac:dyDescent="0.25">
      <c r="B756" s="238">
        <v>693</v>
      </c>
      <c r="C756" s="237">
        <v>115.72448713493085</v>
      </c>
    </row>
    <row r="757" spans="2:3" x14ac:dyDescent="0.25">
      <c r="B757" s="238">
        <v>694</v>
      </c>
      <c r="C757" s="237">
        <v>-31.787172504133196</v>
      </c>
    </row>
    <row r="758" spans="2:3" x14ac:dyDescent="0.25">
      <c r="B758" s="238">
        <v>695</v>
      </c>
      <c r="C758" s="237">
        <v>157.09729624168227</v>
      </c>
    </row>
    <row r="759" spans="2:3" x14ac:dyDescent="0.25">
      <c r="B759" s="238">
        <v>696</v>
      </c>
      <c r="C759" s="237">
        <v>-134.65037936434774</v>
      </c>
    </row>
    <row r="760" spans="2:3" x14ac:dyDescent="0.25">
      <c r="B760" s="238">
        <v>697</v>
      </c>
      <c r="C760" s="237">
        <v>84.689736615326709</v>
      </c>
    </row>
    <row r="761" spans="2:3" x14ac:dyDescent="0.25">
      <c r="B761" s="238">
        <v>698</v>
      </c>
      <c r="C761" s="237">
        <v>314.86741405998157</v>
      </c>
    </row>
    <row r="762" spans="2:3" x14ac:dyDescent="0.25">
      <c r="B762" s="238">
        <v>699</v>
      </c>
      <c r="C762" s="237">
        <v>-6.0358364928122654</v>
      </c>
    </row>
    <row r="763" spans="2:3" x14ac:dyDescent="0.25">
      <c r="B763" s="238">
        <v>700</v>
      </c>
      <c r="C763" s="237">
        <v>238.30549850182058</v>
      </c>
    </row>
    <row r="764" spans="2:3" x14ac:dyDescent="0.25">
      <c r="B764" s="238">
        <v>701</v>
      </c>
      <c r="C764" s="237">
        <v>223.34120617434638</v>
      </c>
    </row>
    <row r="765" spans="2:3" x14ac:dyDescent="0.25">
      <c r="B765" s="238">
        <v>702</v>
      </c>
      <c r="C765" s="237">
        <v>147.93492878689369</v>
      </c>
    </row>
    <row r="766" spans="2:3" x14ac:dyDescent="0.25">
      <c r="B766" s="238">
        <v>703</v>
      </c>
      <c r="C766" s="237">
        <v>207.99012350577937</v>
      </c>
    </row>
    <row r="767" spans="2:3" x14ac:dyDescent="0.25">
      <c r="B767" s="238">
        <v>704</v>
      </c>
      <c r="C767" s="237">
        <v>42.054387795395058</v>
      </c>
    </row>
    <row r="768" spans="2:3" x14ac:dyDescent="0.25">
      <c r="B768" s="238">
        <v>705</v>
      </c>
      <c r="C768" s="237">
        <v>53.727203864558618</v>
      </c>
    </row>
    <row r="769" spans="2:3" x14ac:dyDescent="0.25">
      <c r="B769" s="238">
        <v>706</v>
      </c>
      <c r="C769" s="237">
        <v>214.73346090930244</v>
      </c>
    </row>
    <row r="770" spans="2:3" x14ac:dyDescent="0.25">
      <c r="B770" s="238">
        <v>707</v>
      </c>
      <c r="C770" s="237">
        <v>108.80895359138867</v>
      </c>
    </row>
    <row r="771" spans="2:3" x14ac:dyDescent="0.25">
      <c r="B771" s="238">
        <v>708</v>
      </c>
      <c r="C771" s="237">
        <v>-226.81351383596478</v>
      </c>
    </row>
    <row r="772" spans="2:3" x14ac:dyDescent="0.25">
      <c r="B772" s="238">
        <v>709</v>
      </c>
      <c r="C772" s="237">
        <v>122.64296291586344</v>
      </c>
    </row>
    <row r="773" spans="2:3" x14ac:dyDescent="0.25">
      <c r="B773" s="238">
        <v>710</v>
      </c>
      <c r="C773" s="237">
        <v>80.784273143481656</v>
      </c>
    </row>
    <row r="774" spans="2:3" x14ac:dyDescent="0.25">
      <c r="B774" s="238">
        <v>711</v>
      </c>
      <c r="C774" s="237">
        <v>356.52385458022945</v>
      </c>
    </row>
    <row r="775" spans="2:3" x14ac:dyDescent="0.25">
      <c r="B775" s="238">
        <v>712</v>
      </c>
      <c r="C775" s="237">
        <v>102.53822690954259</v>
      </c>
    </row>
    <row r="776" spans="2:3" x14ac:dyDescent="0.25">
      <c r="B776" s="238">
        <v>713</v>
      </c>
      <c r="C776" s="237">
        <v>81.339867190466634</v>
      </c>
    </row>
    <row r="777" spans="2:3" x14ac:dyDescent="0.25">
      <c r="B777" s="238">
        <v>714</v>
      </c>
      <c r="C777" s="237">
        <v>194.99937294645002</v>
      </c>
    </row>
    <row r="778" spans="2:3" x14ac:dyDescent="0.25">
      <c r="B778" s="238">
        <v>715</v>
      </c>
      <c r="C778" s="237">
        <v>-41.320989287337341</v>
      </c>
    </row>
    <row r="779" spans="2:3" x14ac:dyDescent="0.25">
      <c r="B779" s="238">
        <v>716</v>
      </c>
      <c r="C779" s="237">
        <v>127.30381630702543</v>
      </c>
    </row>
    <row r="780" spans="2:3" x14ac:dyDescent="0.25">
      <c r="B780" s="238">
        <v>717</v>
      </c>
      <c r="C780" s="237">
        <v>150.98940471012455</v>
      </c>
    </row>
    <row r="781" spans="2:3" x14ac:dyDescent="0.25">
      <c r="B781" s="238">
        <v>718</v>
      </c>
      <c r="C781" s="237">
        <v>209.63892582955611</v>
      </c>
    </row>
    <row r="782" spans="2:3" x14ac:dyDescent="0.25">
      <c r="B782" s="238">
        <v>719</v>
      </c>
      <c r="C782" s="237">
        <v>49.076289706892624</v>
      </c>
    </row>
    <row r="783" spans="2:3" x14ac:dyDescent="0.25">
      <c r="B783" s="238">
        <v>720</v>
      </c>
      <c r="C783" s="237">
        <v>202.75766442205457</v>
      </c>
    </row>
    <row r="784" spans="2:3" x14ac:dyDescent="0.25">
      <c r="B784" s="238">
        <v>721</v>
      </c>
      <c r="C784" s="237">
        <v>20.48640325088661</v>
      </c>
    </row>
    <row r="785" spans="2:3" x14ac:dyDescent="0.25">
      <c r="B785" s="238">
        <v>722</v>
      </c>
      <c r="C785" s="237">
        <v>-21.19583003192858</v>
      </c>
    </row>
    <row r="786" spans="2:3" x14ac:dyDescent="0.25">
      <c r="B786" s="238">
        <v>723</v>
      </c>
      <c r="C786" s="237">
        <v>113.89636210382278</v>
      </c>
    </row>
    <row r="787" spans="2:3" x14ac:dyDescent="0.25">
      <c r="B787" s="238">
        <v>724</v>
      </c>
      <c r="C787" s="237">
        <v>48.398963212910402</v>
      </c>
    </row>
    <row r="788" spans="2:3" x14ac:dyDescent="0.25">
      <c r="B788" s="238">
        <v>725</v>
      </c>
      <c r="C788" s="237">
        <v>89.688652792625078</v>
      </c>
    </row>
    <row r="789" spans="2:3" x14ac:dyDescent="0.25">
      <c r="B789" s="238">
        <v>726</v>
      </c>
      <c r="C789" s="237">
        <v>85.709061573370263</v>
      </c>
    </row>
    <row r="790" spans="2:3" x14ac:dyDescent="0.25">
      <c r="B790" s="238">
        <v>727</v>
      </c>
      <c r="C790" s="237">
        <v>288.50768299498395</v>
      </c>
    </row>
    <row r="791" spans="2:3" x14ac:dyDescent="0.25">
      <c r="B791" s="238">
        <v>728</v>
      </c>
      <c r="C791" s="237">
        <v>297.44780071406348</v>
      </c>
    </row>
    <row r="792" spans="2:3" x14ac:dyDescent="0.25">
      <c r="B792" s="238">
        <v>729</v>
      </c>
      <c r="C792" s="237">
        <v>244.6713478999292</v>
      </c>
    </row>
    <row r="793" spans="2:3" x14ac:dyDescent="0.25">
      <c r="B793" s="238">
        <v>730</v>
      </c>
      <c r="C793" s="237">
        <v>210.38488482313039</v>
      </c>
    </row>
    <row r="794" spans="2:3" x14ac:dyDescent="0.25">
      <c r="B794" s="238">
        <v>731</v>
      </c>
      <c r="C794" s="237">
        <v>-124.99771507045156</v>
      </c>
    </row>
    <row r="795" spans="2:3" x14ac:dyDescent="0.25">
      <c r="B795" s="238">
        <v>732</v>
      </c>
      <c r="C795" s="237">
        <v>-44.319422123165168</v>
      </c>
    </row>
    <row r="796" spans="2:3" x14ac:dyDescent="0.25">
      <c r="B796" s="238">
        <v>733</v>
      </c>
      <c r="C796" s="237">
        <v>159.83806563863448</v>
      </c>
    </row>
    <row r="797" spans="2:3" x14ac:dyDescent="0.25">
      <c r="B797" s="238">
        <v>734</v>
      </c>
      <c r="C797" s="237">
        <v>191.92561756854039</v>
      </c>
    </row>
    <row r="798" spans="2:3" x14ac:dyDescent="0.25">
      <c r="B798" s="238">
        <v>735</v>
      </c>
      <c r="C798" s="237">
        <v>-30.860737277159814</v>
      </c>
    </row>
    <row r="799" spans="2:3" x14ac:dyDescent="0.25">
      <c r="B799" s="238">
        <v>736</v>
      </c>
      <c r="C799" s="237">
        <v>86.355805157656363</v>
      </c>
    </row>
    <row r="800" spans="2:3" x14ac:dyDescent="0.25">
      <c r="B800" s="238">
        <v>737</v>
      </c>
      <c r="C800" s="237">
        <v>223.94361804132166</v>
      </c>
    </row>
    <row r="801" spans="2:3" x14ac:dyDescent="0.25">
      <c r="B801" s="238">
        <v>738</v>
      </c>
      <c r="C801" s="237">
        <v>158.32680477808191</v>
      </c>
    </row>
    <row r="802" spans="2:3" x14ac:dyDescent="0.25">
      <c r="B802" s="238">
        <v>739</v>
      </c>
      <c r="C802" s="237">
        <v>113.95658644146934</v>
      </c>
    </row>
    <row r="803" spans="2:3" x14ac:dyDescent="0.25">
      <c r="B803" s="238">
        <v>740</v>
      </c>
      <c r="C803" s="237">
        <v>-84.820970687721854</v>
      </c>
    </row>
    <row r="804" spans="2:3" x14ac:dyDescent="0.25">
      <c r="B804" s="238">
        <v>741</v>
      </c>
      <c r="C804" s="237">
        <v>-41.438011818570175</v>
      </c>
    </row>
    <row r="805" spans="2:3" x14ac:dyDescent="0.25">
      <c r="B805" s="238">
        <v>742</v>
      </c>
      <c r="C805" s="237">
        <v>-99.174263859019959</v>
      </c>
    </row>
    <row r="806" spans="2:3" x14ac:dyDescent="0.25">
      <c r="B806" s="238">
        <v>743</v>
      </c>
      <c r="C806" s="237">
        <v>118.63648585014596</v>
      </c>
    </row>
    <row r="807" spans="2:3" x14ac:dyDescent="0.25">
      <c r="B807" s="238">
        <v>744</v>
      </c>
      <c r="C807" s="237">
        <v>214.79546325022625</v>
      </c>
    </row>
    <row r="808" spans="2:3" x14ac:dyDescent="0.25">
      <c r="B808" s="238">
        <v>745</v>
      </c>
      <c r="C808" s="237">
        <v>72.178245963441071</v>
      </c>
    </row>
    <row r="809" spans="2:3" x14ac:dyDescent="0.25">
      <c r="B809" s="238">
        <v>746</v>
      </c>
      <c r="C809" s="237">
        <v>-83.452047172506042</v>
      </c>
    </row>
    <row r="810" spans="2:3" x14ac:dyDescent="0.25">
      <c r="B810" s="238">
        <v>747</v>
      </c>
      <c r="C810" s="237">
        <v>41.457367172182956</v>
      </c>
    </row>
    <row r="811" spans="2:3" x14ac:dyDescent="0.25">
      <c r="B811" s="238">
        <v>748</v>
      </c>
      <c r="C811" s="237">
        <v>129.53642203026672</v>
      </c>
    </row>
    <row r="812" spans="2:3" x14ac:dyDescent="0.25">
      <c r="B812" s="238">
        <v>749</v>
      </c>
      <c r="C812" s="237">
        <v>-25.52808793722707</v>
      </c>
    </row>
    <row r="813" spans="2:3" x14ac:dyDescent="0.25">
      <c r="B813" s="238">
        <v>750</v>
      </c>
      <c r="C813" s="237">
        <v>151.76421552584284</v>
      </c>
    </row>
    <row r="814" spans="2:3" x14ac:dyDescent="0.25">
      <c r="B814" s="238">
        <v>751</v>
      </c>
      <c r="C814" s="237">
        <v>272.56752477429995</v>
      </c>
    </row>
    <row r="815" spans="2:3" x14ac:dyDescent="0.25">
      <c r="B815" s="238">
        <v>752</v>
      </c>
      <c r="C815" s="237">
        <v>173.91057851333596</v>
      </c>
    </row>
    <row r="816" spans="2:3" x14ac:dyDescent="0.25">
      <c r="B816" s="238">
        <v>753</v>
      </c>
      <c r="C816" s="237">
        <v>117.41294081083005</v>
      </c>
    </row>
    <row r="817" spans="2:3" x14ac:dyDescent="0.25">
      <c r="B817" s="238">
        <v>754</v>
      </c>
      <c r="C817" s="237">
        <v>295.53753013278777</v>
      </c>
    </row>
    <row r="818" spans="2:3" x14ac:dyDescent="0.25">
      <c r="B818" s="238">
        <v>755</v>
      </c>
      <c r="C818" s="237">
        <v>64.004822812722992</v>
      </c>
    </row>
    <row r="819" spans="2:3" x14ac:dyDescent="0.25">
      <c r="B819" s="238">
        <v>756</v>
      </c>
      <c r="C819" s="237">
        <v>-76.353205286899936</v>
      </c>
    </row>
    <row r="820" spans="2:3" x14ac:dyDescent="0.25">
      <c r="B820" s="238">
        <v>757</v>
      </c>
      <c r="C820" s="237">
        <v>191.56635158120554</v>
      </c>
    </row>
    <row r="821" spans="2:3" x14ac:dyDescent="0.25">
      <c r="B821" s="238">
        <v>758</v>
      </c>
      <c r="C821" s="237">
        <v>14.356064785719781</v>
      </c>
    </row>
    <row r="822" spans="2:3" x14ac:dyDescent="0.25">
      <c r="B822" s="238">
        <v>759</v>
      </c>
      <c r="C822" s="237">
        <v>65.21881538302064</v>
      </c>
    </row>
    <row r="823" spans="2:3" x14ac:dyDescent="0.25">
      <c r="B823" s="238">
        <v>760</v>
      </c>
      <c r="C823" s="237">
        <v>62.386307699818737</v>
      </c>
    </row>
    <row r="824" spans="2:3" x14ac:dyDescent="0.25">
      <c r="B824" s="238">
        <v>761</v>
      </c>
      <c r="C824" s="237">
        <v>-38.615981243162054</v>
      </c>
    </row>
    <row r="825" spans="2:3" x14ac:dyDescent="0.25">
      <c r="B825" s="238">
        <v>762</v>
      </c>
      <c r="C825" s="237">
        <v>243.72917896989159</v>
      </c>
    </row>
    <row r="826" spans="2:3" x14ac:dyDescent="0.25">
      <c r="B826" s="238">
        <v>763</v>
      </c>
      <c r="C826" s="237">
        <v>270.42635766699163</v>
      </c>
    </row>
    <row r="827" spans="2:3" x14ac:dyDescent="0.25">
      <c r="B827" s="238">
        <v>764</v>
      </c>
      <c r="C827" s="237">
        <v>97.36212524840019</v>
      </c>
    </row>
    <row r="828" spans="2:3" x14ac:dyDescent="0.25">
      <c r="B828" s="238">
        <v>765</v>
      </c>
      <c r="C828" s="237">
        <v>338.20366974162152</v>
      </c>
    </row>
    <row r="829" spans="2:3" x14ac:dyDescent="0.25">
      <c r="B829" s="238">
        <v>766</v>
      </c>
      <c r="C829" s="237">
        <v>327.50310403075139</v>
      </c>
    </row>
    <row r="830" spans="2:3" x14ac:dyDescent="0.25">
      <c r="B830" s="238">
        <v>767</v>
      </c>
      <c r="C830" s="237">
        <v>290.65244133932765</v>
      </c>
    </row>
    <row r="831" spans="2:3" x14ac:dyDescent="0.25">
      <c r="B831" s="238">
        <v>768</v>
      </c>
      <c r="C831" s="237">
        <v>149.68799969563901</v>
      </c>
    </row>
    <row r="832" spans="2:3" x14ac:dyDescent="0.25">
      <c r="B832" s="238">
        <v>769</v>
      </c>
      <c r="C832" s="237">
        <v>180.10972325096054</v>
      </c>
    </row>
    <row r="833" spans="2:3" x14ac:dyDescent="0.25">
      <c r="B833" s="238">
        <v>770</v>
      </c>
      <c r="C833" s="237">
        <v>400.58245022946761</v>
      </c>
    </row>
    <row r="834" spans="2:3" x14ac:dyDescent="0.25">
      <c r="B834" s="238">
        <v>771</v>
      </c>
      <c r="C834" s="237">
        <v>-7.0017002672103246</v>
      </c>
    </row>
    <row r="835" spans="2:3" x14ac:dyDescent="0.25">
      <c r="B835" s="238">
        <v>772</v>
      </c>
      <c r="C835" s="237">
        <v>-26.194108322086691</v>
      </c>
    </row>
    <row r="836" spans="2:3" x14ac:dyDescent="0.25">
      <c r="B836" s="238">
        <v>773</v>
      </c>
      <c r="C836" s="237">
        <v>-31.501887239792154</v>
      </c>
    </row>
    <row r="837" spans="2:3" x14ac:dyDescent="0.25">
      <c r="B837" s="238">
        <v>774</v>
      </c>
      <c r="C837" s="237">
        <v>253.14540564856179</v>
      </c>
    </row>
    <row r="838" spans="2:3" x14ac:dyDescent="0.25">
      <c r="B838" s="238">
        <v>775</v>
      </c>
      <c r="C838" s="237">
        <v>-80.821070767647257</v>
      </c>
    </row>
    <row r="839" spans="2:3" x14ac:dyDescent="0.25">
      <c r="B839" s="238">
        <v>776</v>
      </c>
      <c r="C839" s="237">
        <v>91.195381335924552</v>
      </c>
    </row>
    <row r="840" spans="2:3" x14ac:dyDescent="0.25">
      <c r="B840" s="238">
        <v>777</v>
      </c>
      <c r="C840" s="237">
        <v>102.19596231112254</v>
      </c>
    </row>
    <row r="841" spans="2:3" x14ac:dyDescent="0.25">
      <c r="B841" s="238">
        <v>778</v>
      </c>
      <c r="C841" s="237">
        <v>-46.423662227285348</v>
      </c>
    </row>
    <row r="842" spans="2:3" x14ac:dyDescent="0.25">
      <c r="B842" s="238">
        <v>779</v>
      </c>
      <c r="C842" s="237">
        <v>114.35462456608859</v>
      </c>
    </row>
    <row r="843" spans="2:3" x14ac:dyDescent="0.25">
      <c r="B843" s="238">
        <v>780</v>
      </c>
      <c r="C843" s="237">
        <v>-99.081397324143694</v>
      </c>
    </row>
    <row r="844" spans="2:3" x14ac:dyDescent="0.25">
      <c r="B844" s="238">
        <v>781</v>
      </c>
      <c r="C844" s="237">
        <v>35.659876969211894</v>
      </c>
    </row>
    <row r="845" spans="2:3" x14ac:dyDescent="0.25">
      <c r="B845" s="238">
        <v>782</v>
      </c>
      <c r="C845" s="237">
        <v>64.994129254800015</v>
      </c>
    </row>
    <row r="846" spans="2:3" x14ac:dyDescent="0.25">
      <c r="B846" s="238">
        <v>783</v>
      </c>
      <c r="C846" s="237">
        <v>206.60472586071143</v>
      </c>
    </row>
    <row r="847" spans="2:3" x14ac:dyDescent="0.25">
      <c r="B847" s="238">
        <v>784</v>
      </c>
      <c r="C847" s="237">
        <v>260.32130735892383</v>
      </c>
    </row>
    <row r="848" spans="2:3" x14ac:dyDescent="0.25">
      <c r="B848" s="238">
        <v>785</v>
      </c>
      <c r="C848" s="237">
        <v>273.32118449874048</v>
      </c>
    </row>
    <row r="849" spans="2:3" x14ac:dyDescent="0.25">
      <c r="B849" s="238">
        <v>786</v>
      </c>
      <c r="C849" s="237">
        <v>-117.80900358706552</v>
      </c>
    </row>
    <row r="850" spans="2:3" x14ac:dyDescent="0.25">
      <c r="B850" s="238">
        <v>787</v>
      </c>
      <c r="C850" s="237">
        <v>147.60935525421928</v>
      </c>
    </row>
    <row r="851" spans="2:3" x14ac:dyDescent="0.25">
      <c r="B851" s="238">
        <v>788</v>
      </c>
      <c r="C851" s="237">
        <v>-29.680073686487503</v>
      </c>
    </row>
    <row r="852" spans="2:3" x14ac:dyDescent="0.25">
      <c r="B852" s="238">
        <v>789</v>
      </c>
      <c r="C852" s="237">
        <v>-82.981739002127824</v>
      </c>
    </row>
    <row r="853" spans="2:3" x14ac:dyDescent="0.25">
      <c r="B853" s="238">
        <v>790</v>
      </c>
      <c r="C853" s="237">
        <v>205.17289769534014</v>
      </c>
    </row>
    <row r="854" spans="2:3" x14ac:dyDescent="0.25">
      <c r="B854" s="238">
        <v>791</v>
      </c>
      <c r="C854" s="237">
        <v>346.85168997770802</v>
      </c>
    </row>
    <row r="855" spans="2:3" x14ac:dyDescent="0.25">
      <c r="B855" s="238">
        <v>792</v>
      </c>
      <c r="C855" s="237">
        <v>79.913836275742213</v>
      </c>
    </row>
    <row r="856" spans="2:3" x14ac:dyDescent="0.25">
      <c r="B856" s="238">
        <v>793</v>
      </c>
      <c r="C856" s="237">
        <v>-20.751528671718916</v>
      </c>
    </row>
    <row r="857" spans="2:3" x14ac:dyDescent="0.25">
      <c r="B857" s="238">
        <v>794</v>
      </c>
      <c r="C857" s="237">
        <v>56.42037146477432</v>
      </c>
    </row>
    <row r="858" spans="2:3" x14ac:dyDescent="0.25">
      <c r="B858" s="238">
        <v>795</v>
      </c>
      <c r="C858" s="237">
        <v>106.33338220238315</v>
      </c>
    </row>
    <row r="859" spans="2:3" x14ac:dyDescent="0.25">
      <c r="B859" s="238">
        <v>796</v>
      </c>
      <c r="C859" s="237">
        <v>281.87803897989772</v>
      </c>
    </row>
    <row r="860" spans="2:3" x14ac:dyDescent="0.25">
      <c r="B860" s="238">
        <v>797</v>
      </c>
      <c r="C860" s="237">
        <v>214.75133009784315</v>
      </c>
    </row>
    <row r="861" spans="2:3" x14ac:dyDescent="0.25">
      <c r="B861" s="238">
        <v>798</v>
      </c>
      <c r="C861" s="237">
        <v>11.608316604744473</v>
      </c>
    </row>
    <row r="862" spans="2:3" x14ac:dyDescent="0.25">
      <c r="B862" s="238">
        <v>799</v>
      </c>
      <c r="C862" s="237">
        <v>-14.303127507154755</v>
      </c>
    </row>
    <row r="863" spans="2:3" x14ac:dyDescent="0.25">
      <c r="B863" s="238">
        <v>800</v>
      </c>
      <c r="C863" s="237">
        <v>114.56319818899148</v>
      </c>
    </row>
    <row r="864" spans="2:3" x14ac:dyDescent="0.25">
      <c r="B864" s="238">
        <v>801</v>
      </c>
      <c r="C864" s="237">
        <v>261.03568515311093</v>
      </c>
    </row>
    <row r="865" spans="2:3" x14ac:dyDescent="0.25">
      <c r="B865" s="238">
        <v>802</v>
      </c>
      <c r="C865" s="237">
        <v>38.649778423611878</v>
      </c>
    </row>
    <row r="866" spans="2:3" x14ac:dyDescent="0.25">
      <c r="B866" s="238">
        <v>803</v>
      </c>
      <c r="C866" s="237">
        <v>283.57239262762539</v>
      </c>
    </row>
    <row r="867" spans="2:3" x14ac:dyDescent="0.25">
      <c r="B867" s="238">
        <v>804</v>
      </c>
      <c r="C867" s="237">
        <v>179.60659451499427</v>
      </c>
    </row>
    <row r="868" spans="2:3" x14ac:dyDescent="0.25">
      <c r="B868" s="238">
        <v>805</v>
      </c>
      <c r="C868" s="237">
        <v>73.706135248353888</v>
      </c>
    </row>
    <row r="869" spans="2:3" x14ac:dyDescent="0.25">
      <c r="B869" s="238">
        <v>806</v>
      </c>
      <c r="C869" s="237">
        <v>240.28372986656734</v>
      </c>
    </row>
    <row r="870" spans="2:3" x14ac:dyDescent="0.25">
      <c r="B870" s="238">
        <v>807</v>
      </c>
      <c r="C870" s="237">
        <v>-202.91390509300396</v>
      </c>
    </row>
    <row r="871" spans="2:3" x14ac:dyDescent="0.25">
      <c r="B871" s="238">
        <v>808</v>
      </c>
      <c r="C871" s="237">
        <v>178.32342205517236</v>
      </c>
    </row>
    <row r="872" spans="2:3" x14ac:dyDescent="0.25">
      <c r="B872" s="238">
        <v>809</v>
      </c>
      <c r="C872" s="237">
        <v>197.22660953771987</v>
      </c>
    </row>
    <row r="873" spans="2:3" x14ac:dyDescent="0.25">
      <c r="B873" s="238">
        <v>810</v>
      </c>
      <c r="C873" s="237">
        <v>-47.366963732683672</v>
      </c>
    </row>
    <row r="874" spans="2:3" x14ac:dyDescent="0.25">
      <c r="B874" s="238">
        <v>811</v>
      </c>
      <c r="C874" s="237">
        <v>51.94882119677996</v>
      </c>
    </row>
    <row r="875" spans="2:3" x14ac:dyDescent="0.25">
      <c r="B875" s="238">
        <v>812</v>
      </c>
      <c r="C875" s="237">
        <v>53.988947916742575</v>
      </c>
    </row>
    <row r="876" spans="2:3" x14ac:dyDescent="0.25">
      <c r="B876" s="238">
        <v>813</v>
      </c>
      <c r="C876" s="237">
        <v>25.424065562745412</v>
      </c>
    </row>
    <row r="877" spans="2:3" x14ac:dyDescent="0.25">
      <c r="B877" s="238">
        <v>814</v>
      </c>
      <c r="C877" s="237">
        <v>57.801009352369746</v>
      </c>
    </row>
    <row r="878" spans="2:3" x14ac:dyDescent="0.25">
      <c r="B878" s="238">
        <v>815</v>
      </c>
      <c r="C878" s="237">
        <v>190.22200402215944</v>
      </c>
    </row>
    <row r="879" spans="2:3" x14ac:dyDescent="0.25">
      <c r="B879" s="238">
        <v>816</v>
      </c>
      <c r="C879" s="237">
        <v>31.297546569279902</v>
      </c>
    </row>
    <row r="880" spans="2:3" x14ac:dyDescent="0.25">
      <c r="B880" s="238">
        <v>817</v>
      </c>
      <c r="C880" s="237">
        <v>-11.136449211868438</v>
      </c>
    </row>
    <row r="881" spans="2:3" x14ac:dyDescent="0.25">
      <c r="B881" s="238">
        <v>818</v>
      </c>
      <c r="C881" s="237">
        <v>112.34462251388337</v>
      </c>
    </row>
    <row r="882" spans="2:3" x14ac:dyDescent="0.25">
      <c r="B882" s="238">
        <v>819</v>
      </c>
      <c r="C882" s="237">
        <v>-134.46947030059886</v>
      </c>
    </row>
    <row r="883" spans="2:3" x14ac:dyDescent="0.25">
      <c r="B883" s="238">
        <v>820</v>
      </c>
      <c r="C883" s="237">
        <v>271.71725484209185</v>
      </c>
    </row>
    <row r="884" spans="2:3" x14ac:dyDescent="0.25">
      <c r="B884" s="238">
        <v>821</v>
      </c>
      <c r="C884" s="237">
        <v>197.43141664774578</v>
      </c>
    </row>
    <row r="885" spans="2:3" x14ac:dyDescent="0.25">
      <c r="B885" s="238">
        <v>822</v>
      </c>
      <c r="C885" s="237">
        <v>193.28389270745032</v>
      </c>
    </row>
    <row r="886" spans="2:3" x14ac:dyDescent="0.25">
      <c r="B886" s="238">
        <v>823</v>
      </c>
      <c r="C886" s="237">
        <v>9.1150522316627729</v>
      </c>
    </row>
    <row r="887" spans="2:3" x14ac:dyDescent="0.25">
      <c r="B887" s="238">
        <v>824</v>
      </c>
      <c r="C887" s="237">
        <v>47.269779564403279</v>
      </c>
    </row>
    <row r="888" spans="2:3" x14ac:dyDescent="0.25">
      <c r="B888" s="238">
        <v>825</v>
      </c>
      <c r="C888" s="237">
        <v>188.71781806490907</v>
      </c>
    </row>
    <row r="889" spans="2:3" x14ac:dyDescent="0.25">
      <c r="B889" s="238">
        <v>826</v>
      </c>
      <c r="C889" s="237">
        <v>167.12985688746028</v>
      </c>
    </row>
    <row r="890" spans="2:3" x14ac:dyDescent="0.25">
      <c r="B890" s="238">
        <v>827</v>
      </c>
      <c r="C890" s="237">
        <v>76.705255697609786</v>
      </c>
    </row>
    <row r="891" spans="2:3" x14ac:dyDescent="0.25">
      <c r="B891" s="238">
        <v>828</v>
      </c>
      <c r="C891" s="237">
        <v>-47.047972204435865</v>
      </c>
    </row>
    <row r="892" spans="2:3" x14ac:dyDescent="0.25">
      <c r="B892" s="238">
        <v>829</v>
      </c>
      <c r="C892" s="237">
        <v>26.596584528871588</v>
      </c>
    </row>
    <row r="893" spans="2:3" x14ac:dyDescent="0.25">
      <c r="B893" s="238">
        <v>830</v>
      </c>
      <c r="C893" s="237">
        <v>115.66274352694076</v>
      </c>
    </row>
    <row r="894" spans="2:3" x14ac:dyDescent="0.25">
      <c r="B894" s="238">
        <v>831</v>
      </c>
      <c r="C894" s="237">
        <v>7.9537553506352197</v>
      </c>
    </row>
    <row r="895" spans="2:3" x14ac:dyDescent="0.25">
      <c r="B895" s="238">
        <v>832</v>
      </c>
      <c r="C895" s="237">
        <v>23.667214287173636</v>
      </c>
    </row>
    <row r="896" spans="2:3" x14ac:dyDescent="0.25">
      <c r="B896" s="238">
        <v>833</v>
      </c>
      <c r="C896" s="237">
        <v>135.49799568215082</v>
      </c>
    </row>
    <row r="897" spans="2:3" x14ac:dyDescent="0.25">
      <c r="B897" s="238">
        <v>834</v>
      </c>
      <c r="C897" s="237">
        <v>64.201758692309966</v>
      </c>
    </row>
    <row r="898" spans="2:3" x14ac:dyDescent="0.25">
      <c r="B898" s="238">
        <v>835</v>
      </c>
      <c r="C898" s="237">
        <v>8.9485641016220825</v>
      </c>
    </row>
    <row r="899" spans="2:3" x14ac:dyDescent="0.25">
      <c r="B899" s="238">
        <v>836</v>
      </c>
      <c r="C899" s="237">
        <v>91.37632933758907</v>
      </c>
    </row>
    <row r="900" spans="2:3" x14ac:dyDescent="0.25">
      <c r="B900" s="238">
        <v>837</v>
      </c>
      <c r="C900" s="237">
        <v>144.66498060256063</v>
      </c>
    </row>
    <row r="901" spans="2:3" x14ac:dyDescent="0.25">
      <c r="B901" s="238">
        <v>838</v>
      </c>
      <c r="C901" s="237">
        <v>152.64781678373021</v>
      </c>
    </row>
    <row r="902" spans="2:3" x14ac:dyDescent="0.25">
      <c r="B902" s="238">
        <v>839</v>
      </c>
      <c r="C902" s="237">
        <v>139.1836470429617</v>
      </c>
    </row>
    <row r="903" spans="2:3" x14ac:dyDescent="0.25">
      <c r="B903" s="238">
        <v>840</v>
      </c>
      <c r="C903" s="237">
        <v>45.457014523421392</v>
      </c>
    </row>
    <row r="904" spans="2:3" x14ac:dyDescent="0.25">
      <c r="B904" s="238">
        <v>841</v>
      </c>
      <c r="C904" s="237">
        <v>93.485333805683567</v>
      </c>
    </row>
    <row r="905" spans="2:3" x14ac:dyDescent="0.25">
      <c r="B905" s="238">
        <v>842</v>
      </c>
      <c r="C905" s="237">
        <v>-61.691635911051691</v>
      </c>
    </row>
    <row r="906" spans="2:3" x14ac:dyDescent="0.25">
      <c r="B906" s="238">
        <v>843</v>
      </c>
      <c r="C906" s="237">
        <v>224.84098495946964</v>
      </c>
    </row>
    <row r="907" spans="2:3" x14ac:dyDescent="0.25">
      <c r="B907" s="238">
        <v>844</v>
      </c>
      <c r="C907" s="237">
        <v>369.59252393681084</v>
      </c>
    </row>
    <row r="908" spans="2:3" x14ac:dyDescent="0.25">
      <c r="B908" s="238">
        <v>845</v>
      </c>
      <c r="C908" s="237">
        <v>211.73644993923745</v>
      </c>
    </row>
    <row r="909" spans="2:3" x14ac:dyDescent="0.25">
      <c r="B909" s="238">
        <v>846</v>
      </c>
      <c r="C909" s="237">
        <v>46.804484701738417</v>
      </c>
    </row>
    <row r="910" spans="2:3" x14ac:dyDescent="0.25">
      <c r="B910" s="238">
        <v>847</v>
      </c>
      <c r="C910" s="237">
        <v>399.17227734362524</v>
      </c>
    </row>
    <row r="911" spans="2:3" x14ac:dyDescent="0.25">
      <c r="B911" s="238">
        <v>848</v>
      </c>
      <c r="C911" s="237">
        <v>5.910053018043925</v>
      </c>
    </row>
    <row r="912" spans="2:3" x14ac:dyDescent="0.25">
      <c r="B912" s="238">
        <v>849</v>
      </c>
      <c r="C912" s="237">
        <v>281.85370578148002</v>
      </c>
    </row>
    <row r="913" spans="2:3" x14ac:dyDescent="0.25">
      <c r="B913" s="238">
        <v>850</v>
      </c>
      <c r="C913" s="237">
        <v>228.96505828872992</v>
      </c>
    </row>
    <row r="914" spans="2:3" x14ac:dyDescent="0.25">
      <c r="B914" s="238">
        <v>851</v>
      </c>
      <c r="C914" s="237">
        <v>-218.28933366526985</v>
      </c>
    </row>
    <row r="915" spans="2:3" x14ac:dyDescent="0.25">
      <c r="B915" s="238">
        <v>852</v>
      </c>
      <c r="C915" s="237">
        <v>185.17576120742865</v>
      </c>
    </row>
    <row r="916" spans="2:3" x14ac:dyDescent="0.25">
      <c r="B916" s="238">
        <v>853</v>
      </c>
      <c r="C916" s="237">
        <v>251.26900339173173</v>
      </c>
    </row>
    <row r="917" spans="2:3" x14ac:dyDescent="0.25">
      <c r="B917" s="238">
        <v>854</v>
      </c>
      <c r="C917" s="237">
        <v>188.26970633484206</v>
      </c>
    </row>
    <row r="918" spans="2:3" x14ac:dyDescent="0.25">
      <c r="B918" s="238">
        <v>855</v>
      </c>
      <c r="C918" s="237">
        <v>10.994845498457408</v>
      </c>
    </row>
    <row r="919" spans="2:3" x14ac:dyDescent="0.25">
      <c r="B919" s="238">
        <v>856</v>
      </c>
      <c r="C919" s="237">
        <v>16.099141340344644</v>
      </c>
    </row>
    <row r="920" spans="2:3" x14ac:dyDescent="0.25">
      <c r="B920" s="238">
        <v>857</v>
      </c>
      <c r="C920" s="237">
        <v>21.860930506258981</v>
      </c>
    </row>
    <row r="921" spans="2:3" x14ac:dyDescent="0.25">
      <c r="B921" s="238">
        <v>858</v>
      </c>
      <c r="C921" s="237">
        <v>134.87477789959476</v>
      </c>
    </row>
    <row r="922" spans="2:3" x14ac:dyDescent="0.25">
      <c r="B922" s="238">
        <v>859</v>
      </c>
      <c r="C922" s="237">
        <v>-79.238310744150851</v>
      </c>
    </row>
    <row r="923" spans="2:3" x14ac:dyDescent="0.25">
      <c r="B923" s="238">
        <v>860</v>
      </c>
      <c r="C923" s="237">
        <v>66.543322177305896</v>
      </c>
    </row>
    <row r="924" spans="2:3" x14ac:dyDescent="0.25">
      <c r="B924" s="238">
        <v>861</v>
      </c>
      <c r="C924" s="237">
        <v>26.870524420512126</v>
      </c>
    </row>
    <row r="925" spans="2:3" x14ac:dyDescent="0.25">
      <c r="B925" s="238">
        <v>862</v>
      </c>
      <c r="C925" s="237">
        <v>289.1187590831529</v>
      </c>
    </row>
    <row r="926" spans="2:3" x14ac:dyDescent="0.25">
      <c r="B926" s="238">
        <v>863</v>
      </c>
      <c r="C926" s="237">
        <v>-21.154852121234256</v>
      </c>
    </row>
    <row r="927" spans="2:3" x14ac:dyDescent="0.25">
      <c r="B927" s="238">
        <v>864</v>
      </c>
      <c r="C927" s="237">
        <v>174.39898388834138</v>
      </c>
    </row>
    <row r="928" spans="2:3" x14ac:dyDescent="0.25">
      <c r="B928" s="238">
        <v>865</v>
      </c>
      <c r="C928" s="237">
        <v>-90.967516086555605</v>
      </c>
    </row>
    <row r="929" spans="2:3" x14ac:dyDescent="0.25">
      <c r="B929" s="238">
        <v>866</v>
      </c>
      <c r="C929" s="237">
        <v>-9.0183323715206143</v>
      </c>
    </row>
    <row r="930" spans="2:3" x14ac:dyDescent="0.25">
      <c r="B930" s="238">
        <v>867</v>
      </c>
      <c r="C930" s="237">
        <v>29.563704239854459</v>
      </c>
    </row>
    <row r="931" spans="2:3" x14ac:dyDescent="0.25">
      <c r="B931" s="238">
        <v>868</v>
      </c>
      <c r="C931" s="237">
        <v>204.79800100639352</v>
      </c>
    </row>
    <row r="932" spans="2:3" x14ac:dyDescent="0.25">
      <c r="B932" s="238">
        <v>869</v>
      </c>
      <c r="C932" s="237">
        <v>-125.40466602084214</v>
      </c>
    </row>
    <row r="933" spans="2:3" x14ac:dyDescent="0.25">
      <c r="B933" s="238">
        <v>870</v>
      </c>
      <c r="C933" s="237">
        <v>42.30803633921667</v>
      </c>
    </row>
    <row r="934" spans="2:3" x14ac:dyDescent="0.25">
      <c r="B934" s="238">
        <v>871</v>
      </c>
      <c r="C934" s="237">
        <v>-46.482672230474009</v>
      </c>
    </row>
    <row r="935" spans="2:3" x14ac:dyDescent="0.25">
      <c r="B935" s="238">
        <v>872</v>
      </c>
      <c r="C935" s="237">
        <v>39.780380724212534</v>
      </c>
    </row>
    <row r="936" spans="2:3" x14ac:dyDescent="0.25">
      <c r="B936" s="238">
        <v>873</v>
      </c>
      <c r="C936" s="237">
        <v>92.529356526974453</v>
      </c>
    </row>
    <row r="937" spans="2:3" x14ac:dyDescent="0.25">
      <c r="B937" s="238">
        <v>874</v>
      </c>
      <c r="C937" s="237">
        <v>150.50373829003047</v>
      </c>
    </row>
    <row r="938" spans="2:3" x14ac:dyDescent="0.25">
      <c r="B938" s="238">
        <v>875</v>
      </c>
      <c r="C938" s="237">
        <v>104.98525719884375</v>
      </c>
    </row>
    <row r="939" spans="2:3" x14ac:dyDescent="0.25">
      <c r="B939" s="238">
        <v>876</v>
      </c>
      <c r="C939" s="237">
        <v>88.595018978912535</v>
      </c>
    </row>
    <row r="940" spans="2:3" x14ac:dyDescent="0.25">
      <c r="B940" s="238">
        <v>877</v>
      </c>
      <c r="C940" s="237">
        <v>-78.076398742140952</v>
      </c>
    </row>
    <row r="941" spans="2:3" x14ac:dyDescent="0.25">
      <c r="B941" s="238">
        <v>878</v>
      </c>
      <c r="C941" s="237">
        <v>76.748246514455872</v>
      </c>
    </row>
    <row r="942" spans="2:3" x14ac:dyDescent="0.25">
      <c r="B942" s="238">
        <v>879</v>
      </c>
      <c r="C942" s="237">
        <v>-9.2075176327714701</v>
      </c>
    </row>
    <row r="943" spans="2:3" x14ac:dyDescent="0.25">
      <c r="B943" s="238">
        <v>880</v>
      </c>
      <c r="C943" s="237">
        <v>55.164332541051081</v>
      </c>
    </row>
    <row r="944" spans="2:3" x14ac:dyDescent="0.25">
      <c r="B944" s="238">
        <v>881</v>
      </c>
      <c r="C944" s="237">
        <v>172.73301932521366</v>
      </c>
    </row>
    <row r="945" spans="2:3" x14ac:dyDescent="0.25">
      <c r="B945" s="238">
        <v>882</v>
      </c>
      <c r="C945" s="237">
        <v>214.45656364748103</v>
      </c>
    </row>
    <row r="946" spans="2:3" x14ac:dyDescent="0.25">
      <c r="B946" s="238">
        <v>883</v>
      </c>
      <c r="C946" s="237">
        <v>354.62639581132953</v>
      </c>
    </row>
    <row r="947" spans="2:3" x14ac:dyDescent="0.25">
      <c r="B947" s="238">
        <v>884</v>
      </c>
      <c r="C947" s="237">
        <v>65.997710808890645</v>
      </c>
    </row>
    <row r="948" spans="2:3" x14ac:dyDescent="0.25">
      <c r="B948" s="238">
        <v>885</v>
      </c>
      <c r="C948" s="237">
        <v>132.36419751679406</v>
      </c>
    </row>
    <row r="949" spans="2:3" x14ac:dyDescent="0.25">
      <c r="B949" s="238">
        <v>886</v>
      </c>
      <c r="C949" s="237">
        <v>89.336442368295565</v>
      </c>
    </row>
    <row r="950" spans="2:3" x14ac:dyDescent="0.25">
      <c r="B950" s="238">
        <v>887</v>
      </c>
      <c r="C950" s="237">
        <v>39.313287405639088</v>
      </c>
    </row>
    <row r="951" spans="2:3" x14ac:dyDescent="0.25">
      <c r="B951" s="238">
        <v>888</v>
      </c>
      <c r="C951" s="237">
        <v>212.94673961766864</v>
      </c>
    </row>
    <row r="952" spans="2:3" x14ac:dyDescent="0.25">
      <c r="B952" s="238">
        <v>889</v>
      </c>
      <c r="C952" s="237">
        <v>78.89168051276593</v>
      </c>
    </row>
    <row r="953" spans="2:3" x14ac:dyDescent="0.25">
      <c r="B953" s="238">
        <v>890</v>
      </c>
      <c r="C953" s="237">
        <v>130.47724739663653</v>
      </c>
    </row>
    <row r="954" spans="2:3" x14ac:dyDescent="0.25">
      <c r="B954" s="238">
        <v>891</v>
      </c>
      <c r="C954" s="237">
        <v>87.00868291692143</v>
      </c>
    </row>
    <row r="955" spans="2:3" x14ac:dyDescent="0.25">
      <c r="B955" s="238">
        <v>892</v>
      </c>
      <c r="C955" s="237">
        <v>179.04615132534389</v>
      </c>
    </row>
    <row r="956" spans="2:3" x14ac:dyDescent="0.25">
      <c r="B956" s="238">
        <v>893</v>
      </c>
      <c r="C956" s="237">
        <v>136.778997674435</v>
      </c>
    </row>
    <row r="957" spans="2:3" x14ac:dyDescent="0.25">
      <c r="B957" s="238">
        <v>894</v>
      </c>
      <c r="C957" s="237">
        <v>-41.048091333740956</v>
      </c>
    </row>
    <row r="958" spans="2:3" x14ac:dyDescent="0.25">
      <c r="B958" s="238">
        <v>895</v>
      </c>
      <c r="C958" s="237">
        <v>213.25123895687665</v>
      </c>
    </row>
    <row r="959" spans="2:3" x14ac:dyDescent="0.25">
      <c r="B959" s="238">
        <v>896</v>
      </c>
      <c r="C959" s="237">
        <v>215.94588438372972</v>
      </c>
    </row>
    <row r="960" spans="2:3" x14ac:dyDescent="0.25">
      <c r="B960" s="238">
        <v>897</v>
      </c>
      <c r="C960" s="237">
        <v>-177.86406360315732</v>
      </c>
    </row>
    <row r="961" spans="2:3" x14ac:dyDescent="0.25">
      <c r="B961" s="238">
        <v>898</v>
      </c>
      <c r="C961" s="237">
        <v>-48.538186774489105</v>
      </c>
    </row>
    <row r="962" spans="2:3" x14ac:dyDescent="0.25">
      <c r="B962" s="238">
        <v>899</v>
      </c>
      <c r="C962" s="237">
        <v>124.83261920731259</v>
      </c>
    </row>
    <row r="963" spans="2:3" x14ac:dyDescent="0.25">
      <c r="B963" s="238">
        <v>900</v>
      </c>
      <c r="C963" s="237">
        <v>405.93237944194391</v>
      </c>
    </row>
    <row r="964" spans="2:3" x14ac:dyDescent="0.25">
      <c r="B964" s="238">
        <v>901</v>
      </c>
      <c r="C964" s="237">
        <v>268.85771904325151</v>
      </c>
    </row>
    <row r="965" spans="2:3" x14ac:dyDescent="0.25">
      <c r="B965" s="238">
        <v>902</v>
      </c>
      <c r="C965" s="237">
        <v>-111.58116621973974</v>
      </c>
    </row>
    <row r="966" spans="2:3" x14ac:dyDescent="0.25">
      <c r="B966" s="238">
        <v>903</v>
      </c>
      <c r="C966" s="237">
        <v>-95.599301423734602</v>
      </c>
    </row>
    <row r="967" spans="2:3" x14ac:dyDescent="0.25">
      <c r="B967" s="238">
        <v>904</v>
      </c>
      <c r="C967" s="237">
        <v>5.2745340148360498</v>
      </c>
    </row>
    <row r="968" spans="2:3" x14ac:dyDescent="0.25">
      <c r="B968" s="238">
        <v>905</v>
      </c>
      <c r="C968" s="237">
        <v>267.9546535519911</v>
      </c>
    </row>
    <row r="969" spans="2:3" x14ac:dyDescent="0.25">
      <c r="B969" s="238">
        <v>906</v>
      </c>
      <c r="C969" s="237">
        <v>267.70825618180032</v>
      </c>
    </row>
    <row r="970" spans="2:3" x14ac:dyDescent="0.25">
      <c r="B970" s="238">
        <v>907</v>
      </c>
      <c r="C970" s="237">
        <v>378.69215925761483</v>
      </c>
    </row>
    <row r="971" spans="2:3" x14ac:dyDescent="0.25">
      <c r="B971" s="238">
        <v>908</v>
      </c>
      <c r="C971" s="237">
        <v>64.470956073047219</v>
      </c>
    </row>
    <row r="972" spans="2:3" x14ac:dyDescent="0.25">
      <c r="B972" s="238">
        <v>909</v>
      </c>
      <c r="C972" s="237">
        <v>301.05515002478319</v>
      </c>
    </row>
    <row r="973" spans="2:3" x14ac:dyDescent="0.25">
      <c r="B973" s="238">
        <v>910</v>
      </c>
      <c r="C973" s="237">
        <v>-33.737358508927372</v>
      </c>
    </row>
    <row r="974" spans="2:3" x14ac:dyDescent="0.25">
      <c r="B974" s="238">
        <v>911</v>
      </c>
      <c r="C974" s="237">
        <v>71.942479343738285</v>
      </c>
    </row>
    <row r="975" spans="2:3" x14ac:dyDescent="0.25">
      <c r="B975" s="238">
        <v>912</v>
      </c>
      <c r="C975" s="237">
        <v>-84.009516327072731</v>
      </c>
    </row>
    <row r="976" spans="2:3" x14ac:dyDescent="0.25">
      <c r="B976" s="238">
        <v>913</v>
      </c>
      <c r="C976" s="237">
        <v>124.82752170853495</v>
      </c>
    </row>
    <row r="977" spans="2:3" x14ac:dyDescent="0.25">
      <c r="B977" s="238">
        <v>914</v>
      </c>
      <c r="C977" s="237">
        <v>107.49363142030444</v>
      </c>
    </row>
    <row r="978" spans="2:3" x14ac:dyDescent="0.25">
      <c r="B978" s="238">
        <v>915</v>
      </c>
      <c r="C978" s="237">
        <v>333.56742287447696</v>
      </c>
    </row>
    <row r="979" spans="2:3" x14ac:dyDescent="0.25">
      <c r="B979" s="238">
        <v>916</v>
      </c>
      <c r="C979" s="237">
        <v>63.960095615323993</v>
      </c>
    </row>
    <row r="980" spans="2:3" x14ac:dyDescent="0.25">
      <c r="B980" s="238">
        <v>917</v>
      </c>
      <c r="C980" s="237">
        <v>426.1137493414563</v>
      </c>
    </row>
    <row r="981" spans="2:3" x14ac:dyDescent="0.25">
      <c r="B981" s="238">
        <v>918</v>
      </c>
      <c r="C981" s="237">
        <v>189.17466054934471</v>
      </c>
    </row>
    <row r="982" spans="2:3" x14ac:dyDescent="0.25">
      <c r="B982" s="238">
        <v>919</v>
      </c>
      <c r="C982" s="237">
        <v>-35.182018232193315</v>
      </c>
    </row>
    <row r="983" spans="2:3" x14ac:dyDescent="0.25">
      <c r="B983" s="238">
        <v>920</v>
      </c>
      <c r="C983" s="237">
        <v>29.01657394811663</v>
      </c>
    </row>
    <row r="984" spans="2:3" x14ac:dyDescent="0.25">
      <c r="B984" s="238">
        <v>921</v>
      </c>
      <c r="C984" s="237">
        <v>220.01529392627384</v>
      </c>
    </row>
    <row r="985" spans="2:3" x14ac:dyDescent="0.25">
      <c r="B985" s="238">
        <v>922</v>
      </c>
      <c r="C985" s="237">
        <v>92.038483177553303</v>
      </c>
    </row>
    <row r="986" spans="2:3" x14ac:dyDescent="0.25">
      <c r="B986" s="238">
        <v>923</v>
      </c>
      <c r="C986" s="237">
        <v>179.54913643388156</v>
      </c>
    </row>
    <row r="987" spans="2:3" x14ac:dyDescent="0.25">
      <c r="B987" s="238">
        <v>924</v>
      </c>
      <c r="C987" s="237">
        <v>317.65982431760625</v>
      </c>
    </row>
    <row r="988" spans="2:3" x14ac:dyDescent="0.25">
      <c r="B988" s="238">
        <v>925</v>
      </c>
      <c r="C988" s="237">
        <v>36.31571927072541</v>
      </c>
    </row>
    <row r="989" spans="2:3" x14ac:dyDescent="0.25">
      <c r="B989" s="238">
        <v>926</v>
      </c>
      <c r="C989" s="237">
        <v>490.15114999297231</v>
      </c>
    </row>
    <row r="990" spans="2:3" x14ac:dyDescent="0.25">
      <c r="B990" s="238">
        <v>927</v>
      </c>
      <c r="C990" s="237">
        <v>17.205634095832551</v>
      </c>
    </row>
    <row r="991" spans="2:3" x14ac:dyDescent="0.25">
      <c r="B991" s="238">
        <v>928</v>
      </c>
      <c r="C991" s="237">
        <v>246.93624517143655</v>
      </c>
    </row>
    <row r="992" spans="2:3" x14ac:dyDescent="0.25">
      <c r="B992" s="238">
        <v>929</v>
      </c>
      <c r="C992" s="237">
        <v>244.75442879497484</v>
      </c>
    </row>
    <row r="993" spans="2:3" x14ac:dyDescent="0.25">
      <c r="B993" s="238">
        <v>930</v>
      </c>
      <c r="C993" s="237">
        <v>341.3687800024054</v>
      </c>
    </row>
    <row r="994" spans="2:3" x14ac:dyDescent="0.25">
      <c r="B994" s="238">
        <v>931</v>
      </c>
      <c r="C994" s="237">
        <v>163.92519416971959</v>
      </c>
    </row>
    <row r="995" spans="2:3" x14ac:dyDescent="0.25">
      <c r="B995" s="238">
        <v>932</v>
      </c>
      <c r="C995" s="237">
        <v>36.327225441123019</v>
      </c>
    </row>
    <row r="996" spans="2:3" x14ac:dyDescent="0.25">
      <c r="B996" s="238">
        <v>933</v>
      </c>
      <c r="C996" s="237">
        <v>119.24656467986229</v>
      </c>
    </row>
    <row r="997" spans="2:3" x14ac:dyDescent="0.25">
      <c r="B997" s="238">
        <v>934</v>
      </c>
      <c r="C997" s="237">
        <v>102.52358853355351</v>
      </c>
    </row>
    <row r="998" spans="2:3" x14ac:dyDescent="0.25">
      <c r="B998" s="238">
        <v>935</v>
      </c>
      <c r="C998" s="237">
        <v>248.4221359407592</v>
      </c>
    </row>
    <row r="999" spans="2:3" x14ac:dyDescent="0.25">
      <c r="B999" s="238">
        <v>936</v>
      </c>
      <c r="C999" s="237">
        <v>202.14152260682602</v>
      </c>
    </row>
    <row r="1000" spans="2:3" x14ac:dyDescent="0.25">
      <c r="B1000" s="238">
        <v>937</v>
      </c>
      <c r="C1000" s="237">
        <v>-2.6552742548834658</v>
      </c>
    </row>
    <row r="1001" spans="2:3" x14ac:dyDescent="0.25">
      <c r="B1001" s="238">
        <v>938</v>
      </c>
      <c r="C1001" s="237">
        <v>30.969857921087581</v>
      </c>
    </row>
    <row r="1002" spans="2:3" x14ac:dyDescent="0.25">
      <c r="B1002" s="238">
        <v>939</v>
      </c>
      <c r="C1002" s="237">
        <v>292.82939287550425</v>
      </c>
    </row>
    <row r="1003" spans="2:3" x14ac:dyDescent="0.25">
      <c r="B1003" s="238">
        <v>940</v>
      </c>
      <c r="C1003" s="237">
        <v>203.23929438401169</v>
      </c>
    </row>
    <row r="1004" spans="2:3" x14ac:dyDescent="0.25">
      <c r="B1004" s="238">
        <v>941</v>
      </c>
      <c r="C1004" s="237">
        <v>250.77739520149157</v>
      </c>
    </row>
    <row r="1005" spans="2:3" x14ac:dyDescent="0.25">
      <c r="B1005" s="238">
        <v>942</v>
      </c>
      <c r="C1005" s="237">
        <v>263.03836966685412</v>
      </c>
    </row>
    <row r="1006" spans="2:3" x14ac:dyDescent="0.25">
      <c r="B1006" s="238">
        <v>943</v>
      </c>
      <c r="C1006" s="237">
        <v>133.05744868379114</v>
      </c>
    </row>
    <row r="1007" spans="2:3" x14ac:dyDescent="0.25">
      <c r="B1007" s="238">
        <v>944</v>
      </c>
      <c r="C1007" s="237">
        <v>228.77780536084629</v>
      </c>
    </row>
    <row r="1008" spans="2:3" x14ac:dyDescent="0.25">
      <c r="B1008" s="238">
        <v>945</v>
      </c>
      <c r="C1008" s="237">
        <v>155.04158732054916</v>
      </c>
    </row>
    <row r="1009" spans="2:3" x14ac:dyDescent="0.25">
      <c r="B1009" s="238">
        <v>946</v>
      </c>
      <c r="C1009" s="237">
        <v>23.171902323469439</v>
      </c>
    </row>
    <row r="1010" spans="2:3" x14ac:dyDescent="0.25">
      <c r="B1010" s="238">
        <v>947</v>
      </c>
      <c r="C1010" s="237">
        <v>2.0851927663172773</v>
      </c>
    </row>
    <row r="1011" spans="2:3" x14ac:dyDescent="0.25">
      <c r="B1011" s="238">
        <v>948</v>
      </c>
      <c r="C1011" s="237">
        <v>65.042719216470829</v>
      </c>
    </row>
    <row r="1012" spans="2:3" x14ac:dyDescent="0.25">
      <c r="B1012" s="238">
        <v>949</v>
      </c>
      <c r="C1012" s="237">
        <v>340.15034206419307</v>
      </c>
    </row>
    <row r="1013" spans="2:3" x14ac:dyDescent="0.25">
      <c r="B1013" s="238">
        <v>950</v>
      </c>
      <c r="C1013" s="237">
        <v>280.36683421376296</v>
      </c>
    </row>
    <row r="1014" spans="2:3" x14ac:dyDescent="0.25">
      <c r="B1014" s="238">
        <v>951</v>
      </c>
      <c r="C1014" s="237">
        <v>263.68001567325956</v>
      </c>
    </row>
    <row r="1015" spans="2:3" x14ac:dyDescent="0.25">
      <c r="B1015" s="238">
        <v>952</v>
      </c>
      <c r="C1015" s="237">
        <v>251.24583039202653</v>
      </c>
    </row>
    <row r="1016" spans="2:3" x14ac:dyDescent="0.25">
      <c r="B1016" s="238">
        <v>953</v>
      </c>
      <c r="C1016" s="237">
        <v>317.99439085926645</v>
      </c>
    </row>
    <row r="1017" spans="2:3" x14ac:dyDescent="0.25">
      <c r="B1017" s="238">
        <v>954</v>
      </c>
      <c r="C1017" s="237">
        <v>211.96552663178215</v>
      </c>
    </row>
    <row r="1018" spans="2:3" x14ac:dyDescent="0.25">
      <c r="B1018" s="238">
        <v>955</v>
      </c>
      <c r="C1018" s="237">
        <v>308.85284166445115</v>
      </c>
    </row>
    <row r="1019" spans="2:3" x14ac:dyDescent="0.25">
      <c r="B1019" s="238">
        <v>956</v>
      </c>
      <c r="C1019" s="237">
        <v>-55.689966352712446</v>
      </c>
    </row>
    <row r="1020" spans="2:3" x14ac:dyDescent="0.25">
      <c r="B1020" s="238">
        <v>957</v>
      </c>
      <c r="C1020" s="237">
        <v>256.9939596323639</v>
      </c>
    </row>
    <row r="1021" spans="2:3" x14ac:dyDescent="0.25">
      <c r="B1021" s="238">
        <v>958</v>
      </c>
      <c r="C1021" s="237">
        <v>16.287647450213967</v>
      </c>
    </row>
    <row r="1022" spans="2:3" x14ac:dyDescent="0.25">
      <c r="B1022" s="238">
        <v>959</v>
      </c>
      <c r="C1022" s="237">
        <v>324.89443862424173</v>
      </c>
    </row>
    <row r="1023" spans="2:3" x14ac:dyDescent="0.25">
      <c r="B1023" s="238">
        <v>960</v>
      </c>
      <c r="C1023" s="237">
        <v>168.73664600168112</v>
      </c>
    </row>
    <row r="1024" spans="2:3" x14ac:dyDescent="0.25">
      <c r="B1024" s="238">
        <v>961</v>
      </c>
      <c r="C1024" s="237">
        <v>230.10217782992461</v>
      </c>
    </row>
    <row r="1025" spans="2:3" x14ac:dyDescent="0.25">
      <c r="B1025" s="238">
        <v>962</v>
      </c>
      <c r="C1025" s="237">
        <v>58.750604654894467</v>
      </c>
    </row>
    <row r="1026" spans="2:3" x14ac:dyDescent="0.25">
      <c r="B1026" s="238">
        <v>963</v>
      </c>
      <c r="C1026" s="237">
        <v>189.68004033021268</v>
      </c>
    </row>
    <row r="1027" spans="2:3" x14ac:dyDescent="0.25">
      <c r="B1027" s="238">
        <v>964</v>
      </c>
      <c r="C1027" s="237">
        <v>245.67965817760683</v>
      </c>
    </row>
    <row r="1028" spans="2:3" x14ac:dyDescent="0.25">
      <c r="B1028" s="238">
        <v>965</v>
      </c>
      <c r="C1028" s="237">
        <v>-16.56858459226018</v>
      </c>
    </row>
    <row r="1029" spans="2:3" x14ac:dyDescent="0.25">
      <c r="B1029" s="238">
        <v>966</v>
      </c>
      <c r="C1029" s="237">
        <v>97.496681950218189</v>
      </c>
    </row>
    <row r="1030" spans="2:3" x14ac:dyDescent="0.25">
      <c r="B1030" s="238">
        <v>967</v>
      </c>
      <c r="C1030" s="237">
        <v>56.961325120096099</v>
      </c>
    </row>
    <row r="1031" spans="2:3" x14ac:dyDescent="0.25">
      <c r="B1031" s="238">
        <v>968</v>
      </c>
      <c r="C1031" s="237">
        <v>29.603175249867931</v>
      </c>
    </row>
    <row r="1032" spans="2:3" x14ac:dyDescent="0.25">
      <c r="B1032" s="238">
        <v>969</v>
      </c>
      <c r="C1032" s="237">
        <v>35.097284880208193</v>
      </c>
    </row>
    <row r="1033" spans="2:3" x14ac:dyDescent="0.25">
      <c r="B1033" s="238">
        <v>970</v>
      </c>
      <c r="C1033" s="237">
        <v>304.39607888215863</v>
      </c>
    </row>
    <row r="1034" spans="2:3" x14ac:dyDescent="0.25">
      <c r="B1034" s="238">
        <v>971</v>
      </c>
      <c r="C1034" s="237">
        <v>101.78651397829393</v>
      </c>
    </row>
    <row r="1035" spans="2:3" x14ac:dyDescent="0.25">
      <c r="B1035" s="238">
        <v>972</v>
      </c>
      <c r="C1035" s="237">
        <v>238.38073990477292</v>
      </c>
    </row>
    <row r="1036" spans="2:3" x14ac:dyDescent="0.25">
      <c r="B1036" s="238">
        <v>973</v>
      </c>
      <c r="C1036" s="237">
        <v>93.687706872941078</v>
      </c>
    </row>
    <row r="1037" spans="2:3" x14ac:dyDescent="0.25">
      <c r="B1037" s="238">
        <v>974</v>
      </c>
      <c r="C1037" s="237">
        <v>27.274397809935351</v>
      </c>
    </row>
    <row r="1038" spans="2:3" x14ac:dyDescent="0.25">
      <c r="B1038" s="238">
        <v>975</v>
      </c>
      <c r="C1038" s="237">
        <v>-26.559180718505189</v>
      </c>
    </row>
    <row r="1039" spans="2:3" x14ac:dyDescent="0.25">
      <c r="B1039" s="238">
        <v>976</v>
      </c>
      <c r="C1039" s="237">
        <v>300.01901094236615</v>
      </c>
    </row>
    <row r="1040" spans="2:3" x14ac:dyDescent="0.25">
      <c r="B1040" s="238">
        <v>977</v>
      </c>
      <c r="C1040" s="237">
        <v>-118.68917886783902</v>
      </c>
    </row>
    <row r="1041" spans="2:3" x14ac:dyDescent="0.25">
      <c r="B1041" s="238">
        <v>978</v>
      </c>
      <c r="C1041" s="237">
        <v>95.328392499918593</v>
      </c>
    </row>
    <row r="1042" spans="2:3" x14ac:dyDescent="0.25">
      <c r="B1042" s="238">
        <v>979</v>
      </c>
      <c r="C1042" s="237">
        <v>-0.92553649898812296</v>
      </c>
    </row>
    <row r="1043" spans="2:3" x14ac:dyDescent="0.25">
      <c r="B1043" s="238">
        <v>980</v>
      </c>
      <c r="C1043" s="237">
        <v>310.93482956783612</v>
      </c>
    </row>
    <row r="1044" spans="2:3" x14ac:dyDescent="0.25">
      <c r="B1044" s="238">
        <v>981</v>
      </c>
      <c r="C1044" s="237">
        <v>23.432017198329177</v>
      </c>
    </row>
    <row r="1045" spans="2:3" x14ac:dyDescent="0.25">
      <c r="B1045" s="238">
        <v>982</v>
      </c>
      <c r="C1045" s="237">
        <v>198.86701899520693</v>
      </c>
    </row>
    <row r="1046" spans="2:3" x14ac:dyDescent="0.25">
      <c r="B1046" s="238">
        <v>983</v>
      </c>
      <c r="C1046" s="237">
        <v>286.23643107820612</v>
      </c>
    </row>
    <row r="1047" spans="2:3" x14ac:dyDescent="0.25">
      <c r="B1047" s="238">
        <v>984</v>
      </c>
      <c r="C1047" s="237">
        <v>-7.1368419834705179</v>
      </c>
    </row>
    <row r="1048" spans="2:3" x14ac:dyDescent="0.25">
      <c r="B1048" s="238">
        <v>985</v>
      </c>
      <c r="C1048" s="237">
        <v>-4.1141066680543048</v>
      </c>
    </row>
    <row r="1049" spans="2:3" x14ac:dyDescent="0.25">
      <c r="B1049" s="238">
        <v>986</v>
      </c>
      <c r="C1049" s="237">
        <v>295.41854047300797</v>
      </c>
    </row>
    <row r="1050" spans="2:3" x14ac:dyDescent="0.25">
      <c r="B1050" s="238">
        <v>987</v>
      </c>
      <c r="C1050" s="237">
        <v>154.34216347631241</v>
      </c>
    </row>
    <row r="1051" spans="2:3" x14ac:dyDescent="0.25">
      <c r="B1051" s="238">
        <v>988</v>
      </c>
      <c r="C1051" s="237">
        <v>144.14714903504691</v>
      </c>
    </row>
    <row r="1052" spans="2:3" x14ac:dyDescent="0.25">
      <c r="B1052" s="238">
        <v>989</v>
      </c>
      <c r="C1052" s="237">
        <v>92.893608339178002</v>
      </c>
    </row>
    <row r="1053" spans="2:3" x14ac:dyDescent="0.25">
      <c r="B1053" s="238">
        <v>990</v>
      </c>
      <c r="C1053" s="237">
        <v>253.2516457284419</v>
      </c>
    </row>
    <row r="1054" spans="2:3" x14ac:dyDescent="0.25">
      <c r="B1054" s="238">
        <v>991</v>
      </c>
      <c r="C1054" s="237">
        <v>254.44942852188836</v>
      </c>
    </row>
    <row r="1055" spans="2:3" x14ac:dyDescent="0.25">
      <c r="B1055" s="238">
        <v>992</v>
      </c>
      <c r="C1055" s="237">
        <v>-96.555370812705945</v>
      </c>
    </row>
    <row r="1056" spans="2:3" x14ac:dyDescent="0.25">
      <c r="B1056" s="238">
        <v>993</v>
      </c>
      <c r="C1056" s="237">
        <v>192.1907757277846</v>
      </c>
    </row>
    <row r="1057" spans="2:3" x14ac:dyDescent="0.25">
      <c r="B1057" s="238">
        <v>994</v>
      </c>
      <c r="C1057" s="237">
        <v>117.64190854391359</v>
      </c>
    </row>
    <row r="1058" spans="2:3" x14ac:dyDescent="0.25">
      <c r="B1058" s="238">
        <v>995</v>
      </c>
      <c r="C1058" s="237">
        <v>12.068251965369654</v>
      </c>
    </row>
    <row r="1059" spans="2:3" x14ac:dyDescent="0.25">
      <c r="B1059" s="238">
        <v>996</v>
      </c>
      <c r="C1059" s="237">
        <v>75.74803525318012</v>
      </c>
    </row>
    <row r="1060" spans="2:3" x14ac:dyDescent="0.25">
      <c r="B1060" s="238">
        <v>997</v>
      </c>
      <c r="C1060" s="237">
        <v>-27.442807025717713</v>
      </c>
    </row>
    <row r="1061" spans="2:3" x14ac:dyDescent="0.25">
      <c r="B1061" s="238">
        <v>998</v>
      </c>
      <c r="C1061" s="237">
        <v>305.45535224018414</v>
      </c>
    </row>
    <row r="1062" spans="2:3" x14ac:dyDescent="0.25">
      <c r="B1062" s="238">
        <v>999</v>
      </c>
      <c r="C1062" s="237">
        <v>139.50127299901976</v>
      </c>
    </row>
    <row r="1063" spans="2:3" x14ac:dyDescent="0.25">
      <c r="B1063" s="238">
        <v>1000</v>
      </c>
      <c r="C1063" s="237">
        <v>138.64321841584527</v>
      </c>
    </row>
    <row r="1064" spans="2:3" x14ac:dyDescent="0.25">
      <c r="B1064" s="238">
        <v>1001</v>
      </c>
      <c r="C1064" s="237">
        <v>188.61612674912143</v>
      </c>
    </row>
    <row r="1065" spans="2:3" x14ac:dyDescent="0.25">
      <c r="B1065" s="238">
        <v>1002</v>
      </c>
      <c r="C1065" s="237">
        <v>-70.170726719415626</v>
      </c>
    </row>
    <row r="1066" spans="2:3" x14ac:dyDescent="0.25">
      <c r="B1066" s="238">
        <v>1003</v>
      </c>
      <c r="C1066" s="237">
        <v>303.44522122490076</v>
      </c>
    </row>
    <row r="1067" spans="2:3" x14ac:dyDescent="0.25">
      <c r="B1067" s="238">
        <v>1004</v>
      </c>
      <c r="C1067" s="237">
        <v>123.88596341419888</v>
      </c>
    </row>
    <row r="1068" spans="2:3" x14ac:dyDescent="0.25">
      <c r="B1068" s="238">
        <v>1005</v>
      </c>
      <c r="C1068" s="237">
        <v>87.419989232709327</v>
      </c>
    </row>
    <row r="1069" spans="2:3" x14ac:dyDescent="0.25">
      <c r="B1069" s="238">
        <v>1006</v>
      </c>
      <c r="C1069" s="237">
        <v>-96.181949822239687</v>
      </c>
    </row>
    <row r="1070" spans="2:3" x14ac:dyDescent="0.25">
      <c r="B1070" s="238">
        <v>1007</v>
      </c>
      <c r="C1070" s="237">
        <v>152.79072896396784</v>
      </c>
    </row>
    <row r="1071" spans="2:3" x14ac:dyDescent="0.25">
      <c r="B1071" s="238">
        <v>1008</v>
      </c>
      <c r="C1071" s="237">
        <v>222.8264717598675</v>
      </c>
    </row>
    <row r="1072" spans="2:3" x14ac:dyDescent="0.25">
      <c r="B1072" s="238">
        <v>1009</v>
      </c>
      <c r="C1072" s="237">
        <v>55.613341650158702</v>
      </c>
    </row>
    <row r="1073" spans="2:3" x14ac:dyDescent="0.25">
      <c r="B1073" s="238">
        <v>1010</v>
      </c>
      <c r="C1073" s="237">
        <v>254.57944298571999</v>
      </c>
    </row>
    <row r="1074" spans="2:3" x14ac:dyDescent="0.25">
      <c r="B1074" s="238">
        <v>1011</v>
      </c>
      <c r="C1074" s="237">
        <v>205.39791679969835</v>
      </c>
    </row>
    <row r="1075" spans="2:3" x14ac:dyDescent="0.25">
      <c r="B1075" s="238">
        <v>1012</v>
      </c>
      <c r="C1075" s="237">
        <v>-2.8043303691969186</v>
      </c>
    </row>
    <row r="1076" spans="2:3" x14ac:dyDescent="0.25">
      <c r="B1076" s="238">
        <v>1013</v>
      </c>
      <c r="C1076" s="237">
        <v>292.8027561568382</v>
      </c>
    </row>
    <row r="1077" spans="2:3" x14ac:dyDescent="0.25">
      <c r="B1077" s="238">
        <v>1014</v>
      </c>
      <c r="C1077" s="237">
        <v>-134.94174484194119</v>
      </c>
    </row>
    <row r="1078" spans="2:3" x14ac:dyDescent="0.25">
      <c r="B1078" s="238">
        <v>1015</v>
      </c>
      <c r="C1078" s="237">
        <v>-132.60908371854839</v>
      </c>
    </row>
    <row r="1079" spans="2:3" x14ac:dyDescent="0.25">
      <c r="B1079" s="238">
        <v>1016</v>
      </c>
      <c r="C1079" s="237">
        <v>70.426596527620134</v>
      </c>
    </row>
    <row r="1080" spans="2:3" x14ac:dyDescent="0.25">
      <c r="B1080" s="238">
        <v>1017</v>
      </c>
      <c r="C1080" s="237">
        <v>316.94047777791081</v>
      </c>
    </row>
    <row r="1081" spans="2:3" x14ac:dyDescent="0.25">
      <c r="B1081" s="238">
        <v>1018</v>
      </c>
      <c r="C1081" s="237">
        <v>-207.2008715000548</v>
      </c>
    </row>
    <row r="1082" spans="2:3" x14ac:dyDescent="0.25">
      <c r="B1082" s="238">
        <v>1019</v>
      </c>
      <c r="C1082" s="237">
        <v>79.376089566077013</v>
      </c>
    </row>
    <row r="1083" spans="2:3" x14ac:dyDescent="0.25">
      <c r="B1083" s="238">
        <v>1020</v>
      </c>
      <c r="C1083" s="237">
        <v>202.24088665741664</v>
      </c>
    </row>
    <row r="1084" spans="2:3" x14ac:dyDescent="0.25">
      <c r="B1084" s="238">
        <v>1021</v>
      </c>
      <c r="C1084" s="237">
        <v>102.50964432153675</v>
      </c>
    </row>
    <row r="1085" spans="2:3" x14ac:dyDescent="0.25">
      <c r="B1085" s="238">
        <v>1022</v>
      </c>
      <c r="C1085" s="237">
        <v>81.7248870739148</v>
      </c>
    </row>
    <row r="1086" spans="2:3" x14ac:dyDescent="0.25">
      <c r="B1086" s="238">
        <v>1023</v>
      </c>
      <c r="C1086" s="237">
        <v>140.23612043923828</v>
      </c>
    </row>
    <row r="1087" spans="2:3" x14ac:dyDescent="0.25">
      <c r="B1087" s="238">
        <v>1024</v>
      </c>
      <c r="C1087" s="237">
        <v>6.8211166043809897</v>
      </c>
    </row>
    <row r="1088" spans="2:3" x14ac:dyDescent="0.25">
      <c r="B1088" s="238">
        <v>1025</v>
      </c>
      <c r="C1088" s="237">
        <v>64.174246784348696</v>
      </c>
    </row>
    <row r="1089" spans="2:3" x14ac:dyDescent="0.25">
      <c r="B1089" s="238">
        <v>1026</v>
      </c>
      <c r="C1089" s="237">
        <v>84.800311373989047</v>
      </c>
    </row>
    <row r="1090" spans="2:3" x14ac:dyDescent="0.25">
      <c r="B1090" s="238">
        <v>1027</v>
      </c>
      <c r="C1090" s="237">
        <v>231.55347239577179</v>
      </c>
    </row>
    <row r="1091" spans="2:3" x14ac:dyDescent="0.25">
      <c r="B1091" s="238">
        <v>1028</v>
      </c>
      <c r="C1091" s="237">
        <v>135.60477562802129</v>
      </c>
    </row>
    <row r="1092" spans="2:3" x14ac:dyDescent="0.25">
      <c r="B1092" s="238">
        <v>1029</v>
      </c>
      <c r="C1092" s="237">
        <v>172.11169970533558</v>
      </c>
    </row>
    <row r="1093" spans="2:3" x14ac:dyDescent="0.25">
      <c r="B1093" s="238">
        <v>1030</v>
      </c>
      <c r="C1093" s="237">
        <v>-81.895221849590683</v>
      </c>
    </row>
    <row r="1094" spans="2:3" x14ac:dyDescent="0.25">
      <c r="B1094" s="238">
        <v>1031</v>
      </c>
      <c r="C1094" s="237">
        <v>252.88366636455856</v>
      </c>
    </row>
    <row r="1095" spans="2:3" x14ac:dyDescent="0.25">
      <c r="B1095" s="238">
        <v>1032</v>
      </c>
      <c r="C1095" s="237">
        <v>112.30147274515602</v>
      </c>
    </row>
    <row r="1096" spans="2:3" x14ac:dyDescent="0.25">
      <c r="B1096" s="238">
        <v>1033</v>
      </c>
      <c r="C1096" s="237">
        <v>36.455656630357211</v>
      </c>
    </row>
    <row r="1097" spans="2:3" x14ac:dyDescent="0.25">
      <c r="B1097" s="238">
        <v>1034</v>
      </c>
      <c r="C1097" s="237">
        <v>121.6382799266389</v>
      </c>
    </row>
    <row r="1098" spans="2:3" x14ac:dyDescent="0.25">
      <c r="B1098" s="238">
        <v>1035</v>
      </c>
      <c r="C1098" s="237">
        <v>101.57736848508758</v>
      </c>
    </row>
    <row r="1099" spans="2:3" x14ac:dyDescent="0.25">
      <c r="B1099" s="238">
        <v>1036</v>
      </c>
      <c r="C1099" s="237">
        <v>144.85090950028274</v>
      </c>
    </row>
    <row r="1100" spans="2:3" x14ac:dyDescent="0.25">
      <c r="B1100" s="238">
        <v>1037</v>
      </c>
      <c r="C1100" s="237">
        <v>-138.90041878235979</v>
      </c>
    </row>
    <row r="1101" spans="2:3" x14ac:dyDescent="0.25">
      <c r="B1101" s="238">
        <v>1038</v>
      </c>
      <c r="C1101" s="237">
        <v>-180.84049222578204</v>
      </c>
    </row>
    <row r="1102" spans="2:3" x14ac:dyDescent="0.25">
      <c r="B1102" s="238">
        <v>1039</v>
      </c>
      <c r="C1102" s="237">
        <v>278.33653475287861</v>
      </c>
    </row>
    <row r="1103" spans="2:3" x14ac:dyDescent="0.25">
      <c r="B1103" s="238">
        <v>1040</v>
      </c>
      <c r="C1103" s="237">
        <v>123.86530890641026</v>
      </c>
    </row>
    <row r="1104" spans="2:3" x14ac:dyDescent="0.25">
      <c r="B1104" s="238">
        <v>1041</v>
      </c>
      <c r="C1104" s="237">
        <v>229.76007098662973</v>
      </c>
    </row>
    <row r="1105" spans="2:3" x14ac:dyDescent="0.25">
      <c r="B1105" s="238">
        <v>1042</v>
      </c>
      <c r="C1105" s="237">
        <v>175.40915572115952</v>
      </c>
    </row>
    <row r="1106" spans="2:3" x14ac:dyDescent="0.25">
      <c r="B1106" s="238">
        <v>1043</v>
      </c>
      <c r="C1106" s="237">
        <v>241.00243408922148</v>
      </c>
    </row>
    <row r="1107" spans="2:3" x14ac:dyDescent="0.25">
      <c r="B1107" s="238">
        <v>1044</v>
      </c>
      <c r="C1107" s="237">
        <v>253.9436319082852</v>
      </c>
    </row>
    <row r="1108" spans="2:3" x14ac:dyDescent="0.25">
      <c r="B1108" s="238">
        <v>1045</v>
      </c>
      <c r="C1108" s="237">
        <v>188.34777551581868</v>
      </c>
    </row>
    <row r="1109" spans="2:3" x14ac:dyDescent="0.25">
      <c r="B1109" s="238">
        <v>1046</v>
      </c>
      <c r="C1109" s="237">
        <v>147.72318897243673</v>
      </c>
    </row>
    <row r="1110" spans="2:3" x14ac:dyDescent="0.25">
      <c r="B1110" s="238">
        <v>1047</v>
      </c>
      <c r="C1110" s="237">
        <v>174.51921783321779</v>
      </c>
    </row>
    <row r="1111" spans="2:3" x14ac:dyDescent="0.25">
      <c r="B1111" s="238">
        <v>1048</v>
      </c>
      <c r="C1111" s="237">
        <v>184.11718549352003</v>
      </c>
    </row>
    <row r="1112" spans="2:3" x14ac:dyDescent="0.25">
      <c r="B1112" s="238">
        <v>1049</v>
      </c>
      <c r="C1112" s="237">
        <v>94.203270159715885</v>
      </c>
    </row>
    <row r="1113" spans="2:3" x14ac:dyDescent="0.25">
      <c r="B1113" s="238">
        <v>1050</v>
      </c>
      <c r="C1113" s="237">
        <v>223.83318575366062</v>
      </c>
    </row>
    <row r="1114" spans="2:3" x14ac:dyDescent="0.25">
      <c r="B1114" s="238">
        <v>1051</v>
      </c>
      <c r="C1114" s="237">
        <v>485.39027103108032</v>
      </c>
    </row>
    <row r="1115" spans="2:3" x14ac:dyDescent="0.25">
      <c r="B1115" s="238">
        <v>1052</v>
      </c>
      <c r="C1115" s="237">
        <v>98.455320083713389</v>
      </c>
    </row>
    <row r="1116" spans="2:3" x14ac:dyDescent="0.25">
      <c r="B1116" s="238">
        <v>1053</v>
      </c>
      <c r="C1116" s="237">
        <v>112.3097674768058</v>
      </c>
    </row>
    <row r="1117" spans="2:3" x14ac:dyDescent="0.25">
      <c r="B1117" s="238">
        <v>1054</v>
      </c>
      <c r="C1117" s="237">
        <v>165.42332500367496</v>
      </c>
    </row>
    <row r="1118" spans="2:3" x14ac:dyDescent="0.25">
      <c r="B1118" s="238">
        <v>1055</v>
      </c>
      <c r="C1118" s="237">
        <v>7.3325345549559131</v>
      </c>
    </row>
    <row r="1119" spans="2:3" x14ac:dyDescent="0.25">
      <c r="B1119" s="238">
        <v>1056</v>
      </c>
      <c r="C1119" s="237">
        <v>269.46181685602733</v>
      </c>
    </row>
    <row r="1120" spans="2:3" x14ac:dyDescent="0.25">
      <c r="B1120" s="238">
        <v>1057</v>
      </c>
      <c r="C1120" s="237">
        <v>450.5545733941849</v>
      </c>
    </row>
    <row r="1121" spans="2:3" x14ac:dyDescent="0.25">
      <c r="B1121" s="238">
        <v>1058</v>
      </c>
      <c r="C1121" s="237">
        <v>245.05728379417965</v>
      </c>
    </row>
    <row r="1122" spans="2:3" x14ac:dyDescent="0.25">
      <c r="B1122" s="238">
        <v>1059</v>
      </c>
      <c r="C1122" s="237">
        <v>-4.9115399024148729</v>
      </c>
    </row>
    <row r="1123" spans="2:3" x14ac:dyDescent="0.25">
      <c r="B1123" s="238">
        <v>1060</v>
      </c>
      <c r="C1123" s="237">
        <v>118.45335531406282</v>
      </c>
    </row>
    <row r="1124" spans="2:3" x14ac:dyDescent="0.25">
      <c r="B1124" s="238">
        <v>1061</v>
      </c>
      <c r="C1124" s="237">
        <v>158.61110783366007</v>
      </c>
    </row>
    <row r="1125" spans="2:3" x14ac:dyDescent="0.25">
      <c r="B1125" s="238">
        <v>1062</v>
      </c>
      <c r="C1125" s="237">
        <v>75.101686483137698</v>
      </c>
    </row>
    <row r="1126" spans="2:3" x14ac:dyDescent="0.25">
      <c r="B1126" s="238">
        <v>1063</v>
      </c>
      <c r="C1126" s="237">
        <v>87.280444027142835</v>
      </c>
    </row>
    <row r="1127" spans="2:3" x14ac:dyDescent="0.25">
      <c r="B1127" s="238">
        <v>1064</v>
      </c>
      <c r="C1127" s="237">
        <v>273.84748277118467</v>
      </c>
    </row>
    <row r="1128" spans="2:3" x14ac:dyDescent="0.25">
      <c r="B1128" s="238">
        <v>1065</v>
      </c>
      <c r="C1128" s="237">
        <v>-64.8287721609492</v>
      </c>
    </row>
    <row r="1129" spans="2:3" x14ac:dyDescent="0.25">
      <c r="B1129" s="238">
        <v>1066</v>
      </c>
      <c r="C1129" s="237">
        <v>85.778664840245767</v>
      </c>
    </row>
    <row r="1130" spans="2:3" x14ac:dyDescent="0.25">
      <c r="B1130" s="238">
        <v>1067</v>
      </c>
      <c r="C1130" s="237">
        <v>72.518642142928556</v>
      </c>
    </row>
    <row r="1131" spans="2:3" x14ac:dyDescent="0.25">
      <c r="B1131" s="238">
        <v>1068</v>
      </c>
      <c r="C1131" s="237">
        <v>221.22319002971795</v>
      </c>
    </row>
    <row r="1132" spans="2:3" x14ac:dyDescent="0.25">
      <c r="B1132" s="238">
        <v>1069</v>
      </c>
      <c r="C1132" s="237">
        <v>1.4301933545463754</v>
      </c>
    </row>
    <row r="1133" spans="2:3" x14ac:dyDescent="0.25">
      <c r="B1133" s="238">
        <v>1070</v>
      </c>
      <c r="C1133" s="237">
        <v>86.966272845454142</v>
      </c>
    </row>
    <row r="1134" spans="2:3" x14ac:dyDescent="0.25">
      <c r="B1134" s="238">
        <v>1071</v>
      </c>
      <c r="C1134" s="237">
        <v>-58.552756206944309</v>
      </c>
    </row>
    <row r="1135" spans="2:3" x14ac:dyDescent="0.25">
      <c r="B1135" s="238">
        <v>1072</v>
      </c>
      <c r="C1135" s="237">
        <v>70.635591775707439</v>
      </c>
    </row>
    <row r="1136" spans="2:3" x14ac:dyDescent="0.25">
      <c r="B1136" s="238">
        <v>1073</v>
      </c>
      <c r="C1136" s="237">
        <v>74.773653798591567</v>
      </c>
    </row>
    <row r="1137" spans="2:3" x14ac:dyDescent="0.25">
      <c r="B1137" s="238">
        <v>1074</v>
      </c>
      <c r="C1137" s="237">
        <v>-51.390118780960449</v>
      </c>
    </row>
    <row r="1138" spans="2:3" x14ac:dyDescent="0.25">
      <c r="B1138" s="238">
        <v>1075</v>
      </c>
      <c r="C1138" s="237">
        <v>150.36223802531563</v>
      </c>
    </row>
    <row r="1139" spans="2:3" x14ac:dyDescent="0.25">
      <c r="B1139" s="238">
        <v>1076</v>
      </c>
      <c r="C1139" s="237">
        <v>142.92316151659099</v>
      </c>
    </row>
    <row r="1140" spans="2:3" x14ac:dyDescent="0.25">
      <c r="B1140" s="238">
        <v>1077</v>
      </c>
      <c r="C1140" s="237">
        <v>-188.69882661618277</v>
      </c>
    </row>
    <row r="1141" spans="2:3" x14ac:dyDescent="0.25">
      <c r="B1141" s="238">
        <v>1078</v>
      </c>
      <c r="C1141" s="237">
        <v>375.0849918561637</v>
      </c>
    </row>
    <row r="1142" spans="2:3" x14ac:dyDescent="0.25">
      <c r="B1142" s="238">
        <v>1079</v>
      </c>
      <c r="C1142" s="237">
        <v>-65.283613597316673</v>
      </c>
    </row>
    <row r="1143" spans="2:3" x14ac:dyDescent="0.25">
      <c r="B1143" s="238">
        <v>1080</v>
      </c>
      <c r="C1143" s="237">
        <v>-70.51510643738078</v>
      </c>
    </row>
    <row r="1144" spans="2:3" x14ac:dyDescent="0.25">
      <c r="B1144" s="238">
        <v>1081</v>
      </c>
      <c r="C1144" s="237">
        <v>238.47024299771812</v>
      </c>
    </row>
    <row r="1145" spans="2:3" x14ac:dyDescent="0.25">
      <c r="B1145" s="238">
        <v>1082</v>
      </c>
      <c r="C1145" s="237">
        <v>-27.383744147852667</v>
      </c>
    </row>
    <row r="1146" spans="2:3" x14ac:dyDescent="0.25">
      <c r="B1146" s="238">
        <v>1083</v>
      </c>
      <c r="C1146" s="237">
        <v>74.717926734176189</v>
      </c>
    </row>
    <row r="1147" spans="2:3" x14ac:dyDescent="0.25">
      <c r="B1147" s="238">
        <v>1084</v>
      </c>
      <c r="C1147" s="237">
        <v>223.15439081632422</v>
      </c>
    </row>
    <row r="1148" spans="2:3" x14ac:dyDescent="0.25">
      <c r="B1148" s="238">
        <v>1085</v>
      </c>
      <c r="C1148" s="237">
        <v>158.81006487602306</v>
      </c>
    </row>
    <row r="1149" spans="2:3" x14ac:dyDescent="0.25">
      <c r="B1149" s="238">
        <v>1086</v>
      </c>
      <c r="C1149" s="237">
        <v>216.23284158935761</v>
      </c>
    </row>
    <row r="1150" spans="2:3" x14ac:dyDescent="0.25">
      <c r="B1150" s="238">
        <v>1087</v>
      </c>
      <c r="C1150" s="237">
        <v>121.39813931062693</v>
      </c>
    </row>
    <row r="1151" spans="2:3" x14ac:dyDescent="0.25">
      <c r="B1151" s="238">
        <v>1088</v>
      </c>
      <c r="C1151" s="237">
        <v>42.995974427365695</v>
      </c>
    </row>
    <row r="1152" spans="2:3" x14ac:dyDescent="0.25">
      <c r="B1152" s="238">
        <v>1089</v>
      </c>
      <c r="C1152" s="237">
        <v>235.64932587066127</v>
      </c>
    </row>
    <row r="1153" spans="2:3" x14ac:dyDescent="0.25">
      <c r="B1153" s="238">
        <v>1090</v>
      </c>
      <c r="C1153" s="237">
        <v>173.56545791507955</v>
      </c>
    </row>
    <row r="1154" spans="2:3" x14ac:dyDescent="0.25">
      <c r="B1154" s="238">
        <v>1091</v>
      </c>
      <c r="C1154" s="237">
        <v>140.25978406781695</v>
      </c>
    </row>
    <row r="1155" spans="2:3" x14ac:dyDescent="0.25">
      <c r="B1155" s="238">
        <v>1092</v>
      </c>
      <c r="C1155" s="237">
        <v>48.807589705810486</v>
      </c>
    </row>
    <row r="1156" spans="2:3" x14ac:dyDescent="0.25">
      <c r="B1156" s="238">
        <v>1093</v>
      </c>
      <c r="C1156" s="237">
        <v>95.770208935001548</v>
      </c>
    </row>
    <row r="1157" spans="2:3" x14ac:dyDescent="0.25">
      <c r="B1157" s="238">
        <v>1094</v>
      </c>
      <c r="C1157" s="237">
        <v>-209.70717154297131</v>
      </c>
    </row>
    <row r="1158" spans="2:3" x14ac:dyDescent="0.25">
      <c r="B1158" s="238">
        <v>1095</v>
      </c>
      <c r="C1158" s="237">
        <v>-13.055438095212907</v>
      </c>
    </row>
    <row r="1159" spans="2:3" x14ac:dyDescent="0.25">
      <c r="B1159" s="238">
        <v>1096</v>
      </c>
      <c r="C1159" s="237">
        <v>246.97595669793716</v>
      </c>
    </row>
    <row r="1160" spans="2:3" x14ac:dyDescent="0.25">
      <c r="B1160" s="238">
        <v>1097</v>
      </c>
      <c r="C1160" s="237">
        <v>85.53943114605913</v>
      </c>
    </row>
    <row r="1161" spans="2:3" x14ac:dyDescent="0.25">
      <c r="B1161" s="238">
        <v>1098</v>
      </c>
      <c r="C1161" s="237">
        <v>326.33140435786964</v>
      </c>
    </row>
    <row r="1162" spans="2:3" x14ac:dyDescent="0.25">
      <c r="B1162" s="238">
        <v>1099</v>
      </c>
      <c r="C1162" s="237">
        <v>249.48348646253061</v>
      </c>
    </row>
    <row r="1163" spans="2:3" x14ac:dyDescent="0.25">
      <c r="B1163" s="238">
        <v>1100</v>
      </c>
      <c r="C1163" s="237">
        <v>219.78318045885169</v>
      </c>
    </row>
    <row r="1164" spans="2:3" x14ac:dyDescent="0.25">
      <c r="B1164" s="238">
        <v>1101</v>
      </c>
      <c r="C1164" s="237">
        <v>182.16073924041621</v>
      </c>
    </row>
    <row r="1165" spans="2:3" x14ac:dyDescent="0.25">
      <c r="B1165" s="238">
        <v>1102</v>
      </c>
      <c r="C1165" s="237">
        <v>108.72552602255421</v>
      </c>
    </row>
    <row r="1166" spans="2:3" x14ac:dyDescent="0.25">
      <c r="B1166" s="238">
        <v>1103</v>
      </c>
      <c r="C1166" s="237">
        <v>165.71182556884224</v>
      </c>
    </row>
    <row r="1167" spans="2:3" x14ac:dyDescent="0.25">
      <c r="B1167" s="238">
        <v>1104</v>
      </c>
      <c r="C1167" s="237">
        <v>320.03564080656838</v>
      </c>
    </row>
    <row r="1168" spans="2:3" x14ac:dyDescent="0.25">
      <c r="B1168" s="238">
        <v>1105</v>
      </c>
      <c r="C1168" s="237">
        <v>385.79297236662569</v>
      </c>
    </row>
    <row r="1169" spans="2:3" x14ac:dyDescent="0.25">
      <c r="B1169" s="238">
        <v>1106</v>
      </c>
      <c r="C1169" s="237">
        <v>156.07459923548558</v>
      </c>
    </row>
    <row r="1170" spans="2:3" x14ac:dyDescent="0.25">
      <c r="B1170" s="238">
        <v>1107</v>
      </c>
      <c r="C1170" s="237">
        <v>241.17936947066718</v>
      </c>
    </row>
    <row r="1171" spans="2:3" x14ac:dyDescent="0.25">
      <c r="B1171" s="238">
        <v>1108</v>
      </c>
      <c r="C1171" s="237">
        <v>-99.873319735172032</v>
      </c>
    </row>
    <row r="1172" spans="2:3" x14ac:dyDescent="0.25">
      <c r="B1172" s="238">
        <v>1109</v>
      </c>
      <c r="C1172" s="237">
        <v>68.233852919552731</v>
      </c>
    </row>
    <row r="1173" spans="2:3" x14ac:dyDescent="0.25">
      <c r="B1173" s="238">
        <v>1110</v>
      </c>
      <c r="C1173" s="237">
        <v>-34.065886628150423</v>
      </c>
    </row>
    <row r="1174" spans="2:3" x14ac:dyDescent="0.25">
      <c r="B1174" s="238">
        <v>1111</v>
      </c>
      <c r="C1174" s="237">
        <v>260.25936388126769</v>
      </c>
    </row>
    <row r="1175" spans="2:3" x14ac:dyDescent="0.25">
      <c r="B1175" s="238">
        <v>1112</v>
      </c>
      <c r="C1175" s="237">
        <v>119.82126942152006</v>
      </c>
    </row>
    <row r="1176" spans="2:3" x14ac:dyDescent="0.25">
      <c r="B1176" s="238">
        <v>1113</v>
      </c>
      <c r="C1176" s="237">
        <v>108.28112547128461</v>
      </c>
    </row>
    <row r="1177" spans="2:3" x14ac:dyDescent="0.25">
      <c r="B1177" s="238">
        <v>1114</v>
      </c>
      <c r="C1177" s="237">
        <v>-103.3171408637451</v>
      </c>
    </row>
    <row r="1178" spans="2:3" x14ac:dyDescent="0.25">
      <c r="B1178" s="238">
        <v>1115</v>
      </c>
      <c r="C1178" s="237">
        <v>118.28548145799894</v>
      </c>
    </row>
    <row r="1179" spans="2:3" x14ac:dyDescent="0.25">
      <c r="B1179" s="238">
        <v>1116</v>
      </c>
      <c r="C1179" s="237">
        <v>215.71226951007208</v>
      </c>
    </row>
    <row r="1180" spans="2:3" x14ac:dyDescent="0.25">
      <c r="B1180" s="238">
        <v>1117</v>
      </c>
      <c r="C1180" s="237">
        <v>202.23448197553066</v>
      </c>
    </row>
    <row r="1181" spans="2:3" x14ac:dyDescent="0.25">
      <c r="B1181" s="238">
        <v>1118</v>
      </c>
      <c r="C1181" s="237">
        <v>48.945982266166084</v>
      </c>
    </row>
    <row r="1182" spans="2:3" x14ac:dyDescent="0.25">
      <c r="B1182" s="238">
        <v>1119</v>
      </c>
      <c r="C1182" s="237">
        <v>214.58321776962146</v>
      </c>
    </row>
    <row r="1183" spans="2:3" x14ac:dyDescent="0.25">
      <c r="B1183" s="238">
        <v>1120</v>
      </c>
      <c r="C1183" s="237">
        <v>24.531813159491236</v>
      </c>
    </row>
    <row r="1184" spans="2:3" x14ac:dyDescent="0.25">
      <c r="B1184" s="238">
        <v>1121</v>
      </c>
      <c r="C1184" s="237">
        <v>127.83989913588279</v>
      </c>
    </row>
    <row r="1185" spans="2:3" x14ac:dyDescent="0.25">
      <c r="B1185" s="238">
        <v>1122</v>
      </c>
      <c r="C1185" s="237">
        <v>248.56732501759871</v>
      </c>
    </row>
    <row r="1186" spans="2:3" x14ac:dyDescent="0.25">
      <c r="B1186" s="238">
        <v>1123</v>
      </c>
      <c r="C1186" s="237">
        <v>335.22862702064151</v>
      </c>
    </row>
    <row r="1187" spans="2:3" x14ac:dyDescent="0.25">
      <c r="B1187" s="238">
        <v>1124</v>
      </c>
      <c r="C1187" s="237">
        <v>105.72097590483364</v>
      </c>
    </row>
    <row r="1188" spans="2:3" x14ac:dyDescent="0.25">
      <c r="B1188" s="238">
        <v>1125</v>
      </c>
      <c r="C1188" s="237">
        <v>163.86381578551391</v>
      </c>
    </row>
    <row r="1189" spans="2:3" x14ac:dyDescent="0.25">
      <c r="B1189" s="238">
        <v>1126</v>
      </c>
      <c r="C1189" s="237">
        <v>184.44258935773155</v>
      </c>
    </row>
    <row r="1190" spans="2:3" x14ac:dyDescent="0.25">
      <c r="B1190" s="238">
        <v>1127</v>
      </c>
      <c r="C1190" s="237">
        <v>-70.987713318236359</v>
      </c>
    </row>
    <row r="1191" spans="2:3" x14ac:dyDescent="0.25">
      <c r="B1191" s="238">
        <v>1128</v>
      </c>
      <c r="C1191" s="237">
        <v>322.87105549919227</v>
      </c>
    </row>
    <row r="1192" spans="2:3" x14ac:dyDescent="0.25">
      <c r="B1192" s="238">
        <v>1129</v>
      </c>
      <c r="C1192" s="237">
        <v>-96.209471721620929</v>
      </c>
    </row>
    <row r="1193" spans="2:3" x14ac:dyDescent="0.25">
      <c r="B1193" s="238">
        <v>1130</v>
      </c>
      <c r="C1193" s="237">
        <v>82.384904788829772</v>
      </c>
    </row>
    <row r="1194" spans="2:3" x14ac:dyDescent="0.25">
      <c r="B1194" s="238">
        <v>1131</v>
      </c>
      <c r="C1194" s="237">
        <v>-23.663286356975306</v>
      </c>
    </row>
    <row r="1195" spans="2:3" x14ac:dyDescent="0.25">
      <c r="B1195" s="238">
        <v>1132</v>
      </c>
      <c r="C1195" s="237">
        <v>107.31055304881883</v>
      </c>
    </row>
    <row r="1196" spans="2:3" x14ac:dyDescent="0.25">
      <c r="B1196" s="238">
        <v>1133</v>
      </c>
      <c r="C1196" s="237">
        <v>88.191640023089462</v>
      </c>
    </row>
    <row r="1197" spans="2:3" x14ac:dyDescent="0.25">
      <c r="B1197" s="238">
        <v>1134</v>
      </c>
      <c r="C1197" s="237">
        <v>222.56079894152816</v>
      </c>
    </row>
    <row r="1198" spans="2:3" x14ac:dyDescent="0.25">
      <c r="B1198" s="238">
        <v>1135</v>
      </c>
      <c r="C1198" s="237">
        <v>113.37411926304603</v>
      </c>
    </row>
    <row r="1199" spans="2:3" x14ac:dyDescent="0.25">
      <c r="B1199" s="238">
        <v>1136</v>
      </c>
      <c r="C1199" s="237">
        <v>-110.87935168879557</v>
      </c>
    </row>
    <row r="1200" spans="2:3" x14ac:dyDescent="0.25">
      <c r="B1200" s="238">
        <v>1137</v>
      </c>
      <c r="C1200" s="237">
        <v>128.68531659787143</v>
      </c>
    </row>
    <row r="1201" spans="2:3" x14ac:dyDescent="0.25">
      <c r="B1201" s="238">
        <v>1138</v>
      </c>
      <c r="C1201" s="237">
        <v>7.0570819218937118</v>
      </c>
    </row>
    <row r="1202" spans="2:3" x14ac:dyDescent="0.25">
      <c r="B1202" s="238">
        <v>1139</v>
      </c>
      <c r="C1202" s="237">
        <v>172.60692601703531</v>
      </c>
    </row>
    <row r="1203" spans="2:3" x14ac:dyDescent="0.25">
      <c r="B1203" s="238">
        <v>1140</v>
      </c>
      <c r="C1203" s="237">
        <v>228.06937704909316</v>
      </c>
    </row>
    <row r="1204" spans="2:3" x14ac:dyDescent="0.25">
      <c r="B1204" s="238">
        <v>1141</v>
      </c>
      <c r="C1204" s="237">
        <v>156.54807368297691</v>
      </c>
    </row>
    <row r="1205" spans="2:3" x14ac:dyDescent="0.25">
      <c r="B1205" s="238">
        <v>1142</v>
      </c>
      <c r="C1205" s="237">
        <v>5.3598915674910756</v>
      </c>
    </row>
    <row r="1206" spans="2:3" x14ac:dyDescent="0.25">
      <c r="B1206" s="238">
        <v>1143</v>
      </c>
      <c r="C1206" s="237">
        <v>160.59985118728034</v>
      </c>
    </row>
    <row r="1207" spans="2:3" x14ac:dyDescent="0.25">
      <c r="B1207" s="238">
        <v>1144</v>
      </c>
      <c r="C1207" s="237">
        <v>136.17717987483391</v>
      </c>
    </row>
    <row r="1208" spans="2:3" x14ac:dyDescent="0.25">
      <c r="B1208" s="238">
        <v>1145</v>
      </c>
      <c r="C1208" s="237">
        <v>204.15032616880643</v>
      </c>
    </row>
    <row r="1209" spans="2:3" x14ac:dyDescent="0.25">
      <c r="B1209" s="238">
        <v>1146</v>
      </c>
      <c r="C1209" s="237">
        <v>15.823733993103517</v>
      </c>
    </row>
    <row r="1210" spans="2:3" x14ac:dyDescent="0.25">
      <c r="B1210" s="238">
        <v>1147</v>
      </c>
      <c r="C1210" s="237">
        <v>-188.07382214605968</v>
      </c>
    </row>
    <row r="1211" spans="2:3" x14ac:dyDescent="0.25">
      <c r="B1211" s="238">
        <v>1148</v>
      </c>
      <c r="C1211" s="237">
        <v>278.58191818345483</v>
      </c>
    </row>
    <row r="1212" spans="2:3" x14ac:dyDescent="0.25">
      <c r="B1212" s="238">
        <v>1149</v>
      </c>
      <c r="C1212" s="237">
        <v>104.78216388647125</v>
      </c>
    </row>
    <row r="1213" spans="2:3" x14ac:dyDescent="0.25">
      <c r="B1213" s="238">
        <v>1150</v>
      </c>
      <c r="C1213" s="237">
        <v>1.8258844275554083</v>
      </c>
    </row>
    <row r="1214" spans="2:3" x14ac:dyDescent="0.25">
      <c r="B1214" s="238">
        <v>1151</v>
      </c>
      <c r="C1214" s="237">
        <v>58.833656234263003</v>
      </c>
    </row>
    <row r="1215" spans="2:3" x14ac:dyDescent="0.25">
      <c r="B1215" s="238">
        <v>1152</v>
      </c>
      <c r="C1215" s="237">
        <v>99.872274084728303</v>
      </c>
    </row>
    <row r="1216" spans="2:3" x14ac:dyDescent="0.25">
      <c r="B1216" s="238">
        <v>1153</v>
      </c>
      <c r="C1216" s="237">
        <v>134.84015284180055</v>
      </c>
    </row>
    <row r="1217" spans="2:3" x14ac:dyDescent="0.25">
      <c r="B1217" s="238">
        <v>1154</v>
      </c>
      <c r="C1217" s="237">
        <v>187.25962790211423</v>
      </c>
    </row>
    <row r="1218" spans="2:3" x14ac:dyDescent="0.25">
      <c r="B1218" s="238">
        <v>1155</v>
      </c>
      <c r="C1218" s="237">
        <v>143.09768561597639</v>
      </c>
    </row>
    <row r="1219" spans="2:3" x14ac:dyDescent="0.25">
      <c r="B1219" s="238">
        <v>1156</v>
      </c>
      <c r="C1219" s="237">
        <v>141.8973852059307</v>
      </c>
    </row>
    <row r="1220" spans="2:3" x14ac:dyDescent="0.25">
      <c r="B1220" s="238">
        <v>1157</v>
      </c>
      <c r="C1220" s="237">
        <v>152.1114164433142</v>
      </c>
    </row>
    <row r="1221" spans="2:3" x14ac:dyDescent="0.25">
      <c r="B1221" s="238">
        <v>1158</v>
      </c>
      <c r="C1221" s="237">
        <v>180.82783776070812</v>
      </c>
    </row>
    <row r="1222" spans="2:3" x14ac:dyDescent="0.25">
      <c r="B1222" s="238">
        <v>1159</v>
      </c>
      <c r="C1222" s="237">
        <v>284.07028515693287</v>
      </c>
    </row>
    <row r="1223" spans="2:3" x14ac:dyDescent="0.25">
      <c r="B1223" s="238">
        <v>1160</v>
      </c>
      <c r="C1223" s="237">
        <v>272.85658827709051</v>
      </c>
    </row>
    <row r="1224" spans="2:3" x14ac:dyDescent="0.25">
      <c r="B1224" s="238">
        <v>1161</v>
      </c>
      <c r="C1224" s="237">
        <v>-62.857285872810479</v>
      </c>
    </row>
    <row r="1225" spans="2:3" x14ac:dyDescent="0.25">
      <c r="B1225" s="238">
        <v>1162</v>
      </c>
      <c r="C1225" s="237">
        <v>-100.46938074735701</v>
      </c>
    </row>
    <row r="1226" spans="2:3" x14ac:dyDescent="0.25">
      <c r="B1226" s="238">
        <v>1163</v>
      </c>
      <c r="C1226" s="237">
        <v>446.89165545632386</v>
      </c>
    </row>
    <row r="1227" spans="2:3" x14ac:dyDescent="0.25">
      <c r="B1227" s="238">
        <v>1164</v>
      </c>
      <c r="C1227" s="237">
        <v>57.933669361936829</v>
      </c>
    </row>
    <row r="1228" spans="2:3" x14ac:dyDescent="0.25">
      <c r="B1228" s="238">
        <v>1165</v>
      </c>
      <c r="C1228" s="237">
        <v>259.15736965837891</v>
      </c>
    </row>
    <row r="1229" spans="2:3" x14ac:dyDescent="0.25">
      <c r="B1229" s="238">
        <v>1166</v>
      </c>
      <c r="C1229" s="237">
        <v>74.649822121508691</v>
      </c>
    </row>
    <row r="1230" spans="2:3" x14ac:dyDescent="0.25">
      <c r="B1230" s="238">
        <v>1167</v>
      </c>
      <c r="C1230" s="237">
        <v>-28.826200164501643</v>
      </c>
    </row>
    <row r="1231" spans="2:3" x14ac:dyDescent="0.25">
      <c r="B1231" s="238">
        <v>1168</v>
      </c>
      <c r="C1231" s="237">
        <v>-3.0355856688633196</v>
      </c>
    </row>
    <row r="1232" spans="2:3" x14ac:dyDescent="0.25">
      <c r="B1232" s="238">
        <v>1169</v>
      </c>
      <c r="C1232" s="237">
        <v>211.31159465258492</v>
      </c>
    </row>
    <row r="1233" spans="2:3" x14ac:dyDescent="0.25">
      <c r="B1233" s="238">
        <v>1170</v>
      </c>
      <c r="C1233" s="237">
        <v>33.174933795046371</v>
      </c>
    </row>
    <row r="1234" spans="2:3" x14ac:dyDescent="0.25">
      <c r="B1234" s="238">
        <v>1171</v>
      </c>
      <c r="C1234" s="237">
        <v>113.602052280522</v>
      </c>
    </row>
    <row r="1235" spans="2:3" x14ac:dyDescent="0.25">
      <c r="B1235" s="238">
        <v>1172</v>
      </c>
      <c r="C1235" s="237">
        <v>154.75037054101972</v>
      </c>
    </row>
    <row r="1236" spans="2:3" x14ac:dyDescent="0.25">
      <c r="B1236" s="238">
        <v>1173</v>
      </c>
      <c r="C1236" s="237">
        <v>12.901494965733278</v>
      </c>
    </row>
    <row r="1237" spans="2:3" x14ac:dyDescent="0.25">
      <c r="B1237" s="238">
        <v>1174</v>
      </c>
      <c r="C1237" s="237">
        <v>214.39402288060029</v>
      </c>
    </row>
    <row r="1238" spans="2:3" x14ac:dyDescent="0.25">
      <c r="B1238" s="238">
        <v>1175</v>
      </c>
      <c r="C1238" s="237">
        <v>63.472887654212222</v>
      </c>
    </row>
    <row r="1239" spans="2:3" x14ac:dyDescent="0.25">
      <c r="B1239" s="238">
        <v>1176</v>
      </c>
      <c r="C1239" s="237">
        <v>-14.220312480500723</v>
      </c>
    </row>
    <row r="1240" spans="2:3" x14ac:dyDescent="0.25">
      <c r="B1240" s="238">
        <v>1177</v>
      </c>
      <c r="C1240" s="237">
        <v>562.42516435557854</v>
      </c>
    </row>
    <row r="1241" spans="2:3" x14ac:dyDescent="0.25">
      <c r="B1241" s="238">
        <v>1178</v>
      </c>
      <c r="C1241" s="237">
        <v>172.36969199368775</v>
      </c>
    </row>
    <row r="1242" spans="2:3" x14ac:dyDescent="0.25">
      <c r="B1242" s="238">
        <v>1179</v>
      </c>
      <c r="C1242" s="237">
        <v>144.12850615016583</v>
      </c>
    </row>
    <row r="1243" spans="2:3" x14ac:dyDescent="0.25">
      <c r="B1243" s="238">
        <v>1180</v>
      </c>
      <c r="C1243" s="237">
        <v>32.576113583448361</v>
      </c>
    </row>
    <row r="1244" spans="2:3" x14ac:dyDescent="0.25">
      <c r="B1244" s="238">
        <v>1181</v>
      </c>
      <c r="C1244" s="237">
        <v>254.84668315387825</v>
      </c>
    </row>
    <row r="1245" spans="2:3" x14ac:dyDescent="0.25">
      <c r="B1245" s="238">
        <v>1182</v>
      </c>
      <c r="C1245" s="237">
        <v>101.48316867494572</v>
      </c>
    </row>
    <row r="1246" spans="2:3" x14ac:dyDescent="0.25">
      <c r="B1246" s="238">
        <v>1183</v>
      </c>
      <c r="C1246" s="237">
        <v>38.506859490825406</v>
      </c>
    </row>
    <row r="1247" spans="2:3" x14ac:dyDescent="0.25">
      <c r="B1247" s="238">
        <v>1184</v>
      </c>
      <c r="C1247" s="237">
        <v>16.191983838201139</v>
      </c>
    </row>
    <row r="1248" spans="2:3" x14ac:dyDescent="0.25">
      <c r="B1248" s="238">
        <v>1185</v>
      </c>
      <c r="C1248" s="237">
        <v>100.56659818868968</v>
      </c>
    </row>
    <row r="1249" spans="2:3" x14ac:dyDescent="0.25">
      <c r="B1249" s="238">
        <v>1186</v>
      </c>
      <c r="C1249" s="237">
        <v>16.104055346515679</v>
      </c>
    </row>
    <row r="1250" spans="2:3" x14ac:dyDescent="0.25">
      <c r="B1250" s="238">
        <v>1187</v>
      </c>
      <c r="C1250" s="237">
        <v>-1.6166690179367578</v>
      </c>
    </row>
    <row r="1251" spans="2:3" x14ac:dyDescent="0.25">
      <c r="B1251" s="238">
        <v>1188</v>
      </c>
      <c r="C1251" s="237">
        <v>108.76503744536248</v>
      </c>
    </row>
    <row r="1252" spans="2:3" x14ac:dyDescent="0.25">
      <c r="B1252" s="238">
        <v>1189</v>
      </c>
      <c r="C1252" s="237">
        <v>-30.840613405777844</v>
      </c>
    </row>
    <row r="1253" spans="2:3" x14ac:dyDescent="0.25">
      <c r="B1253" s="238">
        <v>1190</v>
      </c>
      <c r="C1253" s="237">
        <v>228.02928533441417</v>
      </c>
    </row>
    <row r="1254" spans="2:3" x14ac:dyDescent="0.25">
      <c r="B1254" s="238">
        <v>1191</v>
      </c>
      <c r="C1254" s="237">
        <v>83.944786493549884</v>
      </c>
    </row>
    <row r="1255" spans="2:3" x14ac:dyDescent="0.25">
      <c r="B1255" s="238">
        <v>1192</v>
      </c>
      <c r="C1255" s="237">
        <v>408.23679579771289</v>
      </c>
    </row>
    <row r="1256" spans="2:3" x14ac:dyDescent="0.25">
      <c r="B1256" s="238">
        <v>1193</v>
      </c>
      <c r="C1256" s="237">
        <v>-129.99460747936934</v>
      </c>
    </row>
    <row r="1257" spans="2:3" x14ac:dyDescent="0.25">
      <c r="B1257" s="238">
        <v>1194</v>
      </c>
      <c r="C1257" s="237">
        <v>266.50623330763403</v>
      </c>
    </row>
    <row r="1258" spans="2:3" x14ac:dyDescent="0.25">
      <c r="B1258" s="238">
        <v>1195</v>
      </c>
      <c r="C1258" s="237">
        <v>-58.743627866082846</v>
      </c>
    </row>
    <row r="1259" spans="2:3" x14ac:dyDescent="0.25">
      <c r="B1259" s="238">
        <v>1196</v>
      </c>
      <c r="C1259" s="237">
        <v>-26.810443952399936</v>
      </c>
    </row>
    <row r="1260" spans="2:3" x14ac:dyDescent="0.25">
      <c r="B1260" s="238">
        <v>1197</v>
      </c>
      <c r="C1260" s="237">
        <v>39.883556961056428</v>
      </c>
    </row>
    <row r="1261" spans="2:3" x14ac:dyDescent="0.25">
      <c r="B1261" s="238">
        <v>1198</v>
      </c>
      <c r="C1261" s="237">
        <v>296.12323086011327</v>
      </c>
    </row>
    <row r="1262" spans="2:3" x14ac:dyDescent="0.25">
      <c r="B1262" s="238">
        <v>1199</v>
      </c>
      <c r="C1262" s="237">
        <v>189.08021608529054</v>
      </c>
    </row>
    <row r="1263" spans="2:3" x14ac:dyDescent="0.25">
      <c r="B1263" s="238">
        <v>1200</v>
      </c>
      <c r="C1263" s="237">
        <v>152.6245840181399</v>
      </c>
    </row>
    <row r="1264" spans="2:3" x14ac:dyDescent="0.25">
      <c r="B1264" s="238">
        <v>1201</v>
      </c>
      <c r="C1264" s="237">
        <v>132.2319748230405</v>
      </c>
    </row>
    <row r="1265" spans="2:3" x14ac:dyDescent="0.25">
      <c r="B1265" s="238">
        <v>1202</v>
      </c>
      <c r="C1265" s="237">
        <v>58.9845068562893</v>
      </c>
    </row>
    <row r="1266" spans="2:3" x14ac:dyDescent="0.25">
      <c r="B1266" s="238">
        <v>1203</v>
      </c>
      <c r="C1266" s="237">
        <v>123.14007217252824</v>
      </c>
    </row>
    <row r="1267" spans="2:3" x14ac:dyDescent="0.25">
      <c r="B1267" s="238">
        <v>1204</v>
      </c>
      <c r="C1267" s="237">
        <v>246.98951825955379</v>
      </c>
    </row>
    <row r="1268" spans="2:3" x14ac:dyDescent="0.25">
      <c r="B1268" s="238">
        <v>1205</v>
      </c>
      <c r="C1268" s="237">
        <v>210.7195725717155</v>
      </c>
    </row>
    <row r="1269" spans="2:3" x14ac:dyDescent="0.25">
      <c r="B1269" s="238">
        <v>1206</v>
      </c>
      <c r="C1269" s="237">
        <v>-2.3791938540523176</v>
      </c>
    </row>
    <row r="1270" spans="2:3" x14ac:dyDescent="0.25">
      <c r="B1270" s="238">
        <v>1207</v>
      </c>
      <c r="C1270" s="237">
        <v>11.123406616153602</v>
      </c>
    </row>
    <row r="1271" spans="2:3" x14ac:dyDescent="0.25">
      <c r="B1271" s="238">
        <v>1208</v>
      </c>
      <c r="C1271" s="237">
        <v>-94.664233201166581</v>
      </c>
    </row>
    <row r="1272" spans="2:3" x14ac:dyDescent="0.25">
      <c r="B1272" s="238">
        <v>1209</v>
      </c>
      <c r="C1272" s="237">
        <v>277.21793204302531</v>
      </c>
    </row>
    <row r="1273" spans="2:3" x14ac:dyDescent="0.25">
      <c r="B1273" s="238">
        <v>1210</v>
      </c>
      <c r="C1273" s="237">
        <v>177.99014541513034</v>
      </c>
    </row>
    <row r="1274" spans="2:3" x14ac:dyDescent="0.25">
      <c r="B1274" s="238">
        <v>1211</v>
      </c>
      <c r="C1274" s="237">
        <v>251.33889934682915</v>
      </c>
    </row>
    <row r="1275" spans="2:3" x14ac:dyDescent="0.25">
      <c r="B1275" s="238">
        <v>1212</v>
      </c>
      <c r="C1275" s="237">
        <v>1.2767219593567489</v>
      </c>
    </row>
    <row r="1276" spans="2:3" x14ac:dyDescent="0.25">
      <c r="B1276" s="238">
        <v>1213</v>
      </c>
      <c r="C1276" s="237">
        <v>65.958761327290958</v>
      </c>
    </row>
    <row r="1277" spans="2:3" x14ac:dyDescent="0.25">
      <c r="B1277" s="238">
        <v>1214</v>
      </c>
      <c r="C1277" s="237">
        <v>374.66268649432664</v>
      </c>
    </row>
    <row r="1278" spans="2:3" x14ac:dyDescent="0.25">
      <c r="B1278" s="238">
        <v>1215</v>
      </c>
      <c r="C1278" s="237">
        <v>296.76469732729811</v>
      </c>
    </row>
    <row r="1279" spans="2:3" x14ac:dyDescent="0.25">
      <c r="B1279" s="238">
        <v>1216</v>
      </c>
      <c r="C1279" s="237">
        <v>153.40579050794773</v>
      </c>
    </row>
    <row r="1280" spans="2:3" x14ac:dyDescent="0.25">
      <c r="B1280" s="238">
        <v>1217</v>
      </c>
      <c r="C1280" s="237">
        <v>-126.32661077157744</v>
      </c>
    </row>
    <row r="1281" spans="2:3" x14ac:dyDescent="0.25">
      <c r="B1281" s="238">
        <v>1218</v>
      </c>
      <c r="C1281" s="237">
        <v>2.1412646263213588</v>
      </c>
    </row>
    <row r="1282" spans="2:3" x14ac:dyDescent="0.25">
      <c r="B1282" s="238">
        <v>1219</v>
      </c>
      <c r="C1282" s="237">
        <v>310.65501492676037</v>
      </c>
    </row>
    <row r="1283" spans="2:3" x14ac:dyDescent="0.25">
      <c r="B1283" s="238">
        <v>1220</v>
      </c>
      <c r="C1283" s="237">
        <v>0.57427964161229283</v>
      </c>
    </row>
    <row r="1284" spans="2:3" x14ac:dyDescent="0.25">
      <c r="B1284" s="238">
        <v>1221</v>
      </c>
      <c r="C1284" s="237">
        <v>125.74860030707023</v>
      </c>
    </row>
    <row r="1285" spans="2:3" x14ac:dyDescent="0.25">
      <c r="B1285" s="238">
        <v>1222</v>
      </c>
      <c r="C1285" s="237">
        <v>98.441845033614598</v>
      </c>
    </row>
    <row r="1286" spans="2:3" x14ac:dyDescent="0.25">
      <c r="B1286" s="238">
        <v>1223</v>
      </c>
      <c r="C1286" s="237">
        <v>410.2605910075664</v>
      </c>
    </row>
    <row r="1287" spans="2:3" x14ac:dyDescent="0.25">
      <c r="B1287" s="238">
        <v>1224</v>
      </c>
      <c r="C1287" s="237">
        <v>29.853614536075057</v>
      </c>
    </row>
    <row r="1288" spans="2:3" x14ac:dyDescent="0.25">
      <c r="B1288" s="238">
        <v>1225</v>
      </c>
      <c r="C1288" s="237">
        <v>44.241449694847034</v>
      </c>
    </row>
    <row r="1289" spans="2:3" x14ac:dyDescent="0.25">
      <c r="B1289" s="238">
        <v>1226</v>
      </c>
      <c r="C1289" s="237">
        <v>245.40179631174863</v>
      </c>
    </row>
    <row r="1290" spans="2:3" x14ac:dyDescent="0.25">
      <c r="B1290" s="238">
        <v>1227</v>
      </c>
      <c r="C1290" s="237">
        <v>-146.60859236491888</v>
      </c>
    </row>
    <row r="1291" spans="2:3" x14ac:dyDescent="0.25">
      <c r="B1291" s="238">
        <v>1228</v>
      </c>
      <c r="C1291" s="237">
        <v>-8.7910174718241194</v>
      </c>
    </row>
    <row r="1292" spans="2:3" x14ac:dyDescent="0.25">
      <c r="B1292" s="238">
        <v>1229</v>
      </c>
      <c r="C1292" s="237">
        <v>53.379643956362699</v>
      </c>
    </row>
    <row r="1293" spans="2:3" x14ac:dyDescent="0.25">
      <c r="B1293" s="238">
        <v>1230</v>
      </c>
      <c r="C1293" s="237">
        <v>63.892913937077999</v>
      </c>
    </row>
    <row r="1294" spans="2:3" x14ac:dyDescent="0.25">
      <c r="B1294" s="238">
        <v>1231</v>
      </c>
      <c r="C1294" s="237">
        <v>46.690800503462526</v>
      </c>
    </row>
    <row r="1295" spans="2:3" x14ac:dyDescent="0.25">
      <c r="B1295" s="238">
        <v>1232</v>
      </c>
      <c r="C1295" s="237">
        <v>181.51484108887857</v>
      </c>
    </row>
    <row r="1296" spans="2:3" x14ac:dyDescent="0.25">
      <c r="B1296" s="238">
        <v>1233</v>
      </c>
      <c r="C1296" s="237">
        <v>49.749254462421149</v>
      </c>
    </row>
    <row r="1297" spans="2:3" x14ac:dyDescent="0.25">
      <c r="B1297" s="238">
        <v>1234</v>
      </c>
      <c r="C1297" s="237">
        <v>200.96969625524417</v>
      </c>
    </row>
    <row r="1298" spans="2:3" x14ac:dyDescent="0.25">
      <c r="B1298" s="238">
        <v>1235</v>
      </c>
      <c r="C1298" s="237">
        <v>95.613437243698968</v>
      </c>
    </row>
    <row r="1299" spans="2:3" x14ac:dyDescent="0.25">
      <c r="B1299" s="238">
        <v>1236</v>
      </c>
      <c r="C1299" s="237">
        <v>-45.227046820043171</v>
      </c>
    </row>
    <row r="1300" spans="2:3" x14ac:dyDescent="0.25">
      <c r="B1300" s="238">
        <v>1237</v>
      </c>
      <c r="C1300" s="237">
        <v>-236.65201658374804</v>
      </c>
    </row>
    <row r="1301" spans="2:3" x14ac:dyDescent="0.25">
      <c r="B1301" s="238">
        <v>1238</v>
      </c>
      <c r="C1301" s="237">
        <v>29.467262452285823</v>
      </c>
    </row>
    <row r="1302" spans="2:3" x14ac:dyDescent="0.25">
      <c r="B1302" s="238">
        <v>1239</v>
      </c>
      <c r="C1302" s="237">
        <v>164.4453008581404</v>
      </c>
    </row>
    <row r="1303" spans="2:3" x14ac:dyDescent="0.25">
      <c r="B1303" s="238">
        <v>1240</v>
      </c>
      <c r="C1303" s="237">
        <v>140.30546109239376</v>
      </c>
    </row>
    <row r="1304" spans="2:3" x14ac:dyDescent="0.25">
      <c r="B1304" s="238">
        <v>1241</v>
      </c>
      <c r="C1304" s="237">
        <v>-29.02678083411061</v>
      </c>
    </row>
    <row r="1305" spans="2:3" x14ac:dyDescent="0.25">
      <c r="B1305" s="238">
        <v>1242</v>
      </c>
      <c r="C1305" s="237">
        <v>118.56102952347595</v>
      </c>
    </row>
    <row r="1306" spans="2:3" x14ac:dyDescent="0.25">
      <c r="B1306" s="238">
        <v>1243</v>
      </c>
      <c r="C1306" s="237">
        <v>248.20402327357633</v>
      </c>
    </row>
    <row r="1307" spans="2:3" x14ac:dyDescent="0.25">
      <c r="B1307" s="238">
        <v>1244</v>
      </c>
      <c r="C1307" s="237">
        <v>173.42312760203203</v>
      </c>
    </row>
    <row r="1308" spans="2:3" x14ac:dyDescent="0.25">
      <c r="B1308" s="238">
        <v>1245</v>
      </c>
      <c r="C1308" s="237">
        <v>208.25078170387812</v>
      </c>
    </row>
    <row r="1309" spans="2:3" x14ac:dyDescent="0.25">
      <c r="B1309" s="238">
        <v>1246</v>
      </c>
      <c r="C1309" s="237">
        <v>142.32947327103011</v>
      </c>
    </row>
    <row r="1310" spans="2:3" x14ac:dyDescent="0.25">
      <c r="B1310" s="238">
        <v>1247</v>
      </c>
      <c r="C1310" s="237">
        <v>129.55257557735092</v>
      </c>
    </row>
    <row r="1311" spans="2:3" x14ac:dyDescent="0.25">
      <c r="B1311" s="238">
        <v>1248</v>
      </c>
      <c r="C1311" s="237">
        <v>181.58126892550501</v>
      </c>
    </row>
    <row r="1312" spans="2:3" x14ac:dyDescent="0.25">
      <c r="B1312" s="238">
        <v>1249</v>
      </c>
      <c r="C1312" s="237">
        <v>99.069433524043362</v>
      </c>
    </row>
    <row r="1313" spans="2:3" x14ac:dyDescent="0.25">
      <c r="B1313" s="238">
        <v>1250</v>
      </c>
      <c r="C1313" s="237">
        <v>32.383464900997666</v>
      </c>
    </row>
    <row r="1314" spans="2:3" x14ac:dyDescent="0.25">
      <c r="B1314" s="238">
        <v>1251</v>
      </c>
      <c r="C1314" s="237">
        <v>283.2074500286688</v>
      </c>
    </row>
    <row r="1315" spans="2:3" x14ac:dyDescent="0.25">
      <c r="B1315" s="238">
        <v>1252</v>
      </c>
      <c r="C1315" s="237">
        <v>-39.072796976029821</v>
      </c>
    </row>
    <row r="1316" spans="2:3" x14ac:dyDescent="0.25">
      <c r="B1316" s="238">
        <v>1253</v>
      </c>
      <c r="C1316" s="237">
        <v>138.19025590820723</v>
      </c>
    </row>
    <row r="1317" spans="2:3" x14ac:dyDescent="0.25">
      <c r="B1317" s="238">
        <v>1254</v>
      </c>
      <c r="C1317" s="237">
        <v>-97.350120683448495</v>
      </c>
    </row>
    <row r="1318" spans="2:3" x14ac:dyDescent="0.25">
      <c r="B1318" s="238">
        <v>1255</v>
      </c>
      <c r="C1318" s="237">
        <v>115.9596201369927</v>
      </c>
    </row>
    <row r="1319" spans="2:3" x14ac:dyDescent="0.25">
      <c r="B1319" s="238">
        <v>1256</v>
      </c>
      <c r="C1319" s="237">
        <v>148.47811496399675</v>
      </c>
    </row>
    <row r="1320" spans="2:3" x14ac:dyDescent="0.25">
      <c r="B1320" s="238">
        <v>1257</v>
      </c>
      <c r="C1320" s="237">
        <v>271.95069844221808</v>
      </c>
    </row>
    <row r="1321" spans="2:3" x14ac:dyDescent="0.25">
      <c r="B1321" s="238">
        <v>1258</v>
      </c>
      <c r="C1321" s="237">
        <v>-116.21929829094978</v>
      </c>
    </row>
    <row r="1322" spans="2:3" x14ac:dyDescent="0.25">
      <c r="B1322" s="238">
        <v>1259</v>
      </c>
      <c r="C1322" s="237">
        <v>-97.335810356486036</v>
      </c>
    </row>
    <row r="1323" spans="2:3" x14ac:dyDescent="0.25">
      <c r="B1323" s="238">
        <v>1260</v>
      </c>
      <c r="C1323" s="237">
        <v>195.21902853635177</v>
      </c>
    </row>
    <row r="1324" spans="2:3" x14ac:dyDescent="0.25">
      <c r="B1324" s="238">
        <v>1261</v>
      </c>
      <c r="C1324" s="237">
        <v>373.284940792616</v>
      </c>
    </row>
    <row r="1325" spans="2:3" x14ac:dyDescent="0.25">
      <c r="B1325" s="238">
        <v>1262</v>
      </c>
      <c r="C1325" s="237">
        <v>392.08270629597854</v>
      </c>
    </row>
    <row r="1326" spans="2:3" x14ac:dyDescent="0.25">
      <c r="B1326" s="238">
        <v>1263</v>
      </c>
      <c r="C1326" s="237">
        <v>157.02926842467636</v>
      </c>
    </row>
    <row r="1327" spans="2:3" x14ac:dyDescent="0.25">
      <c r="B1327" s="238">
        <v>1264</v>
      </c>
      <c r="C1327" s="237">
        <v>243.09352085583089</v>
      </c>
    </row>
    <row r="1328" spans="2:3" x14ac:dyDescent="0.25">
      <c r="B1328" s="238">
        <v>1265</v>
      </c>
      <c r="C1328" s="237">
        <v>2.238287965035795</v>
      </c>
    </row>
    <row r="1329" spans="2:3" x14ac:dyDescent="0.25">
      <c r="B1329" s="238">
        <v>1266</v>
      </c>
      <c r="C1329" s="237">
        <v>-151.66929896638851</v>
      </c>
    </row>
    <row r="1330" spans="2:3" x14ac:dyDescent="0.25">
      <c r="B1330" s="238">
        <v>1267</v>
      </c>
      <c r="C1330" s="237">
        <v>200.07965126903835</v>
      </c>
    </row>
    <row r="1331" spans="2:3" x14ac:dyDescent="0.25">
      <c r="B1331" s="238">
        <v>1268</v>
      </c>
      <c r="C1331" s="237">
        <v>183.5240584476216</v>
      </c>
    </row>
    <row r="1332" spans="2:3" x14ac:dyDescent="0.25">
      <c r="B1332" s="238">
        <v>1269</v>
      </c>
      <c r="C1332" s="237">
        <v>65.26358706764259</v>
      </c>
    </row>
    <row r="1333" spans="2:3" x14ac:dyDescent="0.25">
      <c r="B1333" s="238">
        <v>1270</v>
      </c>
      <c r="C1333" s="237">
        <v>161.22319502350982</v>
      </c>
    </row>
    <row r="1334" spans="2:3" x14ac:dyDescent="0.25">
      <c r="B1334" s="238">
        <v>1271</v>
      </c>
      <c r="C1334" s="237">
        <v>185.17132506942227</v>
      </c>
    </row>
    <row r="1335" spans="2:3" x14ac:dyDescent="0.25">
      <c r="B1335" s="238">
        <v>1272</v>
      </c>
      <c r="C1335" s="237">
        <v>-43.10447457887571</v>
      </c>
    </row>
    <row r="1336" spans="2:3" x14ac:dyDescent="0.25">
      <c r="B1336" s="238">
        <v>1273</v>
      </c>
      <c r="C1336" s="237">
        <v>163.1382630840609</v>
      </c>
    </row>
    <row r="1337" spans="2:3" x14ac:dyDescent="0.25">
      <c r="B1337" s="238">
        <v>1274</v>
      </c>
      <c r="C1337" s="237">
        <v>32.822090050200913</v>
      </c>
    </row>
    <row r="1338" spans="2:3" x14ac:dyDescent="0.25">
      <c r="B1338" s="238">
        <v>1275</v>
      </c>
      <c r="C1338" s="237">
        <v>140.10415615613525</v>
      </c>
    </row>
    <row r="1339" spans="2:3" x14ac:dyDescent="0.25">
      <c r="B1339" s="238">
        <v>1276</v>
      </c>
      <c r="C1339" s="237">
        <v>63.054729623320753</v>
      </c>
    </row>
    <row r="1340" spans="2:3" x14ac:dyDescent="0.25">
      <c r="B1340" s="238">
        <v>1277</v>
      </c>
      <c r="C1340" s="237">
        <v>-99.462365153570516</v>
      </c>
    </row>
    <row r="1341" spans="2:3" x14ac:dyDescent="0.25">
      <c r="B1341" s="238">
        <v>1278</v>
      </c>
      <c r="C1341" s="237">
        <v>-186.02400205913</v>
      </c>
    </row>
    <row r="1342" spans="2:3" x14ac:dyDescent="0.25">
      <c r="B1342" s="238">
        <v>1279</v>
      </c>
      <c r="C1342" s="237">
        <v>127.20081312578935</v>
      </c>
    </row>
    <row r="1343" spans="2:3" x14ac:dyDescent="0.25">
      <c r="B1343" s="238">
        <v>1280</v>
      </c>
      <c r="C1343" s="237">
        <v>84.841790655980049</v>
      </c>
    </row>
    <row r="1344" spans="2:3" x14ac:dyDescent="0.25">
      <c r="B1344" s="238">
        <v>1281</v>
      </c>
      <c r="C1344" s="237">
        <v>196.85677273848745</v>
      </c>
    </row>
    <row r="1345" spans="2:3" x14ac:dyDescent="0.25">
      <c r="B1345" s="238">
        <v>1282</v>
      </c>
      <c r="C1345" s="237">
        <v>16.025098497881729</v>
      </c>
    </row>
    <row r="1346" spans="2:3" x14ac:dyDescent="0.25">
      <c r="B1346" s="238">
        <v>1283</v>
      </c>
      <c r="C1346" s="237">
        <v>-25.023183614911289</v>
      </c>
    </row>
    <row r="1347" spans="2:3" x14ac:dyDescent="0.25">
      <c r="B1347" s="238">
        <v>1284</v>
      </c>
      <c r="C1347" s="237">
        <v>401.85952712591637</v>
      </c>
    </row>
    <row r="1348" spans="2:3" x14ac:dyDescent="0.25">
      <c r="B1348" s="238">
        <v>1285</v>
      </c>
      <c r="C1348" s="237">
        <v>-31.646916545925563</v>
      </c>
    </row>
    <row r="1349" spans="2:3" x14ac:dyDescent="0.25">
      <c r="B1349" s="238">
        <v>1286</v>
      </c>
      <c r="C1349" s="237">
        <v>490.91964643926974</v>
      </c>
    </row>
    <row r="1350" spans="2:3" x14ac:dyDescent="0.25">
      <c r="B1350" s="238">
        <v>1287</v>
      </c>
      <c r="C1350" s="237">
        <v>18.762218431603017</v>
      </c>
    </row>
    <row r="1351" spans="2:3" x14ac:dyDescent="0.25">
      <c r="B1351" s="238">
        <v>1288</v>
      </c>
      <c r="C1351" s="237">
        <v>-18.755907358672403</v>
      </c>
    </row>
    <row r="1352" spans="2:3" x14ac:dyDescent="0.25">
      <c r="B1352" s="238">
        <v>1289</v>
      </c>
      <c r="C1352" s="237">
        <v>4.7899936222535473</v>
      </c>
    </row>
    <row r="1353" spans="2:3" x14ac:dyDescent="0.25">
      <c r="B1353" s="238">
        <v>1290</v>
      </c>
      <c r="C1353" s="237">
        <v>221.08590520150247</v>
      </c>
    </row>
    <row r="1354" spans="2:3" x14ac:dyDescent="0.25">
      <c r="B1354" s="238">
        <v>1291</v>
      </c>
      <c r="C1354" s="237">
        <v>-69.626569687235047</v>
      </c>
    </row>
    <row r="1355" spans="2:3" x14ac:dyDescent="0.25">
      <c r="B1355" s="238">
        <v>1292</v>
      </c>
      <c r="C1355" s="237">
        <v>26.612654711251977</v>
      </c>
    </row>
    <row r="1356" spans="2:3" x14ac:dyDescent="0.25">
      <c r="B1356" s="238">
        <v>1293</v>
      </c>
      <c r="C1356" s="237">
        <v>125.11539648251075</v>
      </c>
    </row>
    <row r="1357" spans="2:3" x14ac:dyDescent="0.25">
      <c r="B1357" s="238">
        <v>1294</v>
      </c>
      <c r="C1357" s="237">
        <v>188.12632411692636</v>
      </c>
    </row>
    <row r="1358" spans="2:3" x14ac:dyDescent="0.25">
      <c r="B1358" s="238">
        <v>1295</v>
      </c>
      <c r="C1358" s="237">
        <v>246.46721489880065</v>
      </c>
    </row>
    <row r="1359" spans="2:3" x14ac:dyDescent="0.25">
      <c r="B1359" s="238">
        <v>1296</v>
      </c>
      <c r="C1359" s="237">
        <v>173.21265607018518</v>
      </c>
    </row>
    <row r="1360" spans="2:3" x14ac:dyDescent="0.25">
      <c r="B1360" s="238">
        <v>1297</v>
      </c>
      <c r="C1360" s="237">
        <v>7.2383800340491575</v>
      </c>
    </row>
    <row r="1361" spans="2:3" x14ac:dyDescent="0.25">
      <c r="B1361" s="238">
        <v>1298</v>
      </c>
      <c r="C1361" s="237">
        <v>19.103945193481735</v>
      </c>
    </row>
    <row r="1362" spans="2:3" x14ac:dyDescent="0.25">
      <c r="B1362" s="238">
        <v>1299</v>
      </c>
      <c r="C1362" s="237">
        <v>19.236140921875517</v>
      </c>
    </row>
    <row r="1363" spans="2:3" x14ac:dyDescent="0.25">
      <c r="B1363" s="238">
        <v>1300</v>
      </c>
      <c r="C1363" s="237">
        <v>132.12565993445838</v>
      </c>
    </row>
    <row r="1364" spans="2:3" x14ac:dyDescent="0.25">
      <c r="B1364" s="238">
        <v>1301</v>
      </c>
      <c r="C1364" s="237">
        <v>254.66099795797351</v>
      </c>
    </row>
    <row r="1365" spans="2:3" x14ac:dyDescent="0.25">
      <c r="B1365" s="238">
        <v>1302</v>
      </c>
      <c r="C1365" s="237">
        <v>50.333239991454974</v>
      </c>
    </row>
    <row r="1366" spans="2:3" x14ac:dyDescent="0.25">
      <c r="B1366" s="238">
        <v>1303</v>
      </c>
      <c r="C1366" s="237">
        <v>237.61345729930895</v>
      </c>
    </row>
    <row r="1367" spans="2:3" x14ac:dyDescent="0.25">
      <c r="B1367" s="238">
        <v>1304</v>
      </c>
      <c r="C1367" s="237">
        <v>140.39202961964438</v>
      </c>
    </row>
    <row r="1368" spans="2:3" x14ac:dyDescent="0.25">
      <c r="B1368" s="238">
        <v>1305</v>
      </c>
      <c r="C1368" s="237">
        <v>107.86748429562067</v>
      </c>
    </row>
    <row r="1369" spans="2:3" x14ac:dyDescent="0.25">
      <c r="B1369" s="238">
        <v>1306</v>
      </c>
      <c r="C1369" s="237">
        <v>52.300689785003414</v>
      </c>
    </row>
    <row r="1370" spans="2:3" x14ac:dyDescent="0.25">
      <c r="B1370" s="238">
        <v>1307</v>
      </c>
      <c r="C1370" s="237">
        <v>140.32166663960786</v>
      </c>
    </row>
    <row r="1371" spans="2:3" x14ac:dyDescent="0.25">
      <c r="B1371" s="238">
        <v>1308</v>
      </c>
      <c r="C1371" s="237">
        <v>357.78766126195842</v>
      </c>
    </row>
    <row r="1372" spans="2:3" x14ac:dyDescent="0.25">
      <c r="B1372" s="238">
        <v>1309</v>
      </c>
      <c r="C1372" s="237">
        <v>170.9387661854829</v>
      </c>
    </row>
    <row r="1373" spans="2:3" x14ac:dyDescent="0.25">
      <c r="B1373" s="238">
        <v>1310</v>
      </c>
      <c r="C1373" s="237">
        <v>227.15251198823023</v>
      </c>
    </row>
    <row r="1374" spans="2:3" x14ac:dyDescent="0.25">
      <c r="B1374" s="238">
        <v>1311</v>
      </c>
      <c r="C1374" s="237">
        <v>35.749900745217502</v>
      </c>
    </row>
    <row r="1375" spans="2:3" x14ac:dyDescent="0.25">
      <c r="B1375" s="238">
        <v>1312</v>
      </c>
      <c r="C1375" s="237">
        <v>51.634865851393243</v>
      </c>
    </row>
    <row r="1376" spans="2:3" x14ac:dyDescent="0.25">
      <c r="B1376" s="238">
        <v>1313</v>
      </c>
      <c r="C1376" s="237">
        <v>172.17084405896213</v>
      </c>
    </row>
    <row r="1377" spans="2:3" x14ac:dyDescent="0.25">
      <c r="B1377" s="238">
        <v>1314</v>
      </c>
      <c r="C1377" s="237">
        <v>110.0233433967207</v>
      </c>
    </row>
    <row r="1378" spans="2:3" x14ac:dyDescent="0.25">
      <c r="B1378" s="238">
        <v>1315</v>
      </c>
      <c r="C1378" s="237">
        <v>12.793246619611907</v>
      </c>
    </row>
    <row r="1379" spans="2:3" x14ac:dyDescent="0.25">
      <c r="B1379" s="238">
        <v>1316</v>
      </c>
      <c r="C1379" s="237">
        <v>66.029864383386467</v>
      </c>
    </row>
    <row r="1380" spans="2:3" x14ac:dyDescent="0.25">
      <c r="B1380" s="238">
        <v>1317</v>
      </c>
      <c r="C1380" s="237">
        <v>43.771661391123757</v>
      </c>
    </row>
    <row r="1381" spans="2:3" x14ac:dyDescent="0.25">
      <c r="B1381" s="238">
        <v>1318</v>
      </c>
      <c r="C1381" s="237">
        <v>-134.40565465535585</v>
      </c>
    </row>
    <row r="1382" spans="2:3" x14ac:dyDescent="0.25">
      <c r="B1382" s="238">
        <v>1319</v>
      </c>
      <c r="C1382" s="237">
        <v>134.94346749456287</v>
      </c>
    </row>
    <row r="1383" spans="2:3" x14ac:dyDescent="0.25">
      <c r="B1383" s="238">
        <v>1320</v>
      </c>
      <c r="C1383" s="237">
        <v>8.0136287743682715</v>
      </c>
    </row>
    <row r="1384" spans="2:3" x14ac:dyDescent="0.25">
      <c r="B1384" s="238">
        <v>1321</v>
      </c>
      <c r="C1384" s="237">
        <v>-164.86951095841511</v>
      </c>
    </row>
    <row r="1385" spans="2:3" x14ac:dyDescent="0.25">
      <c r="B1385" s="238">
        <v>1322</v>
      </c>
      <c r="C1385" s="237">
        <v>237.30679632289952</v>
      </c>
    </row>
    <row r="1386" spans="2:3" x14ac:dyDescent="0.25">
      <c r="B1386" s="238">
        <v>1323</v>
      </c>
      <c r="C1386" s="237">
        <v>-22.957816081739367</v>
      </c>
    </row>
    <row r="1387" spans="2:3" x14ac:dyDescent="0.25">
      <c r="B1387" s="238">
        <v>1324</v>
      </c>
      <c r="C1387" s="237">
        <v>51.039818994107421</v>
      </c>
    </row>
    <row r="1388" spans="2:3" x14ac:dyDescent="0.25">
      <c r="B1388" s="238">
        <v>1325</v>
      </c>
      <c r="C1388" s="237">
        <v>299.15271206079842</v>
      </c>
    </row>
    <row r="1389" spans="2:3" x14ac:dyDescent="0.25">
      <c r="B1389" s="238">
        <v>1326</v>
      </c>
      <c r="C1389" s="237">
        <v>193.12102717790575</v>
      </c>
    </row>
    <row r="1390" spans="2:3" x14ac:dyDescent="0.25">
      <c r="B1390" s="238">
        <v>1327</v>
      </c>
      <c r="C1390" s="237">
        <v>144.59022172055856</v>
      </c>
    </row>
    <row r="1391" spans="2:3" x14ac:dyDescent="0.25">
      <c r="B1391" s="238">
        <v>1328</v>
      </c>
      <c r="C1391" s="237">
        <v>236.61662301286214</v>
      </c>
    </row>
    <row r="1392" spans="2:3" x14ac:dyDescent="0.25">
      <c r="B1392" s="238">
        <v>1329</v>
      </c>
      <c r="C1392" s="237">
        <v>386.33544061464147</v>
      </c>
    </row>
    <row r="1393" spans="2:3" x14ac:dyDescent="0.25">
      <c r="B1393" s="238">
        <v>1330</v>
      </c>
      <c r="C1393" s="237">
        <v>111.23992343932154</v>
      </c>
    </row>
    <row r="1394" spans="2:3" x14ac:dyDescent="0.25">
      <c r="B1394" s="238">
        <v>1331</v>
      </c>
      <c r="C1394" s="237">
        <v>-39.937445748298927</v>
      </c>
    </row>
    <row r="1395" spans="2:3" x14ac:dyDescent="0.25">
      <c r="B1395" s="238">
        <v>1332</v>
      </c>
      <c r="C1395" s="237">
        <v>54.344629579910276</v>
      </c>
    </row>
    <row r="1396" spans="2:3" x14ac:dyDescent="0.25">
      <c r="B1396" s="238">
        <v>1333</v>
      </c>
      <c r="C1396" s="237">
        <v>87.162563503496642</v>
      </c>
    </row>
    <row r="1397" spans="2:3" x14ac:dyDescent="0.25">
      <c r="B1397" s="238">
        <v>1334</v>
      </c>
      <c r="C1397" s="237">
        <v>93.614119204581939</v>
      </c>
    </row>
    <row r="1398" spans="2:3" x14ac:dyDescent="0.25">
      <c r="B1398" s="238">
        <v>1335</v>
      </c>
      <c r="C1398" s="237">
        <v>57.824625914969289</v>
      </c>
    </row>
    <row r="1399" spans="2:3" x14ac:dyDescent="0.25">
      <c r="B1399" s="238">
        <v>1336</v>
      </c>
      <c r="C1399" s="237">
        <v>211.35792410885284</v>
      </c>
    </row>
    <row r="1400" spans="2:3" x14ac:dyDescent="0.25">
      <c r="B1400" s="238">
        <v>1337</v>
      </c>
      <c r="C1400" s="237">
        <v>98.587391352313816</v>
      </c>
    </row>
    <row r="1401" spans="2:3" x14ac:dyDescent="0.25">
      <c r="B1401" s="238">
        <v>1338</v>
      </c>
      <c r="C1401" s="237">
        <v>47.339784706584283</v>
      </c>
    </row>
    <row r="1402" spans="2:3" x14ac:dyDescent="0.25">
      <c r="B1402" s="238">
        <v>1339</v>
      </c>
      <c r="C1402" s="237">
        <v>421.54092797912222</v>
      </c>
    </row>
    <row r="1403" spans="2:3" x14ac:dyDescent="0.25">
      <c r="B1403" s="238">
        <v>1340</v>
      </c>
      <c r="C1403" s="237">
        <v>-47.408317196102814</v>
      </c>
    </row>
    <row r="1404" spans="2:3" x14ac:dyDescent="0.25">
      <c r="B1404" s="238">
        <v>1341</v>
      </c>
      <c r="C1404" s="237">
        <v>0.88340697274598767</v>
      </c>
    </row>
    <row r="1405" spans="2:3" x14ac:dyDescent="0.25">
      <c r="B1405" s="238">
        <v>1342</v>
      </c>
      <c r="C1405" s="237">
        <v>30.247040312041548</v>
      </c>
    </row>
    <row r="1406" spans="2:3" x14ac:dyDescent="0.25">
      <c r="B1406" s="238">
        <v>1343</v>
      </c>
      <c r="C1406" s="237">
        <v>-57.13720733465658</v>
      </c>
    </row>
    <row r="1407" spans="2:3" x14ac:dyDescent="0.25">
      <c r="B1407" s="238">
        <v>1344</v>
      </c>
      <c r="C1407" s="237">
        <v>304.92620773966075</v>
      </c>
    </row>
    <row r="1408" spans="2:3" x14ac:dyDescent="0.25">
      <c r="B1408" s="238">
        <v>1345</v>
      </c>
      <c r="C1408" s="237">
        <v>-93.992454821766927</v>
      </c>
    </row>
    <row r="1409" spans="2:3" x14ac:dyDescent="0.25">
      <c r="B1409" s="238">
        <v>1346</v>
      </c>
      <c r="C1409" s="237">
        <v>305.75005175115479</v>
      </c>
    </row>
    <row r="1410" spans="2:3" x14ac:dyDescent="0.25">
      <c r="B1410" s="238">
        <v>1347</v>
      </c>
      <c r="C1410" s="237">
        <v>99.764420429113514</v>
      </c>
    </row>
    <row r="1411" spans="2:3" x14ac:dyDescent="0.25">
      <c r="B1411" s="238">
        <v>1348</v>
      </c>
      <c r="C1411" s="237">
        <v>-97.057632422958136</v>
      </c>
    </row>
    <row r="1412" spans="2:3" x14ac:dyDescent="0.25">
      <c r="B1412" s="238">
        <v>1349</v>
      </c>
      <c r="C1412" s="237">
        <v>-106.6786264805304</v>
      </c>
    </row>
    <row r="1413" spans="2:3" x14ac:dyDescent="0.25">
      <c r="B1413" s="238">
        <v>1350</v>
      </c>
      <c r="C1413" s="237">
        <v>12.50179138529974</v>
      </c>
    </row>
    <row r="1414" spans="2:3" x14ac:dyDescent="0.25">
      <c r="B1414" s="238">
        <v>1351</v>
      </c>
      <c r="C1414" s="237">
        <v>56.690026281374557</v>
      </c>
    </row>
    <row r="1415" spans="2:3" x14ac:dyDescent="0.25">
      <c r="B1415" s="238">
        <v>1352</v>
      </c>
      <c r="C1415" s="237">
        <v>203.84650330721701</v>
      </c>
    </row>
    <row r="1416" spans="2:3" x14ac:dyDescent="0.25">
      <c r="B1416" s="238">
        <v>1353</v>
      </c>
      <c r="C1416" s="237">
        <v>162.65487228266906</v>
      </c>
    </row>
    <row r="1417" spans="2:3" x14ac:dyDescent="0.25">
      <c r="B1417" s="238">
        <v>1354</v>
      </c>
      <c r="C1417" s="237">
        <v>36.934913222229937</v>
      </c>
    </row>
    <row r="1418" spans="2:3" x14ac:dyDescent="0.25">
      <c r="B1418" s="238">
        <v>1355</v>
      </c>
      <c r="C1418" s="237">
        <v>-40.680318598987213</v>
      </c>
    </row>
    <row r="1419" spans="2:3" x14ac:dyDescent="0.25">
      <c r="B1419" s="238">
        <v>1356</v>
      </c>
      <c r="C1419" s="237">
        <v>-97.850199889301763</v>
      </c>
    </row>
    <row r="1420" spans="2:3" x14ac:dyDescent="0.25">
      <c r="B1420" s="238">
        <v>1357</v>
      </c>
      <c r="C1420" s="237">
        <v>525.78883054551056</v>
      </c>
    </row>
    <row r="1421" spans="2:3" x14ac:dyDescent="0.25">
      <c r="B1421" s="238">
        <v>1358</v>
      </c>
      <c r="C1421" s="237">
        <v>100.83184077615674</v>
      </c>
    </row>
    <row r="1422" spans="2:3" x14ac:dyDescent="0.25">
      <c r="B1422" s="238">
        <v>1359</v>
      </c>
      <c r="C1422" s="237">
        <v>183.54884609913029</v>
      </c>
    </row>
    <row r="1423" spans="2:3" x14ac:dyDescent="0.25">
      <c r="B1423" s="238">
        <v>1360</v>
      </c>
      <c r="C1423" s="237">
        <v>253.08672223517902</v>
      </c>
    </row>
    <row r="1424" spans="2:3" x14ac:dyDescent="0.25">
      <c r="B1424" s="238">
        <v>1361</v>
      </c>
      <c r="C1424" s="237">
        <v>28.783433921727294</v>
      </c>
    </row>
    <row r="1425" spans="2:3" x14ac:dyDescent="0.25">
      <c r="B1425" s="238">
        <v>1362</v>
      </c>
      <c r="C1425" s="237">
        <v>-7.3703258258220217E-2</v>
      </c>
    </row>
    <row r="1426" spans="2:3" x14ac:dyDescent="0.25">
      <c r="B1426" s="238">
        <v>1363</v>
      </c>
      <c r="C1426" s="237">
        <v>-106.67899644200625</v>
      </c>
    </row>
    <row r="1427" spans="2:3" x14ac:dyDescent="0.25">
      <c r="B1427" s="238">
        <v>1364</v>
      </c>
      <c r="C1427" s="237">
        <v>184.14677113551846</v>
      </c>
    </row>
    <row r="1428" spans="2:3" x14ac:dyDescent="0.25">
      <c r="B1428" s="238">
        <v>1365</v>
      </c>
      <c r="C1428" s="237">
        <v>109.00114540341605</v>
      </c>
    </row>
    <row r="1429" spans="2:3" x14ac:dyDescent="0.25">
      <c r="B1429" s="238">
        <v>1366</v>
      </c>
      <c r="C1429" s="237">
        <v>30.922466935038017</v>
      </c>
    </row>
    <row r="1430" spans="2:3" x14ac:dyDescent="0.25">
      <c r="B1430" s="238">
        <v>1367</v>
      </c>
      <c r="C1430" s="237">
        <v>174.70498863724288</v>
      </c>
    </row>
    <row r="1431" spans="2:3" x14ac:dyDescent="0.25">
      <c r="B1431" s="238">
        <v>1368</v>
      </c>
      <c r="C1431" s="237">
        <v>160.27214780933329</v>
      </c>
    </row>
    <row r="1432" spans="2:3" x14ac:dyDescent="0.25">
      <c r="B1432" s="238">
        <v>1369</v>
      </c>
      <c r="C1432" s="237">
        <v>262.15469987378492</v>
      </c>
    </row>
    <row r="1433" spans="2:3" x14ac:dyDescent="0.25">
      <c r="B1433" s="238">
        <v>1370</v>
      </c>
      <c r="C1433" s="237">
        <v>-208.68728233702421</v>
      </c>
    </row>
    <row r="1434" spans="2:3" x14ac:dyDescent="0.25">
      <c r="B1434" s="238">
        <v>1371</v>
      </c>
      <c r="C1434" s="237">
        <v>87.941443202158553</v>
      </c>
    </row>
    <row r="1435" spans="2:3" x14ac:dyDescent="0.25">
      <c r="B1435" s="238">
        <v>1372</v>
      </c>
      <c r="C1435" s="237">
        <v>88.251779151566438</v>
      </c>
    </row>
    <row r="1436" spans="2:3" x14ac:dyDescent="0.25">
      <c r="B1436" s="238">
        <v>1373</v>
      </c>
      <c r="C1436" s="237">
        <v>146.07533179711592</v>
      </c>
    </row>
    <row r="1437" spans="2:3" x14ac:dyDescent="0.25">
      <c r="B1437" s="238">
        <v>1374</v>
      </c>
      <c r="C1437" s="237">
        <v>382.95023816621097</v>
      </c>
    </row>
    <row r="1438" spans="2:3" x14ac:dyDescent="0.25">
      <c r="B1438" s="238">
        <v>1375</v>
      </c>
      <c r="C1438" s="237">
        <v>-4.8451296443158469</v>
      </c>
    </row>
    <row r="1439" spans="2:3" x14ac:dyDescent="0.25">
      <c r="B1439" s="238">
        <v>1376</v>
      </c>
      <c r="C1439" s="237">
        <v>110.42977295185965</v>
      </c>
    </row>
    <row r="1440" spans="2:3" x14ac:dyDescent="0.25">
      <c r="B1440" s="238">
        <v>1377</v>
      </c>
      <c r="C1440" s="237">
        <v>247.93773843802484</v>
      </c>
    </row>
    <row r="1441" spans="2:3" x14ac:dyDescent="0.25">
      <c r="B1441" s="238">
        <v>1378</v>
      </c>
      <c r="C1441" s="237">
        <v>-67.495882211773875</v>
      </c>
    </row>
    <row r="1442" spans="2:3" x14ac:dyDescent="0.25">
      <c r="B1442" s="238">
        <v>1379</v>
      </c>
      <c r="C1442" s="237">
        <v>25.593422548867636</v>
      </c>
    </row>
    <row r="1443" spans="2:3" x14ac:dyDescent="0.25">
      <c r="B1443" s="238">
        <v>1380</v>
      </c>
      <c r="C1443" s="237">
        <v>26.879132659426702</v>
      </c>
    </row>
    <row r="1444" spans="2:3" x14ac:dyDescent="0.25">
      <c r="B1444" s="238">
        <v>1381</v>
      </c>
      <c r="C1444" s="237">
        <v>321.97601714232076</v>
      </c>
    </row>
    <row r="1445" spans="2:3" x14ac:dyDescent="0.25">
      <c r="B1445" s="238">
        <v>1382</v>
      </c>
      <c r="C1445" s="237">
        <v>343.72332415290924</v>
      </c>
    </row>
    <row r="1446" spans="2:3" x14ac:dyDescent="0.25">
      <c r="B1446" s="238">
        <v>1383</v>
      </c>
      <c r="C1446" s="237">
        <v>-56.38374110236964</v>
      </c>
    </row>
    <row r="1447" spans="2:3" x14ac:dyDescent="0.25">
      <c r="B1447" s="238">
        <v>1384</v>
      </c>
      <c r="C1447" s="237">
        <v>89.40918945190478</v>
      </c>
    </row>
    <row r="1448" spans="2:3" x14ac:dyDescent="0.25">
      <c r="B1448" s="238">
        <v>1385</v>
      </c>
      <c r="C1448" s="237">
        <v>68.257270216560684</v>
      </c>
    </row>
    <row r="1449" spans="2:3" x14ac:dyDescent="0.25">
      <c r="B1449" s="238">
        <v>1386</v>
      </c>
      <c r="C1449" s="237">
        <v>264.98834933309331</v>
      </c>
    </row>
    <row r="1450" spans="2:3" x14ac:dyDescent="0.25">
      <c r="B1450" s="238">
        <v>1387</v>
      </c>
      <c r="C1450" s="237">
        <v>-65.76023221123711</v>
      </c>
    </row>
    <row r="1451" spans="2:3" x14ac:dyDescent="0.25">
      <c r="B1451" s="238">
        <v>1388</v>
      </c>
      <c r="C1451" s="237">
        <v>-46.826788585912169</v>
      </c>
    </row>
    <row r="1452" spans="2:3" x14ac:dyDescent="0.25">
      <c r="B1452" s="238">
        <v>1389</v>
      </c>
      <c r="C1452" s="237">
        <v>268.25139613914149</v>
      </c>
    </row>
    <row r="1453" spans="2:3" x14ac:dyDescent="0.25">
      <c r="B1453" s="238">
        <v>1390</v>
      </c>
      <c r="C1453" s="237">
        <v>23.316970470771054</v>
      </c>
    </row>
    <row r="1454" spans="2:3" x14ac:dyDescent="0.25">
      <c r="B1454" s="238">
        <v>1391</v>
      </c>
      <c r="C1454" s="237">
        <v>-26.681911304895976</v>
      </c>
    </row>
    <row r="1455" spans="2:3" x14ac:dyDescent="0.25">
      <c r="B1455" s="238">
        <v>1392</v>
      </c>
      <c r="C1455" s="237">
        <v>-93.666345418054931</v>
      </c>
    </row>
    <row r="1456" spans="2:3" x14ac:dyDescent="0.25">
      <c r="B1456" s="238">
        <v>1393</v>
      </c>
      <c r="C1456" s="237">
        <v>67.794044513842721</v>
      </c>
    </row>
    <row r="1457" spans="2:3" x14ac:dyDescent="0.25">
      <c r="B1457" s="238">
        <v>1394</v>
      </c>
      <c r="C1457" s="237">
        <v>-372.47550415553877</v>
      </c>
    </row>
    <row r="1458" spans="2:3" x14ac:dyDescent="0.25">
      <c r="B1458" s="238">
        <v>1395</v>
      </c>
      <c r="C1458" s="237">
        <v>237.19338370525384</v>
      </c>
    </row>
    <row r="1459" spans="2:3" x14ac:dyDescent="0.25">
      <c r="B1459" s="238">
        <v>1396</v>
      </c>
      <c r="C1459" s="237">
        <v>32.379342163182827</v>
      </c>
    </row>
    <row r="1460" spans="2:3" x14ac:dyDescent="0.25">
      <c r="B1460" s="238">
        <v>1397</v>
      </c>
      <c r="C1460" s="237">
        <v>45.877401561548581</v>
      </c>
    </row>
    <row r="1461" spans="2:3" x14ac:dyDescent="0.25">
      <c r="B1461" s="238">
        <v>1398</v>
      </c>
      <c r="C1461" s="237">
        <v>68.442290989840231</v>
      </c>
    </row>
    <row r="1462" spans="2:3" x14ac:dyDescent="0.25">
      <c r="B1462" s="238">
        <v>1399</v>
      </c>
      <c r="C1462" s="237">
        <v>390.07530295808056</v>
      </c>
    </row>
    <row r="1463" spans="2:3" x14ac:dyDescent="0.25">
      <c r="B1463" s="238">
        <v>1400</v>
      </c>
      <c r="C1463" s="237">
        <v>370.1546750847188</v>
      </c>
    </row>
    <row r="1464" spans="2:3" x14ac:dyDescent="0.25">
      <c r="B1464" s="238">
        <v>1401</v>
      </c>
      <c r="C1464" s="237">
        <v>-61.895803176422561</v>
      </c>
    </row>
    <row r="1465" spans="2:3" x14ac:dyDescent="0.25">
      <c r="B1465" s="238">
        <v>1402</v>
      </c>
      <c r="C1465" s="237">
        <v>289.88320302818727</v>
      </c>
    </row>
    <row r="1466" spans="2:3" x14ac:dyDescent="0.25">
      <c r="B1466" s="238">
        <v>1403</v>
      </c>
      <c r="C1466" s="237">
        <v>130.55326238849707</v>
      </c>
    </row>
    <row r="1467" spans="2:3" x14ac:dyDescent="0.25">
      <c r="B1467" s="238">
        <v>1404</v>
      </c>
      <c r="C1467" s="237">
        <v>289.71988436337654</v>
      </c>
    </row>
    <row r="1468" spans="2:3" x14ac:dyDescent="0.25">
      <c r="B1468" s="238">
        <v>1405</v>
      </c>
      <c r="C1468" s="237">
        <v>-125.96647917652342</v>
      </c>
    </row>
    <row r="1469" spans="2:3" x14ac:dyDescent="0.25">
      <c r="B1469" s="238">
        <v>1406</v>
      </c>
      <c r="C1469" s="237">
        <v>116.26814362932649</v>
      </c>
    </row>
    <row r="1470" spans="2:3" x14ac:dyDescent="0.25">
      <c r="B1470" s="238">
        <v>1407</v>
      </c>
      <c r="C1470" s="237">
        <v>356.413026928298</v>
      </c>
    </row>
    <row r="1471" spans="2:3" x14ac:dyDescent="0.25">
      <c r="B1471" s="238">
        <v>1408</v>
      </c>
      <c r="C1471" s="237">
        <v>99.159597091318517</v>
      </c>
    </row>
    <row r="1472" spans="2:3" x14ac:dyDescent="0.25">
      <c r="B1472" s="238">
        <v>1409</v>
      </c>
      <c r="C1472" s="237">
        <v>67.348017274892058</v>
      </c>
    </row>
    <row r="1473" spans="2:3" x14ac:dyDescent="0.25">
      <c r="B1473" s="238">
        <v>1410</v>
      </c>
      <c r="C1473" s="237">
        <v>405.80607612373007</v>
      </c>
    </row>
    <row r="1474" spans="2:3" x14ac:dyDescent="0.25">
      <c r="B1474" s="238">
        <v>1411</v>
      </c>
      <c r="C1474" s="237">
        <v>55.657534833958124</v>
      </c>
    </row>
    <row r="1475" spans="2:3" x14ac:dyDescent="0.25">
      <c r="B1475" s="238">
        <v>1412</v>
      </c>
      <c r="C1475" s="237">
        <v>89.107949275909476</v>
      </c>
    </row>
    <row r="1476" spans="2:3" x14ac:dyDescent="0.25">
      <c r="B1476" s="238">
        <v>1413</v>
      </c>
      <c r="C1476" s="237">
        <v>321.25114054046151</v>
      </c>
    </row>
    <row r="1477" spans="2:3" x14ac:dyDescent="0.25">
      <c r="B1477" s="238">
        <v>1414</v>
      </c>
      <c r="C1477" s="237">
        <v>-59.456089046003171</v>
      </c>
    </row>
    <row r="1478" spans="2:3" x14ac:dyDescent="0.25">
      <c r="B1478" s="238">
        <v>1415</v>
      </c>
      <c r="C1478" s="237">
        <v>150.38273660000326</v>
      </c>
    </row>
    <row r="1479" spans="2:3" x14ac:dyDescent="0.25">
      <c r="B1479" s="238">
        <v>1416</v>
      </c>
      <c r="C1479" s="237">
        <v>134.7110680941359</v>
      </c>
    </row>
    <row r="1480" spans="2:3" x14ac:dyDescent="0.25">
      <c r="B1480" s="238">
        <v>1417</v>
      </c>
      <c r="C1480" s="237">
        <v>-112.03730918322807</v>
      </c>
    </row>
    <row r="1481" spans="2:3" x14ac:dyDescent="0.25">
      <c r="B1481" s="238">
        <v>1418</v>
      </c>
      <c r="C1481" s="237">
        <v>93.616736017339349</v>
      </c>
    </row>
    <row r="1482" spans="2:3" x14ac:dyDescent="0.25">
      <c r="B1482" s="238">
        <v>1419</v>
      </c>
      <c r="C1482" s="237">
        <v>181.79990806399167</v>
      </c>
    </row>
    <row r="1483" spans="2:3" x14ac:dyDescent="0.25">
      <c r="B1483" s="238">
        <v>1420</v>
      </c>
      <c r="C1483" s="237">
        <v>53.167377988615371</v>
      </c>
    </row>
    <row r="1484" spans="2:3" x14ac:dyDescent="0.25">
      <c r="B1484" s="238">
        <v>1421</v>
      </c>
      <c r="C1484" s="237">
        <v>146.67827654854253</v>
      </c>
    </row>
    <row r="1485" spans="2:3" x14ac:dyDescent="0.25">
      <c r="B1485" s="238">
        <v>1422</v>
      </c>
      <c r="C1485" s="237">
        <v>45.374577345132749</v>
      </c>
    </row>
    <row r="1486" spans="2:3" x14ac:dyDescent="0.25">
      <c r="B1486" s="238">
        <v>1423</v>
      </c>
      <c r="C1486" s="237">
        <v>39.730916364550652</v>
      </c>
    </row>
    <row r="1487" spans="2:3" x14ac:dyDescent="0.25">
      <c r="B1487" s="238">
        <v>1424</v>
      </c>
      <c r="C1487" s="237">
        <v>116.03712196727329</v>
      </c>
    </row>
    <row r="1488" spans="2:3" x14ac:dyDescent="0.25">
      <c r="B1488" s="238">
        <v>1425</v>
      </c>
      <c r="C1488" s="237">
        <v>320.10187779392493</v>
      </c>
    </row>
    <row r="1489" spans="2:3" x14ac:dyDescent="0.25">
      <c r="B1489" s="238">
        <v>1426</v>
      </c>
      <c r="C1489" s="237">
        <v>-163.6432510046813</v>
      </c>
    </row>
    <row r="1490" spans="2:3" x14ac:dyDescent="0.25">
      <c r="B1490" s="238">
        <v>1427</v>
      </c>
      <c r="C1490" s="237">
        <v>19.101219333611013</v>
      </c>
    </row>
    <row r="1491" spans="2:3" x14ac:dyDescent="0.25">
      <c r="B1491" s="238">
        <v>1428</v>
      </c>
      <c r="C1491" s="237">
        <v>230.03517204950228</v>
      </c>
    </row>
    <row r="1492" spans="2:3" x14ac:dyDescent="0.25">
      <c r="B1492" s="238">
        <v>1429</v>
      </c>
      <c r="C1492" s="237">
        <v>203.56989609709649</v>
      </c>
    </row>
    <row r="1493" spans="2:3" x14ac:dyDescent="0.25">
      <c r="B1493" s="238">
        <v>1430</v>
      </c>
      <c r="C1493" s="237">
        <v>75.545273468386171</v>
      </c>
    </row>
    <row r="1494" spans="2:3" x14ac:dyDescent="0.25">
      <c r="B1494" s="238">
        <v>1431</v>
      </c>
      <c r="C1494" s="237">
        <v>-48.339068686655565</v>
      </c>
    </row>
    <row r="1495" spans="2:3" x14ac:dyDescent="0.25">
      <c r="B1495" s="238">
        <v>1432</v>
      </c>
      <c r="C1495" s="237">
        <v>-15.292029600804398</v>
      </c>
    </row>
    <row r="1496" spans="2:3" x14ac:dyDescent="0.25">
      <c r="B1496" s="238">
        <v>1433</v>
      </c>
      <c r="C1496" s="237">
        <v>10.365759555467847</v>
      </c>
    </row>
    <row r="1497" spans="2:3" x14ac:dyDescent="0.25">
      <c r="B1497" s="238">
        <v>1434</v>
      </c>
      <c r="C1497" s="237">
        <v>177.89351514462797</v>
      </c>
    </row>
    <row r="1498" spans="2:3" x14ac:dyDescent="0.25">
      <c r="B1498" s="238">
        <v>1435</v>
      </c>
      <c r="C1498" s="237">
        <v>228.65392875977898</v>
      </c>
    </row>
    <row r="1499" spans="2:3" x14ac:dyDescent="0.25">
      <c r="B1499" s="238">
        <v>1436</v>
      </c>
      <c r="C1499" s="237">
        <v>297.52432195654359</v>
      </c>
    </row>
    <row r="1500" spans="2:3" x14ac:dyDescent="0.25">
      <c r="B1500" s="238">
        <v>1437</v>
      </c>
      <c r="C1500" s="237">
        <v>328.05583858125487</v>
      </c>
    </row>
    <row r="1501" spans="2:3" x14ac:dyDescent="0.25">
      <c r="B1501" s="238">
        <v>1438</v>
      </c>
      <c r="C1501" s="237">
        <v>-47.923318860510989</v>
      </c>
    </row>
    <row r="1502" spans="2:3" x14ac:dyDescent="0.25">
      <c r="B1502" s="238">
        <v>1439</v>
      </c>
      <c r="C1502" s="237">
        <v>166.70903925196231</v>
      </c>
    </row>
    <row r="1503" spans="2:3" x14ac:dyDescent="0.25">
      <c r="B1503" s="238">
        <v>1440</v>
      </c>
      <c r="C1503" s="237">
        <v>126.40348085619905</v>
      </c>
    </row>
    <row r="1504" spans="2:3" x14ac:dyDescent="0.25">
      <c r="B1504" s="238">
        <v>1441</v>
      </c>
      <c r="C1504" s="237">
        <v>126.40538301298535</v>
      </c>
    </row>
    <row r="1505" spans="2:3" x14ac:dyDescent="0.25">
      <c r="B1505" s="238">
        <v>1442</v>
      </c>
      <c r="C1505" s="237">
        <v>-16.944725864041601</v>
      </c>
    </row>
    <row r="1506" spans="2:3" x14ac:dyDescent="0.25">
      <c r="B1506" s="238">
        <v>1443</v>
      </c>
      <c r="C1506" s="237">
        <v>129.80488752432174</v>
      </c>
    </row>
    <row r="1507" spans="2:3" x14ac:dyDescent="0.25">
      <c r="B1507" s="238">
        <v>1444</v>
      </c>
      <c r="C1507" s="237">
        <v>316.72611577936527</v>
      </c>
    </row>
    <row r="1508" spans="2:3" x14ac:dyDescent="0.25">
      <c r="B1508" s="238">
        <v>1445</v>
      </c>
      <c r="C1508" s="237">
        <v>154.53887487017846</v>
      </c>
    </row>
    <row r="1509" spans="2:3" x14ac:dyDescent="0.25">
      <c r="B1509" s="238">
        <v>1446</v>
      </c>
      <c r="C1509" s="237">
        <v>20.052936520692626</v>
      </c>
    </row>
    <row r="1510" spans="2:3" x14ac:dyDescent="0.25">
      <c r="B1510" s="238">
        <v>1447</v>
      </c>
      <c r="C1510" s="237">
        <v>2.3216462406801668</v>
      </c>
    </row>
    <row r="1511" spans="2:3" x14ac:dyDescent="0.25">
      <c r="B1511" s="238">
        <v>1448</v>
      </c>
      <c r="C1511" s="237">
        <v>304.98797073181163</v>
      </c>
    </row>
    <row r="1512" spans="2:3" x14ac:dyDescent="0.25">
      <c r="B1512" s="238">
        <v>1449</v>
      </c>
      <c r="C1512" s="237">
        <v>322.74239234784739</v>
      </c>
    </row>
    <row r="1513" spans="2:3" x14ac:dyDescent="0.25">
      <c r="B1513" s="238">
        <v>1450</v>
      </c>
      <c r="C1513" s="237">
        <v>96.662654106642663</v>
      </c>
    </row>
    <row r="1514" spans="2:3" x14ac:dyDescent="0.25">
      <c r="B1514" s="238">
        <v>1451</v>
      </c>
      <c r="C1514" s="237">
        <v>168.61239248360459</v>
      </c>
    </row>
    <row r="1515" spans="2:3" x14ac:dyDescent="0.25">
      <c r="B1515" s="238">
        <v>1452</v>
      </c>
      <c r="C1515" s="237">
        <v>-120.07989816059612</v>
      </c>
    </row>
    <row r="1516" spans="2:3" x14ac:dyDescent="0.25">
      <c r="B1516" s="238">
        <v>1453</v>
      </c>
      <c r="C1516" s="237">
        <v>-60.26653134607983</v>
      </c>
    </row>
    <row r="1517" spans="2:3" x14ac:dyDescent="0.25">
      <c r="B1517" s="238">
        <v>1454</v>
      </c>
      <c r="C1517" s="237">
        <v>-168.6769605242585</v>
      </c>
    </row>
    <row r="1518" spans="2:3" x14ac:dyDescent="0.25">
      <c r="B1518" s="238">
        <v>1455</v>
      </c>
      <c r="C1518" s="237">
        <v>228.40760414293243</v>
      </c>
    </row>
    <row r="1519" spans="2:3" x14ac:dyDescent="0.25">
      <c r="B1519" s="238">
        <v>1456</v>
      </c>
      <c r="C1519" s="237">
        <v>282.32931806236411</v>
      </c>
    </row>
    <row r="1520" spans="2:3" x14ac:dyDescent="0.25">
      <c r="B1520" s="238">
        <v>1457</v>
      </c>
      <c r="C1520" s="237">
        <v>115.96015523272411</v>
      </c>
    </row>
    <row r="1521" spans="2:3" x14ac:dyDescent="0.25">
      <c r="B1521" s="238">
        <v>1458</v>
      </c>
      <c r="C1521" s="237">
        <v>220.83407478840024</v>
      </c>
    </row>
    <row r="1522" spans="2:3" x14ac:dyDescent="0.25">
      <c r="B1522" s="238">
        <v>1459</v>
      </c>
      <c r="C1522" s="237">
        <v>297.28594493868184</v>
      </c>
    </row>
    <row r="1523" spans="2:3" x14ac:dyDescent="0.25">
      <c r="B1523" s="238">
        <v>1460</v>
      </c>
      <c r="C1523" s="237">
        <v>289.30645795283499</v>
      </c>
    </row>
    <row r="1524" spans="2:3" x14ac:dyDescent="0.25">
      <c r="B1524" s="238">
        <v>1461</v>
      </c>
      <c r="C1524" s="237">
        <v>20.597918038309103</v>
      </c>
    </row>
    <row r="1525" spans="2:3" x14ac:dyDescent="0.25">
      <c r="B1525" s="238">
        <v>1462</v>
      </c>
      <c r="C1525" s="237">
        <v>-107.00541621479388</v>
      </c>
    </row>
    <row r="1526" spans="2:3" x14ac:dyDescent="0.25">
      <c r="B1526" s="238">
        <v>1463</v>
      </c>
      <c r="C1526" s="237">
        <v>243.05413282288828</v>
      </c>
    </row>
    <row r="1527" spans="2:3" x14ac:dyDescent="0.25">
      <c r="B1527" s="238">
        <v>1464</v>
      </c>
      <c r="C1527" s="237">
        <v>221.48465876466241</v>
      </c>
    </row>
    <row r="1528" spans="2:3" x14ac:dyDescent="0.25">
      <c r="B1528" s="238">
        <v>1465</v>
      </c>
      <c r="C1528" s="237">
        <v>109.5580347116292</v>
      </c>
    </row>
    <row r="1529" spans="2:3" x14ac:dyDescent="0.25">
      <c r="B1529" s="238">
        <v>1466</v>
      </c>
      <c r="C1529" s="237">
        <v>308.69742975555499</v>
      </c>
    </row>
    <row r="1530" spans="2:3" x14ac:dyDescent="0.25">
      <c r="B1530" s="238">
        <v>1467</v>
      </c>
      <c r="C1530" s="237">
        <v>-31.480947047811355</v>
      </c>
    </row>
    <row r="1531" spans="2:3" x14ac:dyDescent="0.25">
      <c r="B1531" s="238">
        <v>1468</v>
      </c>
      <c r="C1531" s="237">
        <v>65.262856757461236</v>
      </c>
    </row>
    <row r="1532" spans="2:3" x14ac:dyDescent="0.25">
      <c r="B1532" s="238">
        <v>1469</v>
      </c>
      <c r="C1532" s="237">
        <v>79.809066401699084</v>
      </c>
    </row>
    <row r="1533" spans="2:3" x14ac:dyDescent="0.25">
      <c r="B1533" s="238">
        <v>1470</v>
      </c>
      <c r="C1533" s="237">
        <v>317.97960595746196</v>
      </c>
    </row>
    <row r="1534" spans="2:3" x14ac:dyDescent="0.25">
      <c r="B1534" s="238">
        <v>1471</v>
      </c>
      <c r="C1534" s="237">
        <v>325.76570337505296</v>
      </c>
    </row>
    <row r="1535" spans="2:3" x14ac:dyDescent="0.25">
      <c r="B1535" s="238">
        <v>1472</v>
      </c>
      <c r="C1535" s="237">
        <v>80.59152231200747</v>
      </c>
    </row>
    <row r="1536" spans="2:3" x14ac:dyDescent="0.25">
      <c r="B1536" s="238">
        <v>1473</v>
      </c>
      <c r="C1536" s="237">
        <v>251.53274306873425</v>
      </c>
    </row>
    <row r="1537" spans="2:3" x14ac:dyDescent="0.25">
      <c r="B1537" s="238">
        <v>1474</v>
      </c>
      <c r="C1537" s="237">
        <v>14.95426927360451</v>
      </c>
    </row>
    <row r="1538" spans="2:3" x14ac:dyDescent="0.25">
      <c r="B1538" s="238">
        <v>1475</v>
      </c>
      <c r="C1538" s="237">
        <v>283.45291684092228</v>
      </c>
    </row>
    <row r="1539" spans="2:3" x14ac:dyDescent="0.25">
      <c r="B1539" s="238">
        <v>1476</v>
      </c>
      <c r="C1539" s="237">
        <v>180.00563973817802</v>
      </c>
    </row>
    <row r="1540" spans="2:3" x14ac:dyDescent="0.25">
      <c r="B1540" s="238">
        <v>1477</v>
      </c>
      <c r="C1540" s="237">
        <v>69.194326666977901</v>
      </c>
    </row>
    <row r="1541" spans="2:3" x14ac:dyDescent="0.25">
      <c r="B1541" s="238">
        <v>1478</v>
      </c>
      <c r="C1541" s="237">
        <v>174.07453500045349</v>
      </c>
    </row>
    <row r="1542" spans="2:3" x14ac:dyDescent="0.25">
      <c r="B1542" s="238">
        <v>1479</v>
      </c>
      <c r="C1542" s="237">
        <v>172.59911730232935</v>
      </c>
    </row>
    <row r="1543" spans="2:3" x14ac:dyDescent="0.25">
      <c r="B1543" s="238">
        <v>1480</v>
      </c>
      <c r="C1543" s="237">
        <v>160.38957218967059</v>
      </c>
    </row>
    <row r="1544" spans="2:3" x14ac:dyDescent="0.25">
      <c r="B1544" s="238">
        <v>1481</v>
      </c>
      <c r="C1544" s="237">
        <v>197.56462282434654</v>
      </c>
    </row>
    <row r="1545" spans="2:3" x14ac:dyDescent="0.25">
      <c r="B1545" s="238">
        <v>1482</v>
      </c>
      <c r="C1545" s="237">
        <v>118.23211326451475</v>
      </c>
    </row>
    <row r="1546" spans="2:3" x14ac:dyDescent="0.25">
      <c r="B1546" s="238">
        <v>1483</v>
      </c>
      <c r="C1546" s="237">
        <v>218.82628610489951</v>
      </c>
    </row>
    <row r="1547" spans="2:3" x14ac:dyDescent="0.25">
      <c r="B1547" s="238">
        <v>1484</v>
      </c>
      <c r="C1547" s="237">
        <v>344.64891008425184</v>
      </c>
    </row>
    <row r="1548" spans="2:3" x14ac:dyDescent="0.25">
      <c r="B1548" s="238">
        <v>1485</v>
      </c>
      <c r="C1548" s="237">
        <v>216.4174067301937</v>
      </c>
    </row>
    <row r="1549" spans="2:3" x14ac:dyDescent="0.25">
      <c r="B1549" s="238">
        <v>1486</v>
      </c>
      <c r="C1549" s="237">
        <v>49.458482776361564</v>
      </c>
    </row>
    <row r="1550" spans="2:3" x14ac:dyDescent="0.25">
      <c r="B1550" s="238">
        <v>1487</v>
      </c>
      <c r="C1550" s="237">
        <v>290.51172387517033</v>
      </c>
    </row>
    <row r="1551" spans="2:3" x14ac:dyDescent="0.25">
      <c r="B1551" s="238">
        <v>1488</v>
      </c>
      <c r="C1551" s="237">
        <v>-43.504382989248086</v>
      </c>
    </row>
    <row r="1552" spans="2:3" x14ac:dyDescent="0.25">
      <c r="B1552" s="238">
        <v>1489</v>
      </c>
      <c r="C1552" s="237">
        <v>234.93043725050967</v>
      </c>
    </row>
    <row r="1553" spans="2:3" x14ac:dyDescent="0.25">
      <c r="B1553" s="238">
        <v>1490</v>
      </c>
      <c r="C1553" s="237">
        <v>236.62227595261993</v>
      </c>
    </row>
    <row r="1554" spans="2:3" x14ac:dyDescent="0.25">
      <c r="B1554" s="238">
        <v>1491</v>
      </c>
      <c r="C1554" s="237">
        <v>234.03940466218296</v>
      </c>
    </row>
    <row r="1555" spans="2:3" x14ac:dyDescent="0.25">
      <c r="B1555" s="238">
        <v>1492</v>
      </c>
      <c r="C1555" s="237">
        <v>295.91000979997773</v>
      </c>
    </row>
    <row r="1556" spans="2:3" x14ac:dyDescent="0.25">
      <c r="B1556" s="238">
        <v>1493</v>
      </c>
      <c r="C1556" s="237">
        <v>124.30541694474813</v>
      </c>
    </row>
    <row r="1557" spans="2:3" x14ac:dyDescent="0.25">
      <c r="B1557" s="238">
        <v>1494</v>
      </c>
      <c r="C1557" s="237">
        <v>140.54027898764804</v>
      </c>
    </row>
    <row r="1558" spans="2:3" x14ac:dyDescent="0.25">
      <c r="B1558" s="238">
        <v>1495</v>
      </c>
      <c r="C1558" s="237">
        <v>265.41385659755167</v>
      </c>
    </row>
    <row r="1559" spans="2:3" x14ac:dyDescent="0.25">
      <c r="B1559" s="238">
        <v>1496</v>
      </c>
      <c r="C1559" s="237">
        <v>217.260025791928</v>
      </c>
    </row>
    <row r="1560" spans="2:3" x14ac:dyDescent="0.25">
      <c r="B1560" s="238">
        <v>1497</v>
      </c>
      <c r="C1560" s="237">
        <v>-49.520128332682901</v>
      </c>
    </row>
    <row r="1561" spans="2:3" x14ac:dyDescent="0.25">
      <c r="B1561" s="238">
        <v>1498</v>
      </c>
      <c r="C1561" s="237">
        <v>102.73473693448395</v>
      </c>
    </row>
    <row r="1562" spans="2:3" x14ac:dyDescent="0.25">
      <c r="B1562" s="238">
        <v>1499</v>
      </c>
      <c r="C1562" s="237">
        <v>-101.98875167214584</v>
      </c>
    </row>
    <row r="1563" spans="2:3" x14ac:dyDescent="0.25">
      <c r="B1563" s="238">
        <v>1500</v>
      </c>
      <c r="C1563" s="237">
        <v>73.86700936565083</v>
      </c>
    </row>
    <row r="1564" spans="2:3" x14ac:dyDescent="0.25">
      <c r="B1564" s="238">
        <v>1501</v>
      </c>
      <c r="C1564" s="237">
        <v>167.71732474640515</v>
      </c>
    </row>
    <row r="1565" spans="2:3" x14ac:dyDescent="0.25">
      <c r="B1565" s="238">
        <v>1502</v>
      </c>
      <c r="C1565" s="237">
        <v>273.33043614106816</v>
      </c>
    </row>
    <row r="1566" spans="2:3" x14ac:dyDescent="0.25">
      <c r="B1566" s="238">
        <v>1503</v>
      </c>
      <c r="C1566" s="237">
        <v>43.181856327419496</v>
      </c>
    </row>
    <row r="1567" spans="2:3" x14ac:dyDescent="0.25">
      <c r="B1567" s="238">
        <v>1504</v>
      </c>
      <c r="C1567" s="237">
        <v>83.742587305471744</v>
      </c>
    </row>
    <row r="1568" spans="2:3" x14ac:dyDescent="0.25">
      <c r="B1568" s="238">
        <v>1505</v>
      </c>
      <c r="C1568" s="237">
        <v>18.450156205728348</v>
      </c>
    </row>
    <row r="1569" spans="2:3" x14ac:dyDescent="0.25">
      <c r="B1569" s="238">
        <v>1506</v>
      </c>
      <c r="C1569" s="237">
        <v>78.504157622245089</v>
      </c>
    </row>
    <row r="1570" spans="2:3" x14ac:dyDescent="0.25">
      <c r="B1570" s="238">
        <v>1507</v>
      </c>
      <c r="C1570" s="237">
        <v>-127.84598627808271</v>
      </c>
    </row>
    <row r="1571" spans="2:3" x14ac:dyDescent="0.25">
      <c r="B1571" s="238">
        <v>1508</v>
      </c>
      <c r="C1571" s="237">
        <v>132.218214713897</v>
      </c>
    </row>
    <row r="1572" spans="2:3" x14ac:dyDescent="0.25">
      <c r="B1572" s="238">
        <v>1509</v>
      </c>
      <c r="C1572" s="237">
        <v>195.36847052361202</v>
      </c>
    </row>
    <row r="1573" spans="2:3" x14ac:dyDescent="0.25">
      <c r="B1573" s="238">
        <v>1510</v>
      </c>
      <c r="C1573" s="237">
        <v>204.49966019892892</v>
      </c>
    </row>
    <row r="1574" spans="2:3" x14ac:dyDescent="0.25">
      <c r="B1574" s="238">
        <v>1511</v>
      </c>
      <c r="C1574" s="237">
        <v>-17.013823604255663</v>
      </c>
    </row>
    <row r="1575" spans="2:3" x14ac:dyDescent="0.25">
      <c r="B1575" s="238">
        <v>1512</v>
      </c>
      <c r="C1575" s="237">
        <v>10.728651156992925</v>
      </c>
    </row>
    <row r="1576" spans="2:3" x14ac:dyDescent="0.25">
      <c r="B1576" s="238">
        <v>1513</v>
      </c>
      <c r="C1576" s="237">
        <v>451.61980816275258</v>
      </c>
    </row>
    <row r="1577" spans="2:3" x14ac:dyDescent="0.25">
      <c r="B1577" s="238">
        <v>1514</v>
      </c>
      <c r="C1577" s="237">
        <v>341.73319798791886</v>
      </c>
    </row>
    <row r="1578" spans="2:3" x14ac:dyDescent="0.25">
      <c r="B1578" s="238">
        <v>1515</v>
      </c>
      <c r="C1578" s="237">
        <v>264.82083603937656</v>
      </c>
    </row>
    <row r="1579" spans="2:3" x14ac:dyDescent="0.25">
      <c r="B1579" s="238">
        <v>1516</v>
      </c>
      <c r="C1579" s="237">
        <v>88.776035369884738</v>
      </c>
    </row>
    <row r="1580" spans="2:3" x14ac:dyDescent="0.25">
      <c r="B1580" s="238">
        <v>1517</v>
      </c>
      <c r="C1580" s="237">
        <v>231.43981340057027</v>
      </c>
    </row>
    <row r="1581" spans="2:3" x14ac:dyDescent="0.25">
      <c r="B1581" s="238">
        <v>1518</v>
      </c>
      <c r="C1581" s="237">
        <v>184.84230807121801</v>
      </c>
    </row>
    <row r="1582" spans="2:3" x14ac:dyDescent="0.25">
      <c r="B1582" s="238">
        <v>1519</v>
      </c>
      <c r="C1582" s="237">
        <v>61.75809066187027</v>
      </c>
    </row>
    <row r="1583" spans="2:3" x14ac:dyDescent="0.25">
      <c r="B1583" s="238">
        <v>1520</v>
      </c>
      <c r="C1583" s="237">
        <v>96.955254422668162</v>
      </c>
    </row>
    <row r="1584" spans="2:3" x14ac:dyDescent="0.25">
      <c r="B1584" s="238">
        <v>1521</v>
      </c>
      <c r="C1584" s="237">
        <v>19.024281519698633</v>
      </c>
    </row>
    <row r="1585" spans="2:3" x14ac:dyDescent="0.25">
      <c r="B1585" s="238">
        <v>1522</v>
      </c>
      <c r="C1585" s="237">
        <v>31.76174975117317</v>
      </c>
    </row>
    <row r="1586" spans="2:3" x14ac:dyDescent="0.25">
      <c r="B1586" s="238">
        <v>1523</v>
      </c>
      <c r="C1586" s="237">
        <v>325.08806363377278</v>
      </c>
    </row>
    <row r="1587" spans="2:3" x14ac:dyDescent="0.25">
      <c r="B1587" s="238">
        <v>1524</v>
      </c>
      <c r="C1587" s="237">
        <v>24.157079867144901</v>
      </c>
    </row>
    <row r="1588" spans="2:3" x14ac:dyDescent="0.25">
      <c r="B1588" s="238">
        <v>1525</v>
      </c>
      <c r="C1588" s="237">
        <v>99.566258638611757</v>
      </c>
    </row>
    <row r="1589" spans="2:3" x14ac:dyDescent="0.25">
      <c r="B1589" s="238">
        <v>1526</v>
      </c>
      <c r="C1589" s="237">
        <v>-157.87472715418659</v>
      </c>
    </row>
    <row r="1590" spans="2:3" x14ac:dyDescent="0.25">
      <c r="B1590" s="238">
        <v>1527</v>
      </c>
      <c r="C1590" s="237">
        <v>-55.134386472256722</v>
      </c>
    </row>
    <row r="1591" spans="2:3" x14ac:dyDescent="0.25">
      <c r="B1591" s="238">
        <v>1528</v>
      </c>
      <c r="C1591" s="237">
        <v>373.62019311058418</v>
      </c>
    </row>
    <row r="1592" spans="2:3" x14ac:dyDescent="0.25">
      <c r="B1592" s="238">
        <v>1529</v>
      </c>
      <c r="C1592" s="237">
        <v>-44.044531189590884</v>
      </c>
    </row>
    <row r="1593" spans="2:3" x14ac:dyDescent="0.25">
      <c r="B1593" s="238">
        <v>1530</v>
      </c>
      <c r="C1593" s="237">
        <v>79.279358866329318</v>
      </c>
    </row>
    <row r="1594" spans="2:3" x14ac:dyDescent="0.25">
      <c r="B1594" s="238">
        <v>1531</v>
      </c>
      <c r="C1594" s="237">
        <v>159.93803321335145</v>
      </c>
    </row>
    <row r="1595" spans="2:3" x14ac:dyDescent="0.25">
      <c r="B1595" s="238">
        <v>1532</v>
      </c>
      <c r="C1595" s="237">
        <v>85.89927934068055</v>
      </c>
    </row>
    <row r="1596" spans="2:3" x14ac:dyDescent="0.25">
      <c r="B1596" s="238">
        <v>1533</v>
      </c>
      <c r="C1596" s="237">
        <v>268.76777130721109</v>
      </c>
    </row>
    <row r="1597" spans="2:3" x14ac:dyDescent="0.25">
      <c r="B1597" s="238">
        <v>1534</v>
      </c>
      <c r="C1597" s="237">
        <v>-54.453113398971226</v>
      </c>
    </row>
    <row r="1598" spans="2:3" x14ac:dyDescent="0.25">
      <c r="B1598" s="238">
        <v>1535</v>
      </c>
      <c r="C1598" s="237">
        <v>168.49411275370258</v>
      </c>
    </row>
    <row r="1599" spans="2:3" x14ac:dyDescent="0.25">
      <c r="B1599" s="238">
        <v>1536</v>
      </c>
      <c r="C1599" s="237">
        <v>271.98144358022398</v>
      </c>
    </row>
    <row r="1600" spans="2:3" x14ac:dyDescent="0.25">
      <c r="B1600" s="238">
        <v>1537</v>
      </c>
      <c r="C1600" s="237">
        <v>-12.061053491519061</v>
      </c>
    </row>
    <row r="1601" spans="2:3" x14ac:dyDescent="0.25">
      <c r="B1601" s="238">
        <v>1538</v>
      </c>
      <c r="C1601" s="237">
        <v>157.86196386348738</v>
      </c>
    </row>
    <row r="1602" spans="2:3" x14ac:dyDescent="0.25">
      <c r="B1602" s="238">
        <v>1539</v>
      </c>
      <c r="C1602" s="237">
        <v>33.04223542448149</v>
      </c>
    </row>
    <row r="1603" spans="2:3" x14ac:dyDescent="0.25">
      <c r="B1603" s="238">
        <v>1540</v>
      </c>
      <c r="C1603" s="237">
        <v>73.057765409531783</v>
      </c>
    </row>
    <row r="1604" spans="2:3" x14ac:dyDescent="0.25">
      <c r="B1604" s="238">
        <v>1541</v>
      </c>
      <c r="C1604" s="237">
        <v>-64.481523775725805</v>
      </c>
    </row>
    <row r="1605" spans="2:3" x14ac:dyDescent="0.25">
      <c r="B1605" s="238">
        <v>1542</v>
      </c>
      <c r="C1605" s="237">
        <v>225.97385678320526</v>
      </c>
    </row>
    <row r="1606" spans="2:3" x14ac:dyDescent="0.25">
      <c r="B1606" s="238">
        <v>1543</v>
      </c>
      <c r="C1606" s="237">
        <v>173.85163141310244</v>
      </c>
    </row>
    <row r="1607" spans="2:3" x14ac:dyDescent="0.25">
      <c r="B1607" s="238">
        <v>1544</v>
      </c>
      <c r="C1607" s="237">
        <v>136.9388447994929</v>
      </c>
    </row>
    <row r="1608" spans="2:3" x14ac:dyDescent="0.25">
      <c r="B1608" s="238">
        <v>1545</v>
      </c>
      <c r="C1608" s="237">
        <v>40.25499673768438</v>
      </c>
    </row>
    <row r="1609" spans="2:3" x14ac:dyDescent="0.25">
      <c r="B1609" s="238">
        <v>1546</v>
      </c>
      <c r="C1609" s="237">
        <v>94.076824058078643</v>
      </c>
    </row>
    <row r="1610" spans="2:3" x14ac:dyDescent="0.25">
      <c r="B1610" s="238">
        <v>1547</v>
      </c>
      <c r="C1610" s="237">
        <v>162.50739281276179</v>
      </c>
    </row>
    <row r="1611" spans="2:3" x14ac:dyDescent="0.25">
      <c r="B1611" s="238">
        <v>1548</v>
      </c>
      <c r="C1611" s="237">
        <v>135.06188513698459</v>
      </c>
    </row>
    <row r="1612" spans="2:3" x14ac:dyDescent="0.25">
      <c r="B1612" s="238">
        <v>1549</v>
      </c>
      <c r="C1612" s="237">
        <v>265.53653834398665</v>
      </c>
    </row>
    <row r="1613" spans="2:3" x14ac:dyDescent="0.25">
      <c r="B1613" s="238">
        <v>1550</v>
      </c>
      <c r="C1613" s="237">
        <v>72.76920320628048</v>
      </c>
    </row>
    <row r="1614" spans="2:3" x14ac:dyDescent="0.25">
      <c r="B1614" s="238">
        <v>1551</v>
      </c>
      <c r="C1614" s="237">
        <v>123.72825408620722</v>
      </c>
    </row>
    <row r="1615" spans="2:3" x14ac:dyDescent="0.25">
      <c r="B1615" s="238">
        <v>1552</v>
      </c>
      <c r="C1615" s="237">
        <v>-3.750184683470664</v>
      </c>
    </row>
    <row r="1616" spans="2:3" x14ac:dyDescent="0.25">
      <c r="B1616" s="238">
        <v>1553</v>
      </c>
      <c r="C1616" s="237">
        <v>22.468222360243871</v>
      </c>
    </row>
    <row r="1617" spans="2:3" x14ac:dyDescent="0.25">
      <c r="B1617" s="238">
        <v>1554</v>
      </c>
      <c r="C1617" s="237">
        <v>226.81252875208676</v>
      </c>
    </row>
    <row r="1618" spans="2:3" x14ac:dyDescent="0.25">
      <c r="B1618" s="238">
        <v>1555</v>
      </c>
      <c r="C1618" s="237">
        <v>-147.61727576186615</v>
      </c>
    </row>
    <row r="1619" spans="2:3" x14ac:dyDescent="0.25">
      <c r="B1619" s="238">
        <v>1556</v>
      </c>
      <c r="C1619" s="237">
        <v>-80.339490313279981</v>
      </c>
    </row>
    <row r="1620" spans="2:3" x14ac:dyDescent="0.25">
      <c r="B1620" s="238">
        <v>1557</v>
      </c>
      <c r="C1620" s="237">
        <v>1.8761118381600426</v>
      </c>
    </row>
    <row r="1621" spans="2:3" x14ac:dyDescent="0.25">
      <c r="B1621" s="238">
        <v>1558</v>
      </c>
      <c r="C1621" s="237">
        <v>63.836859165328221</v>
      </c>
    </row>
    <row r="1622" spans="2:3" x14ac:dyDescent="0.25">
      <c r="B1622" s="238">
        <v>1559</v>
      </c>
      <c r="C1622" s="237">
        <v>173.20397003874277</v>
      </c>
    </row>
    <row r="1623" spans="2:3" x14ac:dyDescent="0.25">
      <c r="B1623" s="238">
        <v>1560</v>
      </c>
      <c r="C1623" s="237">
        <v>412.87905595778142</v>
      </c>
    </row>
    <row r="1624" spans="2:3" x14ac:dyDescent="0.25">
      <c r="B1624" s="238">
        <v>1561</v>
      </c>
      <c r="C1624" s="237">
        <v>206.64101733605003</v>
      </c>
    </row>
    <row r="1625" spans="2:3" x14ac:dyDescent="0.25">
      <c r="B1625" s="238">
        <v>1562</v>
      </c>
      <c r="C1625" s="237">
        <v>255.45031321897591</v>
      </c>
    </row>
    <row r="1626" spans="2:3" x14ac:dyDescent="0.25">
      <c r="B1626" s="238">
        <v>1563</v>
      </c>
      <c r="C1626" s="237">
        <v>102.0478684522234</v>
      </c>
    </row>
    <row r="1627" spans="2:3" x14ac:dyDescent="0.25">
      <c r="B1627" s="238">
        <v>1564</v>
      </c>
      <c r="C1627" s="237">
        <v>-64.691614960495571</v>
      </c>
    </row>
    <row r="1628" spans="2:3" x14ac:dyDescent="0.25">
      <c r="B1628" s="238">
        <v>1565</v>
      </c>
      <c r="C1628" s="237">
        <v>203.05911356915959</v>
      </c>
    </row>
    <row r="1629" spans="2:3" x14ac:dyDescent="0.25">
      <c r="B1629" s="238">
        <v>1566</v>
      </c>
      <c r="C1629" s="237">
        <v>-129.12869295581166</v>
      </c>
    </row>
    <row r="1630" spans="2:3" x14ac:dyDescent="0.25">
      <c r="B1630" s="238">
        <v>1567</v>
      </c>
      <c r="C1630" s="237">
        <v>82.364585868050852</v>
      </c>
    </row>
    <row r="1631" spans="2:3" x14ac:dyDescent="0.25">
      <c r="B1631" s="238">
        <v>1568</v>
      </c>
      <c r="C1631" s="237">
        <v>-131.85354167067968</v>
      </c>
    </row>
    <row r="1632" spans="2:3" x14ac:dyDescent="0.25">
      <c r="B1632" s="238">
        <v>1569</v>
      </c>
      <c r="C1632" s="237">
        <v>213.19993185094759</v>
      </c>
    </row>
    <row r="1633" spans="2:3" x14ac:dyDescent="0.25">
      <c r="B1633" s="238">
        <v>1570</v>
      </c>
      <c r="C1633" s="237">
        <v>349.89898916645933</v>
      </c>
    </row>
    <row r="1634" spans="2:3" x14ac:dyDescent="0.25">
      <c r="B1634" s="238">
        <v>1571</v>
      </c>
      <c r="C1634" s="237">
        <v>353.55043948189928</v>
      </c>
    </row>
    <row r="1635" spans="2:3" x14ac:dyDescent="0.25">
      <c r="B1635" s="238">
        <v>1572</v>
      </c>
      <c r="C1635" s="237">
        <v>-15.447100346323907</v>
      </c>
    </row>
    <row r="1636" spans="2:3" x14ac:dyDescent="0.25">
      <c r="B1636" s="238">
        <v>1573</v>
      </c>
      <c r="C1636" s="237">
        <v>-93.287256040608725</v>
      </c>
    </row>
    <row r="1637" spans="2:3" x14ac:dyDescent="0.25">
      <c r="B1637" s="238">
        <v>1574</v>
      </c>
      <c r="C1637" s="237">
        <v>188.81172194101086</v>
      </c>
    </row>
    <row r="1638" spans="2:3" x14ac:dyDescent="0.25">
      <c r="B1638" s="238">
        <v>1575</v>
      </c>
      <c r="C1638" s="237">
        <v>167.38490521559817</v>
      </c>
    </row>
    <row r="1639" spans="2:3" x14ac:dyDescent="0.25">
      <c r="B1639" s="238">
        <v>1576</v>
      </c>
      <c r="C1639" s="237">
        <v>137.59966569288102</v>
      </c>
    </row>
    <row r="1640" spans="2:3" x14ac:dyDescent="0.25">
      <c r="B1640" s="238">
        <v>1577</v>
      </c>
      <c r="C1640" s="237">
        <v>88.119248187689323</v>
      </c>
    </row>
    <row r="1641" spans="2:3" x14ac:dyDescent="0.25">
      <c r="B1641" s="238">
        <v>1578</v>
      </c>
      <c r="C1641" s="237">
        <v>90.931939215267192</v>
      </c>
    </row>
    <row r="1642" spans="2:3" x14ac:dyDescent="0.25">
      <c r="B1642" s="238">
        <v>1579</v>
      </c>
      <c r="C1642" s="237">
        <v>19.18461296713204</v>
      </c>
    </row>
    <row r="1643" spans="2:3" x14ac:dyDescent="0.25">
      <c r="B1643" s="238">
        <v>1580</v>
      </c>
      <c r="C1643" s="237">
        <v>163.85651184787798</v>
      </c>
    </row>
    <row r="1644" spans="2:3" x14ac:dyDescent="0.25">
      <c r="B1644" s="238">
        <v>1581</v>
      </c>
      <c r="C1644" s="237">
        <v>-31.414575703262585</v>
      </c>
    </row>
    <row r="1645" spans="2:3" x14ac:dyDescent="0.25">
      <c r="B1645" s="238">
        <v>1582</v>
      </c>
      <c r="C1645" s="237">
        <v>-41.473952135514082</v>
      </c>
    </row>
    <row r="1646" spans="2:3" x14ac:dyDescent="0.25">
      <c r="B1646" s="238">
        <v>1583</v>
      </c>
      <c r="C1646" s="237">
        <v>80.429938662110274</v>
      </c>
    </row>
    <row r="1647" spans="2:3" x14ac:dyDescent="0.25">
      <c r="B1647" s="238">
        <v>1584</v>
      </c>
      <c r="C1647" s="237">
        <v>-21.550929107655804</v>
      </c>
    </row>
    <row r="1648" spans="2:3" x14ac:dyDescent="0.25">
      <c r="B1648" s="238">
        <v>1585</v>
      </c>
      <c r="C1648" s="237">
        <v>222.4701832343568</v>
      </c>
    </row>
    <row r="1649" spans="2:3" x14ac:dyDescent="0.25">
      <c r="B1649" s="238">
        <v>1586</v>
      </c>
      <c r="C1649" s="237">
        <v>228.03544323145263</v>
      </c>
    </row>
    <row r="1650" spans="2:3" x14ac:dyDescent="0.25">
      <c r="B1650" s="238">
        <v>1587</v>
      </c>
      <c r="C1650" s="237">
        <v>157.67645779066964</v>
      </c>
    </row>
    <row r="1651" spans="2:3" x14ac:dyDescent="0.25">
      <c r="B1651" s="238">
        <v>1588</v>
      </c>
      <c r="C1651" s="237">
        <v>217.36516749806142</v>
      </c>
    </row>
    <row r="1652" spans="2:3" x14ac:dyDescent="0.25">
      <c r="B1652" s="238">
        <v>1589</v>
      </c>
      <c r="C1652" s="237">
        <v>-23.55228758166993</v>
      </c>
    </row>
    <row r="1653" spans="2:3" x14ac:dyDescent="0.25">
      <c r="B1653" s="238">
        <v>1590</v>
      </c>
      <c r="C1653" s="237">
        <v>182.18635010855874</v>
      </c>
    </row>
    <row r="1654" spans="2:3" x14ac:dyDescent="0.25">
      <c r="B1654" s="238">
        <v>1591</v>
      </c>
      <c r="C1654" s="237">
        <v>153.96229792316493</v>
      </c>
    </row>
    <row r="1655" spans="2:3" x14ac:dyDescent="0.25">
      <c r="B1655" s="238">
        <v>1592</v>
      </c>
      <c r="C1655" s="237">
        <v>346.56279475474162</v>
      </c>
    </row>
    <row r="1656" spans="2:3" x14ac:dyDescent="0.25">
      <c r="B1656" s="238">
        <v>1593</v>
      </c>
      <c r="C1656" s="237">
        <v>300.79062547772298</v>
      </c>
    </row>
    <row r="1657" spans="2:3" x14ac:dyDescent="0.25">
      <c r="B1657" s="238">
        <v>1594</v>
      </c>
      <c r="C1657" s="237">
        <v>136.89432385955283</v>
      </c>
    </row>
    <row r="1658" spans="2:3" x14ac:dyDescent="0.25">
      <c r="B1658" s="238">
        <v>1595</v>
      </c>
      <c r="C1658" s="237">
        <v>97.885962542342469</v>
      </c>
    </row>
    <row r="1659" spans="2:3" x14ac:dyDescent="0.25">
      <c r="B1659" s="238">
        <v>1596</v>
      </c>
      <c r="C1659" s="237">
        <v>-181.84785568483898</v>
      </c>
    </row>
    <row r="1660" spans="2:3" x14ac:dyDescent="0.25">
      <c r="B1660" s="238">
        <v>1597</v>
      </c>
      <c r="C1660" s="237">
        <v>145.44458265644516</v>
      </c>
    </row>
    <row r="1661" spans="2:3" x14ac:dyDescent="0.25">
      <c r="B1661" s="238">
        <v>1598</v>
      </c>
      <c r="C1661" s="237">
        <v>48.324348511406598</v>
      </c>
    </row>
    <row r="1662" spans="2:3" x14ac:dyDescent="0.25">
      <c r="B1662" s="238">
        <v>1599</v>
      </c>
      <c r="C1662" s="237">
        <v>328.18763746441692</v>
      </c>
    </row>
    <row r="1663" spans="2:3" x14ac:dyDescent="0.25">
      <c r="B1663" s="238">
        <v>1600</v>
      </c>
      <c r="C1663" s="237">
        <v>-21.705483232382392</v>
      </c>
    </row>
    <row r="1664" spans="2:3" x14ac:dyDescent="0.25">
      <c r="B1664" s="238">
        <v>1601</v>
      </c>
      <c r="C1664" s="237">
        <v>121.94341797185436</v>
      </c>
    </row>
    <row r="1665" spans="2:3" x14ac:dyDescent="0.25">
      <c r="B1665" s="238">
        <v>1602</v>
      </c>
      <c r="C1665" s="237">
        <v>32.072087057824206</v>
      </c>
    </row>
    <row r="1666" spans="2:3" x14ac:dyDescent="0.25">
      <c r="B1666" s="238">
        <v>1603</v>
      </c>
      <c r="C1666" s="237">
        <v>55.025656217674467</v>
      </c>
    </row>
    <row r="1667" spans="2:3" x14ac:dyDescent="0.25">
      <c r="B1667" s="238">
        <v>1604</v>
      </c>
      <c r="C1667" s="237">
        <v>-156.99732885683665</v>
      </c>
    </row>
    <row r="1668" spans="2:3" x14ac:dyDescent="0.25">
      <c r="B1668" s="238">
        <v>1605</v>
      </c>
      <c r="C1668" s="237">
        <v>317.41195368915828</v>
      </c>
    </row>
    <row r="1669" spans="2:3" x14ac:dyDescent="0.25">
      <c r="B1669" s="238">
        <v>1606</v>
      </c>
      <c r="C1669" s="237">
        <v>-33.824511950011868</v>
      </c>
    </row>
    <row r="1670" spans="2:3" x14ac:dyDescent="0.25">
      <c r="B1670" s="238">
        <v>1607</v>
      </c>
      <c r="C1670" s="237">
        <v>0.57582683074080876</v>
      </c>
    </row>
    <row r="1671" spans="2:3" x14ac:dyDescent="0.25">
      <c r="B1671" s="238">
        <v>1608</v>
      </c>
      <c r="C1671" s="237">
        <v>201.66297891354827</v>
      </c>
    </row>
    <row r="1672" spans="2:3" x14ac:dyDescent="0.25">
      <c r="B1672" s="238">
        <v>1609</v>
      </c>
      <c r="C1672" s="237">
        <v>143.48158988392419</v>
      </c>
    </row>
    <row r="1673" spans="2:3" x14ac:dyDescent="0.25">
      <c r="B1673" s="238">
        <v>1610</v>
      </c>
      <c r="C1673" s="237">
        <v>-35.745918282192491</v>
      </c>
    </row>
    <row r="1674" spans="2:3" x14ac:dyDescent="0.25">
      <c r="B1674" s="238">
        <v>1611</v>
      </c>
      <c r="C1674" s="237">
        <v>216.3195809141481</v>
      </c>
    </row>
    <row r="1675" spans="2:3" x14ac:dyDescent="0.25">
      <c r="B1675" s="238">
        <v>1612</v>
      </c>
      <c r="C1675" s="237">
        <v>30.576586973586572</v>
      </c>
    </row>
    <row r="1676" spans="2:3" x14ac:dyDescent="0.25">
      <c r="B1676" s="238">
        <v>1613</v>
      </c>
      <c r="C1676" s="237">
        <v>434.16200957399241</v>
      </c>
    </row>
    <row r="1677" spans="2:3" x14ac:dyDescent="0.25">
      <c r="B1677" s="238">
        <v>1614</v>
      </c>
      <c r="C1677" s="237">
        <v>223.22860036428773</v>
      </c>
    </row>
    <row r="1678" spans="2:3" x14ac:dyDescent="0.25">
      <c r="B1678" s="238">
        <v>1615</v>
      </c>
      <c r="C1678" s="237">
        <v>224.04484127874727</v>
      </c>
    </row>
    <row r="1679" spans="2:3" x14ac:dyDescent="0.25">
      <c r="B1679" s="238">
        <v>1616</v>
      </c>
      <c r="C1679" s="237">
        <v>63.591862382667131</v>
      </c>
    </row>
    <row r="1680" spans="2:3" x14ac:dyDescent="0.25">
      <c r="B1680" s="238">
        <v>1617</v>
      </c>
      <c r="C1680" s="237">
        <v>179.61143809617366</v>
      </c>
    </row>
    <row r="1681" spans="2:3" x14ac:dyDescent="0.25">
      <c r="B1681" s="238">
        <v>1618</v>
      </c>
      <c r="C1681" s="237">
        <v>42.569227283405638</v>
      </c>
    </row>
    <row r="1682" spans="2:3" x14ac:dyDescent="0.25">
      <c r="B1682" s="238">
        <v>1619</v>
      </c>
      <c r="C1682" s="237">
        <v>64.538456854659444</v>
      </c>
    </row>
    <row r="1683" spans="2:3" x14ac:dyDescent="0.25">
      <c r="B1683" s="238">
        <v>1620</v>
      </c>
      <c r="C1683" s="237">
        <v>160.21363715221622</v>
      </c>
    </row>
    <row r="1684" spans="2:3" x14ac:dyDescent="0.25">
      <c r="B1684" s="238">
        <v>1621</v>
      </c>
      <c r="C1684" s="237">
        <v>-88.096823216886065</v>
      </c>
    </row>
    <row r="1685" spans="2:3" x14ac:dyDescent="0.25">
      <c r="B1685" s="238">
        <v>1622</v>
      </c>
      <c r="C1685" s="237">
        <v>-13.008122684037403</v>
      </c>
    </row>
    <row r="1686" spans="2:3" x14ac:dyDescent="0.25">
      <c r="B1686" s="238">
        <v>1623</v>
      </c>
      <c r="C1686" s="237">
        <v>9.8168706440858955E-2</v>
      </c>
    </row>
    <row r="1687" spans="2:3" x14ac:dyDescent="0.25">
      <c r="B1687" s="238">
        <v>1624</v>
      </c>
      <c r="C1687" s="237">
        <v>198.15270194555964</v>
      </c>
    </row>
    <row r="1688" spans="2:3" x14ac:dyDescent="0.25">
      <c r="B1688" s="238">
        <v>1625</v>
      </c>
      <c r="C1688" s="237">
        <v>361.73245648804198</v>
      </c>
    </row>
    <row r="1689" spans="2:3" x14ac:dyDescent="0.25">
      <c r="B1689" s="238">
        <v>1626</v>
      </c>
      <c r="C1689" s="237">
        <v>274.00067120926377</v>
      </c>
    </row>
    <row r="1690" spans="2:3" x14ac:dyDescent="0.25">
      <c r="B1690" s="238">
        <v>1627</v>
      </c>
      <c r="C1690" s="237">
        <v>174.03810682187409</v>
      </c>
    </row>
    <row r="1691" spans="2:3" x14ac:dyDescent="0.25">
      <c r="B1691" s="238">
        <v>1628</v>
      </c>
      <c r="C1691" s="237">
        <v>345.61950463026005</v>
      </c>
    </row>
    <row r="1692" spans="2:3" x14ac:dyDescent="0.25">
      <c r="B1692" s="238">
        <v>1629</v>
      </c>
      <c r="C1692" s="237">
        <v>-38.422752538544188</v>
      </c>
    </row>
    <row r="1693" spans="2:3" x14ac:dyDescent="0.25">
      <c r="B1693" s="238">
        <v>1630</v>
      </c>
      <c r="C1693" s="237">
        <v>8.897947999286373</v>
      </c>
    </row>
    <row r="1694" spans="2:3" x14ac:dyDescent="0.25">
      <c r="B1694" s="238">
        <v>1631</v>
      </c>
      <c r="C1694" s="237">
        <v>24.486446272784633</v>
      </c>
    </row>
    <row r="1695" spans="2:3" x14ac:dyDescent="0.25">
      <c r="B1695" s="238">
        <v>1632</v>
      </c>
      <c r="C1695" s="237">
        <v>57.744469332016102</v>
      </c>
    </row>
    <row r="1696" spans="2:3" x14ac:dyDescent="0.25">
      <c r="B1696" s="238">
        <v>1633</v>
      </c>
      <c r="C1696" s="237">
        <v>45.8439227076463</v>
      </c>
    </row>
    <row r="1697" spans="2:3" x14ac:dyDescent="0.25">
      <c r="B1697" s="238">
        <v>1634</v>
      </c>
      <c r="C1697" s="237">
        <v>112.35971485259947</v>
      </c>
    </row>
    <row r="1698" spans="2:3" x14ac:dyDescent="0.25">
      <c r="B1698" s="238">
        <v>1635</v>
      </c>
      <c r="C1698" s="237">
        <v>237.3304141398898</v>
      </c>
    </row>
    <row r="1699" spans="2:3" x14ac:dyDescent="0.25">
      <c r="B1699" s="238">
        <v>1636</v>
      </c>
      <c r="C1699" s="237">
        <v>104.72951739577535</v>
      </c>
    </row>
    <row r="1700" spans="2:3" x14ac:dyDescent="0.25">
      <c r="B1700" s="238">
        <v>1637</v>
      </c>
      <c r="C1700" s="237">
        <v>150.54014627924869</v>
      </c>
    </row>
    <row r="1701" spans="2:3" x14ac:dyDescent="0.25">
      <c r="B1701" s="238">
        <v>1638</v>
      </c>
      <c r="C1701" s="237">
        <v>148.20791757905397</v>
      </c>
    </row>
    <row r="1702" spans="2:3" x14ac:dyDescent="0.25">
      <c r="B1702" s="238">
        <v>1639</v>
      </c>
      <c r="C1702" s="237">
        <v>276.68299403449282</v>
      </c>
    </row>
    <row r="1703" spans="2:3" x14ac:dyDescent="0.25">
      <c r="B1703" s="238">
        <v>1640</v>
      </c>
      <c r="C1703" s="237">
        <v>135.27938667917019</v>
      </c>
    </row>
    <row r="1704" spans="2:3" x14ac:dyDescent="0.25">
      <c r="B1704" s="238">
        <v>1641</v>
      </c>
      <c r="C1704" s="237">
        <v>147.30218858634544</v>
      </c>
    </row>
    <row r="1705" spans="2:3" x14ac:dyDescent="0.25">
      <c r="B1705" s="238">
        <v>1642</v>
      </c>
      <c r="C1705" s="237">
        <v>40.297850981201464</v>
      </c>
    </row>
    <row r="1706" spans="2:3" x14ac:dyDescent="0.25">
      <c r="B1706" s="238">
        <v>1643</v>
      </c>
      <c r="C1706" s="237">
        <v>-7.9368019761947437</v>
      </c>
    </row>
    <row r="1707" spans="2:3" x14ac:dyDescent="0.25">
      <c r="B1707" s="238">
        <v>1644</v>
      </c>
      <c r="C1707" s="237">
        <v>18.636836231653689</v>
      </c>
    </row>
    <row r="1708" spans="2:3" x14ac:dyDescent="0.25">
      <c r="B1708" s="238">
        <v>1645</v>
      </c>
      <c r="C1708" s="237">
        <v>65.789277628980045</v>
      </c>
    </row>
    <row r="1709" spans="2:3" x14ac:dyDescent="0.25">
      <c r="B1709" s="238">
        <v>1646</v>
      </c>
      <c r="C1709" s="237">
        <v>374.2952318783108</v>
      </c>
    </row>
    <row r="1710" spans="2:3" x14ac:dyDescent="0.25">
      <c r="B1710" s="238">
        <v>1647</v>
      </c>
      <c r="C1710" s="237">
        <v>231.54075264042115</v>
      </c>
    </row>
    <row r="1711" spans="2:3" x14ac:dyDescent="0.25">
      <c r="B1711" s="238">
        <v>1648</v>
      </c>
      <c r="C1711" s="237">
        <v>-136.89516672859884</v>
      </c>
    </row>
    <row r="1712" spans="2:3" x14ac:dyDescent="0.25">
      <c r="B1712" s="238">
        <v>1649</v>
      </c>
      <c r="C1712" s="237">
        <v>131.04548288578511</v>
      </c>
    </row>
    <row r="1713" spans="2:3" x14ac:dyDescent="0.25">
      <c r="B1713" s="238">
        <v>1650</v>
      </c>
      <c r="C1713" s="237">
        <v>88.727365858520045</v>
      </c>
    </row>
    <row r="1714" spans="2:3" x14ac:dyDescent="0.25">
      <c r="B1714" s="238">
        <v>1651</v>
      </c>
      <c r="C1714" s="237">
        <v>154.39512940750558</v>
      </c>
    </row>
    <row r="1715" spans="2:3" x14ac:dyDescent="0.25">
      <c r="B1715" s="238">
        <v>1652</v>
      </c>
      <c r="C1715" s="237">
        <v>-75.217593617040592</v>
      </c>
    </row>
    <row r="1716" spans="2:3" x14ac:dyDescent="0.25">
      <c r="B1716" s="238">
        <v>1653</v>
      </c>
      <c r="C1716" s="237">
        <v>-119.07251413049232</v>
      </c>
    </row>
    <row r="1717" spans="2:3" x14ac:dyDescent="0.25">
      <c r="B1717" s="238">
        <v>1654</v>
      </c>
      <c r="C1717" s="237">
        <v>131.80280447036409</v>
      </c>
    </row>
    <row r="1718" spans="2:3" x14ac:dyDescent="0.25">
      <c r="B1718" s="238">
        <v>1655</v>
      </c>
      <c r="C1718" s="237">
        <v>-17.330275422341856</v>
      </c>
    </row>
    <row r="1719" spans="2:3" x14ac:dyDescent="0.25">
      <c r="B1719" s="238">
        <v>1656</v>
      </c>
      <c r="C1719" s="237">
        <v>146.8399747920989</v>
      </c>
    </row>
    <row r="1720" spans="2:3" x14ac:dyDescent="0.25">
      <c r="B1720" s="238">
        <v>1657</v>
      </c>
      <c r="C1720" s="237">
        <v>116.42867557547068</v>
      </c>
    </row>
    <row r="1721" spans="2:3" x14ac:dyDescent="0.25">
      <c r="B1721" s="238">
        <v>1658</v>
      </c>
      <c r="C1721" s="237">
        <v>77.213512690757796</v>
      </c>
    </row>
    <row r="1722" spans="2:3" x14ac:dyDescent="0.25">
      <c r="B1722" s="238">
        <v>1659</v>
      </c>
      <c r="C1722" s="237">
        <v>163.0517883178353</v>
      </c>
    </row>
    <row r="1723" spans="2:3" x14ac:dyDescent="0.25">
      <c r="B1723" s="238">
        <v>1660</v>
      </c>
      <c r="C1723" s="237">
        <v>23.219521555456168</v>
      </c>
    </row>
    <row r="1724" spans="2:3" x14ac:dyDescent="0.25">
      <c r="B1724" s="238">
        <v>1661</v>
      </c>
      <c r="C1724" s="237">
        <v>117.64246326715586</v>
      </c>
    </row>
    <row r="1725" spans="2:3" x14ac:dyDescent="0.25">
      <c r="B1725" s="238">
        <v>1662</v>
      </c>
      <c r="C1725" s="237">
        <v>-90.29345699789485</v>
      </c>
    </row>
    <row r="1726" spans="2:3" x14ac:dyDescent="0.25">
      <c r="B1726" s="238">
        <v>1663</v>
      </c>
      <c r="C1726" s="237">
        <v>137.92563083892929</v>
      </c>
    </row>
    <row r="1727" spans="2:3" x14ac:dyDescent="0.25">
      <c r="B1727" s="238">
        <v>1664</v>
      </c>
      <c r="C1727" s="237">
        <v>162.52279918493556</v>
      </c>
    </row>
    <row r="1728" spans="2:3" x14ac:dyDescent="0.25">
      <c r="B1728" s="238">
        <v>1665</v>
      </c>
      <c r="C1728" s="237">
        <v>142.63108334096162</v>
      </c>
    </row>
    <row r="1729" spans="2:3" x14ac:dyDescent="0.25">
      <c r="B1729" s="238">
        <v>1666</v>
      </c>
      <c r="C1729" s="237">
        <v>347.77017463938341</v>
      </c>
    </row>
    <row r="1730" spans="2:3" x14ac:dyDescent="0.25">
      <c r="B1730" s="238">
        <v>1667</v>
      </c>
      <c r="C1730" s="237">
        <v>-48.252202199112673</v>
      </c>
    </row>
    <row r="1731" spans="2:3" x14ac:dyDescent="0.25">
      <c r="B1731" s="238">
        <v>1668</v>
      </c>
      <c r="C1731" s="237">
        <v>142.48090550167987</v>
      </c>
    </row>
    <row r="1732" spans="2:3" x14ac:dyDescent="0.25">
      <c r="B1732" s="238">
        <v>1669</v>
      </c>
      <c r="C1732" s="237">
        <v>79.816651192878226</v>
      </c>
    </row>
    <row r="1733" spans="2:3" x14ac:dyDescent="0.25">
      <c r="B1733" s="238">
        <v>1670</v>
      </c>
      <c r="C1733" s="237">
        <v>161.90643718198194</v>
      </c>
    </row>
    <row r="1734" spans="2:3" x14ac:dyDescent="0.25">
      <c r="B1734" s="238">
        <v>1671</v>
      </c>
      <c r="C1734" s="237">
        <v>-43.986468623569152</v>
      </c>
    </row>
    <row r="1735" spans="2:3" x14ac:dyDescent="0.25">
      <c r="B1735" s="238">
        <v>1672</v>
      </c>
      <c r="C1735" s="237">
        <v>20.499624561963586</v>
      </c>
    </row>
    <row r="1736" spans="2:3" x14ac:dyDescent="0.25">
      <c r="B1736" s="238">
        <v>1673</v>
      </c>
      <c r="C1736" s="237">
        <v>227.07477323966566</v>
      </c>
    </row>
    <row r="1737" spans="2:3" x14ac:dyDescent="0.25">
      <c r="B1737" s="238">
        <v>1674</v>
      </c>
      <c r="C1737" s="237">
        <v>166.21960148566944</v>
      </c>
    </row>
    <row r="1738" spans="2:3" x14ac:dyDescent="0.25">
      <c r="B1738" s="238">
        <v>1675</v>
      </c>
      <c r="C1738" s="237">
        <v>40.60325621766323</v>
      </c>
    </row>
    <row r="1739" spans="2:3" x14ac:dyDescent="0.25">
      <c r="B1739" s="238">
        <v>1676</v>
      </c>
      <c r="C1739" s="237">
        <v>141.19204182683745</v>
      </c>
    </row>
    <row r="1740" spans="2:3" x14ac:dyDescent="0.25">
      <c r="B1740" s="238">
        <v>1677</v>
      </c>
      <c r="C1740" s="237">
        <v>184.89291565768625</v>
      </c>
    </row>
    <row r="1741" spans="2:3" x14ac:dyDescent="0.25">
      <c r="B1741" s="238">
        <v>1678</v>
      </c>
      <c r="C1741" s="237">
        <v>17.629039656465537</v>
      </c>
    </row>
    <row r="1742" spans="2:3" x14ac:dyDescent="0.25">
      <c r="B1742" s="238">
        <v>1679</v>
      </c>
      <c r="C1742" s="237">
        <v>299.63574813794884</v>
      </c>
    </row>
    <row r="1743" spans="2:3" x14ac:dyDescent="0.25">
      <c r="B1743" s="238">
        <v>1680</v>
      </c>
      <c r="C1743" s="237">
        <v>61.506750918514534</v>
      </c>
    </row>
    <row r="1744" spans="2:3" x14ac:dyDescent="0.25">
      <c r="B1744" s="238">
        <v>1681</v>
      </c>
      <c r="C1744" s="237">
        <v>378.95710841339832</v>
      </c>
    </row>
    <row r="1745" spans="2:3" x14ac:dyDescent="0.25">
      <c r="B1745" s="238">
        <v>1682</v>
      </c>
      <c r="C1745" s="237">
        <v>-68.223439924113762</v>
      </c>
    </row>
    <row r="1746" spans="2:3" x14ac:dyDescent="0.25">
      <c r="B1746" s="238">
        <v>1683</v>
      </c>
      <c r="C1746" s="237">
        <v>65.443981995731235</v>
      </c>
    </row>
    <row r="1747" spans="2:3" x14ac:dyDescent="0.25">
      <c r="B1747" s="238">
        <v>1684</v>
      </c>
      <c r="C1747" s="237">
        <v>-314.54711185891364</v>
      </c>
    </row>
    <row r="1748" spans="2:3" x14ac:dyDescent="0.25">
      <c r="B1748" s="238">
        <v>1685</v>
      </c>
      <c r="C1748" s="237">
        <v>135.60049996015584</v>
      </c>
    </row>
    <row r="1749" spans="2:3" x14ac:dyDescent="0.25">
      <c r="B1749" s="238">
        <v>1686</v>
      </c>
      <c r="C1749" s="237">
        <v>78.679785783548866</v>
      </c>
    </row>
    <row r="1750" spans="2:3" x14ac:dyDescent="0.25">
      <c r="B1750" s="238">
        <v>1687</v>
      </c>
      <c r="C1750" s="237">
        <v>-43.654735121592893</v>
      </c>
    </row>
    <row r="1751" spans="2:3" x14ac:dyDescent="0.25">
      <c r="B1751" s="238">
        <v>1688</v>
      </c>
      <c r="C1751" s="237">
        <v>-29.878447387489786</v>
      </c>
    </row>
    <row r="1752" spans="2:3" x14ac:dyDescent="0.25">
      <c r="B1752" s="238">
        <v>1689</v>
      </c>
      <c r="C1752" s="237">
        <v>354.50848987366953</v>
      </c>
    </row>
    <row r="1753" spans="2:3" x14ac:dyDescent="0.25">
      <c r="B1753" s="238">
        <v>1690</v>
      </c>
      <c r="C1753" s="237">
        <v>179.70589279187658</v>
      </c>
    </row>
    <row r="1754" spans="2:3" x14ac:dyDescent="0.25">
      <c r="B1754" s="238">
        <v>1691</v>
      </c>
      <c r="C1754" s="237">
        <v>353.50486093324412</v>
      </c>
    </row>
    <row r="1755" spans="2:3" x14ac:dyDescent="0.25">
      <c r="B1755" s="238">
        <v>1692</v>
      </c>
      <c r="C1755" s="237">
        <v>-73.869445707295654</v>
      </c>
    </row>
    <row r="1756" spans="2:3" x14ac:dyDescent="0.25">
      <c r="B1756" s="238">
        <v>1693</v>
      </c>
      <c r="C1756" s="237">
        <v>147.93033458323507</v>
      </c>
    </row>
    <row r="1757" spans="2:3" x14ac:dyDescent="0.25">
      <c r="B1757" s="238">
        <v>1694</v>
      </c>
      <c r="C1757" s="237">
        <v>28.558500015632731</v>
      </c>
    </row>
    <row r="1758" spans="2:3" x14ac:dyDescent="0.25">
      <c r="B1758" s="238">
        <v>1695</v>
      </c>
      <c r="C1758" s="237">
        <v>49.927554241900836</v>
      </c>
    </row>
    <row r="1759" spans="2:3" x14ac:dyDescent="0.25">
      <c r="B1759" s="238">
        <v>1696</v>
      </c>
      <c r="C1759" s="237">
        <v>174.69389344208761</v>
      </c>
    </row>
    <row r="1760" spans="2:3" x14ac:dyDescent="0.25">
      <c r="B1760" s="238">
        <v>1697</v>
      </c>
      <c r="C1760" s="237">
        <v>57.045298628460202</v>
      </c>
    </row>
    <row r="1761" spans="2:3" x14ac:dyDescent="0.25">
      <c r="B1761" s="238">
        <v>1698</v>
      </c>
      <c r="C1761" s="237">
        <v>-54.462037151585577</v>
      </c>
    </row>
    <row r="1762" spans="2:3" x14ac:dyDescent="0.25">
      <c r="B1762" s="238">
        <v>1699</v>
      </c>
      <c r="C1762" s="237">
        <v>133.55679959728849</v>
      </c>
    </row>
    <row r="1763" spans="2:3" x14ac:dyDescent="0.25">
      <c r="B1763" s="238">
        <v>1700</v>
      </c>
      <c r="C1763" s="237">
        <v>-121.9701028694887</v>
      </c>
    </row>
    <row r="1764" spans="2:3" x14ac:dyDescent="0.25">
      <c r="B1764" s="238">
        <v>1701</v>
      </c>
      <c r="C1764" s="237">
        <v>482.48466421467595</v>
      </c>
    </row>
    <row r="1765" spans="2:3" x14ac:dyDescent="0.25">
      <c r="B1765" s="238">
        <v>1702</v>
      </c>
      <c r="C1765" s="237">
        <v>43.045985174529164</v>
      </c>
    </row>
    <row r="1766" spans="2:3" x14ac:dyDescent="0.25">
      <c r="B1766" s="238">
        <v>1703</v>
      </c>
      <c r="C1766" s="237">
        <v>1.7728894086906308</v>
      </c>
    </row>
    <row r="1767" spans="2:3" x14ac:dyDescent="0.25">
      <c r="B1767" s="238">
        <v>1704</v>
      </c>
      <c r="C1767" s="237">
        <v>58.318983243946853</v>
      </c>
    </row>
    <row r="1768" spans="2:3" x14ac:dyDescent="0.25">
      <c r="B1768" s="238">
        <v>1705</v>
      </c>
      <c r="C1768" s="237">
        <v>-46.810112232940241</v>
      </c>
    </row>
    <row r="1769" spans="2:3" x14ac:dyDescent="0.25">
      <c r="B1769" s="238">
        <v>1706</v>
      </c>
      <c r="C1769" s="237">
        <v>114.42464627957953</v>
      </c>
    </row>
    <row r="1770" spans="2:3" x14ac:dyDescent="0.25">
      <c r="B1770" s="238">
        <v>1707</v>
      </c>
      <c r="C1770" s="237">
        <v>149.23721997364535</v>
      </c>
    </row>
    <row r="1771" spans="2:3" x14ac:dyDescent="0.25">
      <c r="B1771" s="238">
        <v>1708</v>
      </c>
      <c r="C1771" s="237">
        <v>119.74216829034241</v>
      </c>
    </row>
    <row r="1772" spans="2:3" x14ac:dyDescent="0.25">
      <c r="B1772" s="238">
        <v>1709</v>
      </c>
      <c r="C1772" s="237">
        <v>129.52316015923364</v>
      </c>
    </row>
    <row r="1773" spans="2:3" x14ac:dyDescent="0.25">
      <c r="B1773" s="238">
        <v>1710</v>
      </c>
      <c r="C1773" s="237">
        <v>276.49042836693104</v>
      </c>
    </row>
    <row r="1774" spans="2:3" x14ac:dyDescent="0.25">
      <c r="B1774" s="238">
        <v>1711</v>
      </c>
      <c r="C1774" s="237">
        <v>205.3741781537851</v>
      </c>
    </row>
    <row r="1775" spans="2:3" x14ac:dyDescent="0.25">
      <c r="B1775" s="238">
        <v>1712</v>
      </c>
      <c r="C1775" s="237">
        <v>54.973181769126938</v>
      </c>
    </row>
    <row r="1776" spans="2:3" x14ac:dyDescent="0.25">
      <c r="B1776" s="238">
        <v>1713</v>
      </c>
      <c r="C1776" s="237">
        <v>186.03215474359686</v>
      </c>
    </row>
    <row r="1777" spans="2:3" x14ac:dyDescent="0.25">
      <c r="B1777" s="238">
        <v>1714</v>
      </c>
      <c r="C1777" s="237">
        <v>196.76999109738506</v>
      </c>
    </row>
    <row r="1778" spans="2:3" x14ac:dyDescent="0.25">
      <c r="B1778" s="238">
        <v>1715</v>
      </c>
      <c r="C1778" s="237">
        <v>444.4422962663723</v>
      </c>
    </row>
    <row r="1779" spans="2:3" x14ac:dyDescent="0.25">
      <c r="B1779" s="238">
        <v>1716</v>
      </c>
      <c r="C1779" s="237">
        <v>-136.48135550257967</v>
      </c>
    </row>
    <row r="1780" spans="2:3" x14ac:dyDescent="0.25">
      <c r="B1780" s="238">
        <v>1717</v>
      </c>
      <c r="C1780" s="237">
        <v>80.507062902243291</v>
      </c>
    </row>
    <row r="1781" spans="2:3" x14ac:dyDescent="0.25">
      <c r="B1781" s="238">
        <v>1718</v>
      </c>
      <c r="C1781" s="237">
        <v>346.83335414664123</v>
      </c>
    </row>
    <row r="1782" spans="2:3" x14ac:dyDescent="0.25">
      <c r="B1782" s="238">
        <v>1719</v>
      </c>
      <c r="C1782" s="237">
        <v>102.10640879018918</v>
      </c>
    </row>
    <row r="1783" spans="2:3" x14ac:dyDescent="0.25">
      <c r="B1783" s="238">
        <v>1720</v>
      </c>
      <c r="C1783" s="237">
        <v>-86.081095633011671</v>
      </c>
    </row>
    <row r="1784" spans="2:3" x14ac:dyDescent="0.25">
      <c r="B1784" s="238">
        <v>1721</v>
      </c>
      <c r="C1784" s="237">
        <v>-2.3561530762319194</v>
      </c>
    </row>
    <row r="1785" spans="2:3" x14ac:dyDescent="0.25">
      <c r="B1785" s="238">
        <v>1722</v>
      </c>
      <c r="C1785" s="237">
        <v>206.00371403842854</v>
      </c>
    </row>
    <row r="1786" spans="2:3" x14ac:dyDescent="0.25">
      <c r="B1786" s="238">
        <v>1723</v>
      </c>
      <c r="C1786" s="237">
        <v>46.287148415509122</v>
      </c>
    </row>
    <row r="1787" spans="2:3" x14ac:dyDescent="0.25">
      <c r="B1787" s="238">
        <v>1724</v>
      </c>
      <c r="C1787" s="237">
        <v>53.109868375018252</v>
      </c>
    </row>
    <row r="1788" spans="2:3" x14ac:dyDescent="0.25">
      <c r="B1788" s="238">
        <v>1725</v>
      </c>
      <c r="C1788" s="237">
        <v>56.700498311943541</v>
      </c>
    </row>
    <row r="1789" spans="2:3" x14ac:dyDescent="0.25">
      <c r="B1789" s="238">
        <v>1726</v>
      </c>
      <c r="C1789" s="237">
        <v>108.07495718671846</v>
      </c>
    </row>
    <row r="1790" spans="2:3" x14ac:dyDescent="0.25">
      <c r="B1790" s="238">
        <v>1727</v>
      </c>
      <c r="C1790" s="237">
        <v>-51.866297301673256</v>
      </c>
    </row>
    <row r="1791" spans="2:3" x14ac:dyDescent="0.25">
      <c r="B1791" s="238">
        <v>1728</v>
      </c>
      <c r="C1791" s="237">
        <v>93.714434968648931</v>
      </c>
    </row>
    <row r="1792" spans="2:3" x14ac:dyDescent="0.25">
      <c r="B1792" s="238">
        <v>1729</v>
      </c>
      <c r="C1792" s="237">
        <v>139.8499430527867</v>
      </c>
    </row>
    <row r="1793" spans="2:3" x14ac:dyDescent="0.25">
      <c r="B1793" s="238">
        <v>1730</v>
      </c>
      <c r="C1793" s="237">
        <v>-104.90790320833426</v>
      </c>
    </row>
    <row r="1794" spans="2:3" x14ac:dyDescent="0.25">
      <c r="B1794" s="238">
        <v>1731</v>
      </c>
      <c r="C1794" s="237">
        <v>239.15046941783748</v>
      </c>
    </row>
    <row r="1795" spans="2:3" x14ac:dyDescent="0.25">
      <c r="B1795" s="238">
        <v>1732</v>
      </c>
      <c r="C1795" s="237">
        <v>-110.57501100840454</v>
      </c>
    </row>
    <row r="1796" spans="2:3" x14ac:dyDescent="0.25">
      <c r="B1796" s="238">
        <v>1733</v>
      </c>
      <c r="C1796" s="237">
        <v>268.0156572382412</v>
      </c>
    </row>
    <row r="1797" spans="2:3" x14ac:dyDescent="0.25">
      <c r="B1797" s="238">
        <v>1734</v>
      </c>
      <c r="C1797" s="237">
        <v>114.98449437100069</v>
      </c>
    </row>
    <row r="1798" spans="2:3" x14ac:dyDescent="0.25">
      <c r="B1798" s="238">
        <v>1735</v>
      </c>
      <c r="C1798" s="237">
        <v>110.54954397174151</v>
      </c>
    </row>
    <row r="1799" spans="2:3" x14ac:dyDescent="0.25">
      <c r="B1799" s="238">
        <v>1736</v>
      </c>
      <c r="C1799" s="237">
        <v>135.76788482441552</v>
      </c>
    </row>
    <row r="1800" spans="2:3" x14ac:dyDescent="0.25">
      <c r="B1800" s="238">
        <v>1737</v>
      </c>
      <c r="C1800" s="237">
        <v>-50.729484877974642</v>
      </c>
    </row>
    <row r="1801" spans="2:3" x14ac:dyDescent="0.25">
      <c r="B1801" s="238">
        <v>1738</v>
      </c>
      <c r="C1801" s="237">
        <v>96.984367667245209</v>
      </c>
    </row>
    <row r="1802" spans="2:3" x14ac:dyDescent="0.25">
      <c r="B1802" s="238">
        <v>1739</v>
      </c>
      <c r="C1802" s="237">
        <v>188.87266247271717</v>
      </c>
    </row>
    <row r="1803" spans="2:3" x14ac:dyDescent="0.25">
      <c r="B1803" s="238">
        <v>1740</v>
      </c>
      <c r="C1803" s="237">
        <v>20.232217668317261</v>
      </c>
    </row>
    <row r="1804" spans="2:3" x14ac:dyDescent="0.25">
      <c r="B1804" s="238">
        <v>1741</v>
      </c>
      <c r="C1804" s="237">
        <v>-59.784328275936844</v>
      </c>
    </row>
    <row r="1805" spans="2:3" x14ac:dyDescent="0.25">
      <c r="B1805" s="238">
        <v>1742</v>
      </c>
      <c r="C1805" s="237">
        <v>200.56491722990432</v>
      </c>
    </row>
    <row r="1806" spans="2:3" x14ac:dyDescent="0.25">
      <c r="B1806" s="238">
        <v>1743</v>
      </c>
      <c r="C1806" s="237">
        <v>100.59809595470529</v>
      </c>
    </row>
    <row r="1807" spans="2:3" x14ac:dyDescent="0.25">
      <c r="B1807" s="238">
        <v>1744</v>
      </c>
      <c r="C1807" s="237">
        <v>235.93074455569189</v>
      </c>
    </row>
    <row r="1808" spans="2:3" x14ac:dyDescent="0.25">
      <c r="B1808" s="238">
        <v>1745</v>
      </c>
      <c r="C1808" s="237">
        <v>286.20752090793849</v>
      </c>
    </row>
    <row r="1809" spans="2:3" x14ac:dyDescent="0.25">
      <c r="B1809" s="238">
        <v>1746</v>
      </c>
      <c r="C1809" s="237">
        <v>231.24045128247985</v>
      </c>
    </row>
    <row r="1810" spans="2:3" x14ac:dyDescent="0.25">
      <c r="B1810" s="238">
        <v>1747</v>
      </c>
      <c r="C1810" s="237">
        <v>133.63349679969855</v>
      </c>
    </row>
    <row r="1811" spans="2:3" x14ac:dyDescent="0.25">
      <c r="B1811" s="238">
        <v>1748</v>
      </c>
      <c r="C1811" s="237">
        <v>-9.990398893143265</v>
      </c>
    </row>
    <row r="1812" spans="2:3" x14ac:dyDescent="0.25">
      <c r="B1812" s="238">
        <v>1749</v>
      </c>
      <c r="C1812" s="237">
        <v>11.810215948861924</v>
      </c>
    </row>
    <row r="1813" spans="2:3" x14ac:dyDescent="0.25">
      <c r="B1813" s="238">
        <v>1750</v>
      </c>
      <c r="C1813" s="237">
        <v>156.73659429093192</v>
      </c>
    </row>
    <row r="1814" spans="2:3" x14ac:dyDescent="0.25">
      <c r="B1814" s="238">
        <v>1751</v>
      </c>
      <c r="C1814" s="237">
        <v>322.73000607784434</v>
      </c>
    </row>
    <row r="1815" spans="2:3" x14ac:dyDescent="0.25">
      <c r="B1815" s="238">
        <v>1752</v>
      </c>
      <c r="C1815" s="237">
        <v>109.08371981024182</v>
      </c>
    </row>
    <row r="1816" spans="2:3" x14ac:dyDescent="0.25">
      <c r="B1816" s="238">
        <v>1753</v>
      </c>
      <c r="C1816" s="237">
        <v>-47.203559314570271</v>
      </c>
    </row>
    <row r="1817" spans="2:3" x14ac:dyDescent="0.25">
      <c r="B1817" s="238">
        <v>1754</v>
      </c>
      <c r="C1817" s="237">
        <v>117.46564341248379</v>
      </c>
    </row>
    <row r="1818" spans="2:3" x14ac:dyDescent="0.25">
      <c r="B1818" s="238">
        <v>1755</v>
      </c>
      <c r="C1818" s="237">
        <v>-37.175773338486351</v>
      </c>
    </row>
    <row r="1819" spans="2:3" x14ac:dyDescent="0.25">
      <c r="B1819" s="238">
        <v>1756</v>
      </c>
      <c r="C1819" s="237">
        <v>386.51631115245749</v>
      </c>
    </row>
    <row r="1820" spans="2:3" x14ac:dyDescent="0.25">
      <c r="B1820" s="238">
        <v>1757</v>
      </c>
      <c r="C1820" s="237">
        <v>-124.77470721257683</v>
      </c>
    </row>
    <row r="1821" spans="2:3" x14ac:dyDescent="0.25">
      <c r="B1821" s="238">
        <v>1758</v>
      </c>
      <c r="C1821" s="237">
        <v>4.0667339516709973</v>
      </c>
    </row>
    <row r="1822" spans="2:3" x14ac:dyDescent="0.25">
      <c r="B1822" s="238">
        <v>1759</v>
      </c>
      <c r="C1822" s="237">
        <v>-37.9794267525956</v>
      </c>
    </row>
    <row r="1823" spans="2:3" x14ac:dyDescent="0.25">
      <c r="B1823" s="238">
        <v>1760</v>
      </c>
      <c r="C1823" s="237">
        <v>34.080287085223148</v>
      </c>
    </row>
    <row r="1824" spans="2:3" x14ac:dyDescent="0.25">
      <c r="B1824" s="238">
        <v>1761</v>
      </c>
      <c r="C1824" s="237">
        <v>-117.49297640273349</v>
      </c>
    </row>
    <row r="1825" spans="2:3" x14ac:dyDescent="0.25">
      <c r="B1825" s="238">
        <v>1762</v>
      </c>
      <c r="C1825" s="237">
        <v>135.55513097535618</v>
      </c>
    </row>
    <row r="1826" spans="2:3" x14ac:dyDescent="0.25">
      <c r="B1826" s="238">
        <v>1763</v>
      </c>
      <c r="C1826" s="237">
        <v>204.34416012757362</v>
      </c>
    </row>
    <row r="1827" spans="2:3" x14ac:dyDescent="0.25">
      <c r="B1827" s="238">
        <v>1764</v>
      </c>
      <c r="C1827" s="237">
        <v>389.92502545016669</v>
      </c>
    </row>
    <row r="1828" spans="2:3" x14ac:dyDescent="0.25">
      <c r="B1828" s="238">
        <v>1765</v>
      </c>
      <c r="C1828" s="237">
        <v>157.10553500214078</v>
      </c>
    </row>
    <row r="1829" spans="2:3" x14ac:dyDescent="0.25">
      <c r="B1829" s="238">
        <v>1766</v>
      </c>
      <c r="C1829" s="237">
        <v>127.1089026743488</v>
      </c>
    </row>
    <row r="1830" spans="2:3" x14ac:dyDescent="0.25">
      <c r="B1830" s="238">
        <v>1767</v>
      </c>
      <c r="C1830" s="237">
        <v>60.345901984791034</v>
      </c>
    </row>
    <row r="1831" spans="2:3" x14ac:dyDescent="0.25">
      <c r="B1831" s="238">
        <v>1768</v>
      </c>
      <c r="C1831" s="237">
        <v>161.07173777783228</v>
      </c>
    </row>
    <row r="1832" spans="2:3" x14ac:dyDescent="0.25">
      <c r="B1832" s="238">
        <v>1769</v>
      </c>
      <c r="C1832" s="237">
        <v>230.98618899840517</v>
      </c>
    </row>
    <row r="1833" spans="2:3" x14ac:dyDescent="0.25">
      <c r="B1833" s="238">
        <v>1770</v>
      </c>
      <c r="C1833" s="237">
        <v>138.91918560298927</v>
      </c>
    </row>
    <row r="1834" spans="2:3" x14ac:dyDescent="0.25">
      <c r="B1834" s="238">
        <v>1771</v>
      </c>
      <c r="C1834" s="237">
        <v>175.64128471691444</v>
      </c>
    </row>
    <row r="1835" spans="2:3" x14ac:dyDescent="0.25">
      <c r="B1835" s="238">
        <v>1772</v>
      </c>
      <c r="C1835" s="237">
        <v>89.126969326923799</v>
      </c>
    </row>
    <row r="1836" spans="2:3" x14ac:dyDescent="0.25">
      <c r="B1836" s="238">
        <v>1773</v>
      </c>
      <c r="C1836" s="237">
        <v>-94.054565852521989</v>
      </c>
    </row>
    <row r="1837" spans="2:3" x14ac:dyDescent="0.25">
      <c r="B1837" s="238">
        <v>1774</v>
      </c>
      <c r="C1837" s="237">
        <v>71.838246715162171</v>
      </c>
    </row>
    <row r="1838" spans="2:3" x14ac:dyDescent="0.25">
      <c r="B1838" s="238">
        <v>1775</v>
      </c>
      <c r="C1838" s="237">
        <v>188.073112085605</v>
      </c>
    </row>
    <row r="1839" spans="2:3" x14ac:dyDescent="0.25">
      <c r="B1839" s="238">
        <v>1776</v>
      </c>
      <c r="C1839" s="237">
        <v>103.52212610193811</v>
      </c>
    </row>
    <row r="1840" spans="2:3" x14ac:dyDescent="0.25">
      <c r="B1840" s="238">
        <v>1777</v>
      </c>
      <c r="C1840" s="237">
        <v>-42.332747574548932</v>
      </c>
    </row>
    <row r="1841" spans="2:3" x14ac:dyDescent="0.25">
      <c r="B1841" s="238">
        <v>1778</v>
      </c>
      <c r="C1841" s="237">
        <v>196.53331006196336</v>
      </c>
    </row>
    <row r="1842" spans="2:3" x14ac:dyDescent="0.25">
      <c r="B1842" s="238">
        <v>1779</v>
      </c>
      <c r="C1842" s="237">
        <v>89.783551261348265</v>
      </c>
    </row>
    <row r="1843" spans="2:3" x14ac:dyDescent="0.25">
      <c r="B1843" s="238">
        <v>1780</v>
      </c>
      <c r="C1843" s="237">
        <v>166.97726435590491</v>
      </c>
    </row>
    <row r="1844" spans="2:3" x14ac:dyDescent="0.25">
      <c r="B1844" s="238">
        <v>1781</v>
      </c>
      <c r="C1844" s="237">
        <v>91.887903959810643</v>
      </c>
    </row>
    <row r="1845" spans="2:3" x14ac:dyDescent="0.25">
      <c r="B1845" s="238">
        <v>1782</v>
      </c>
      <c r="C1845" s="237">
        <v>160.24288526083845</v>
      </c>
    </row>
    <row r="1846" spans="2:3" x14ac:dyDescent="0.25">
      <c r="B1846" s="238">
        <v>1783</v>
      </c>
      <c r="C1846" s="237">
        <v>290.70073890146881</v>
      </c>
    </row>
    <row r="1847" spans="2:3" x14ac:dyDescent="0.25">
      <c r="B1847" s="238">
        <v>1784</v>
      </c>
      <c r="C1847" s="237">
        <v>288.95704733894615</v>
      </c>
    </row>
    <row r="1848" spans="2:3" x14ac:dyDescent="0.25">
      <c r="B1848" s="238">
        <v>1785</v>
      </c>
      <c r="C1848" s="237">
        <v>241.00682744090398</v>
      </c>
    </row>
    <row r="1849" spans="2:3" x14ac:dyDescent="0.25">
      <c r="B1849" s="238">
        <v>1786</v>
      </c>
      <c r="C1849" s="237">
        <v>200.92868425735367</v>
      </c>
    </row>
    <row r="1850" spans="2:3" x14ac:dyDescent="0.25">
      <c r="B1850" s="238">
        <v>1787</v>
      </c>
      <c r="C1850" s="237">
        <v>125.11862509718331</v>
      </c>
    </row>
    <row r="1851" spans="2:3" x14ac:dyDescent="0.25">
      <c r="B1851" s="238">
        <v>1788</v>
      </c>
      <c r="C1851" s="237">
        <v>34.934802665180911</v>
      </c>
    </row>
    <row r="1852" spans="2:3" x14ac:dyDescent="0.25">
      <c r="B1852" s="238">
        <v>1789</v>
      </c>
      <c r="C1852" s="237">
        <v>43.423295630499823</v>
      </c>
    </row>
    <row r="1853" spans="2:3" x14ac:dyDescent="0.25">
      <c r="B1853" s="238">
        <v>1790</v>
      </c>
      <c r="C1853" s="237">
        <v>-32.14619220595489</v>
      </c>
    </row>
    <row r="1854" spans="2:3" x14ac:dyDescent="0.25">
      <c r="B1854" s="238">
        <v>1791</v>
      </c>
      <c r="C1854" s="237">
        <v>198.57976870047429</v>
      </c>
    </row>
    <row r="1855" spans="2:3" x14ac:dyDescent="0.25">
      <c r="B1855" s="238">
        <v>1792</v>
      </c>
      <c r="C1855" s="237">
        <v>41.524273375960703</v>
      </c>
    </row>
    <row r="1856" spans="2:3" x14ac:dyDescent="0.25">
      <c r="B1856" s="238">
        <v>1793</v>
      </c>
      <c r="C1856" s="237">
        <v>132.82627033642447</v>
      </c>
    </row>
    <row r="1857" spans="2:3" x14ac:dyDescent="0.25">
      <c r="B1857" s="238">
        <v>1794</v>
      </c>
      <c r="C1857" s="237">
        <v>376.40076294986397</v>
      </c>
    </row>
    <row r="1858" spans="2:3" x14ac:dyDescent="0.25">
      <c r="B1858" s="238">
        <v>1795</v>
      </c>
      <c r="C1858" s="237">
        <v>122.09981224593777</v>
      </c>
    </row>
    <row r="1859" spans="2:3" x14ac:dyDescent="0.25">
      <c r="B1859" s="238">
        <v>1796</v>
      </c>
      <c r="C1859" s="237">
        <v>207.03431685027988</v>
      </c>
    </row>
    <row r="1860" spans="2:3" x14ac:dyDescent="0.25">
      <c r="B1860" s="238">
        <v>1797</v>
      </c>
      <c r="C1860" s="237">
        <v>-27.964368219923585</v>
      </c>
    </row>
    <row r="1861" spans="2:3" x14ac:dyDescent="0.25">
      <c r="B1861" s="238">
        <v>1798</v>
      </c>
      <c r="C1861" s="237">
        <v>155.26498063467471</v>
      </c>
    </row>
    <row r="1862" spans="2:3" x14ac:dyDescent="0.25">
      <c r="B1862" s="238">
        <v>1799</v>
      </c>
      <c r="C1862" s="237">
        <v>291.57193142377105</v>
      </c>
    </row>
    <row r="1863" spans="2:3" x14ac:dyDescent="0.25">
      <c r="B1863" s="238">
        <v>1800</v>
      </c>
      <c r="C1863" s="237">
        <v>62.957843309105094</v>
      </c>
    </row>
    <row r="1864" spans="2:3" x14ac:dyDescent="0.25">
      <c r="B1864" s="238">
        <v>1801</v>
      </c>
      <c r="C1864" s="237">
        <v>266.55439323919819</v>
      </c>
    </row>
    <row r="1865" spans="2:3" x14ac:dyDescent="0.25">
      <c r="B1865" s="238">
        <v>1802</v>
      </c>
      <c r="C1865" s="237">
        <v>368.56716332839824</v>
      </c>
    </row>
    <row r="1866" spans="2:3" x14ac:dyDescent="0.25">
      <c r="B1866" s="238">
        <v>1803</v>
      </c>
      <c r="C1866" s="237">
        <v>75.029995959343211</v>
      </c>
    </row>
    <row r="1867" spans="2:3" x14ac:dyDescent="0.25">
      <c r="B1867" s="238">
        <v>1804</v>
      </c>
      <c r="C1867" s="237">
        <v>174.66084468637797</v>
      </c>
    </row>
    <row r="1868" spans="2:3" x14ac:dyDescent="0.25">
      <c r="B1868" s="238">
        <v>1805</v>
      </c>
      <c r="C1868" s="237">
        <v>37.558455995558802</v>
      </c>
    </row>
    <row r="1869" spans="2:3" x14ac:dyDescent="0.25">
      <c r="B1869" s="238">
        <v>1806</v>
      </c>
      <c r="C1869" s="237">
        <v>145.46232744083235</v>
      </c>
    </row>
    <row r="1870" spans="2:3" x14ac:dyDescent="0.25">
      <c r="B1870" s="238">
        <v>1807</v>
      </c>
      <c r="C1870" s="237">
        <v>-74.36459997635086</v>
      </c>
    </row>
    <row r="1871" spans="2:3" x14ac:dyDescent="0.25">
      <c r="B1871" s="238">
        <v>1808</v>
      </c>
      <c r="C1871" s="237">
        <v>151.37277027761746</v>
      </c>
    </row>
    <row r="1872" spans="2:3" x14ac:dyDescent="0.25">
      <c r="B1872" s="238">
        <v>1809</v>
      </c>
      <c r="C1872" s="237">
        <v>21.521428335819735</v>
      </c>
    </row>
    <row r="1873" spans="2:3" x14ac:dyDescent="0.25">
      <c r="B1873" s="238">
        <v>1810</v>
      </c>
      <c r="C1873" s="237">
        <v>230.71252754107752</v>
      </c>
    </row>
    <row r="1874" spans="2:3" x14ac:dyDescent="0.25">
      <c r="B1874" s="238">
        <v>1811</v>
      </c>
      <c r="C1874" s="237">
        <v>-379.48932767875425</v>
      </c>
    </row>
    <row r="1875" spans="2:3" x14ac:dyDescent="0.25">
      <c r="B1875" s="238">
        <v>1812</v>
      </c>
      <c r="C1875" s="237">
        <v>90.207439806522729</v>
      </c>
    </row>
    <row r="1876" spans="2:3" x14ac:dyDescent="0.25">
      <c r="B1876" s="238">
        <v>1813</v>
      </c>
      <c r="C1876" s="237">
        <v>134.47207596966675</v>
      </c>
    </row>
    <row r="1877" spans="2:3" x14ac:dyDescent="0.25">
      <c r="B1877" s="238">
        <v>1814</v>
      </c>
      <c r="C1877" s="237">
        <v>58.578982755945255</v>
      </c>
    </row>
    <row r="1878" spans="2:3" x14ac:dyDescent="0.25">
      <c r="B1878" s="238">
        <v>1815</v>
      </c>
      <c r="C1878" s="237">
        <v>374.86919528568114</v>
      </c>
    </row>
    <row r="1879" spans="2:3" x14ac:dyDescent="0.25">
      <c r="B1879" s="238">
        <v>1816</v>
      </c>
      <c r="C1879" s="237">
        <v>323.68312190416435</v>
      </c>
    </row>
    <row r="1880" spans="2:3" x14ac:dyDescent="0.25">
      <c r="B1880" s="238">
        <v>1817</v>
      </c>
      <c r="C1880" s="237">
        <v>25.564396004489481</v>
      </c>
    </row>
    <row r="1881" spans="2:3" x14ac:dyDescent="0.25">
      <c r="B1881" s="238">
        <v>1818</v>
      </c>
      <c r="C1881" s="237">
        <v>139.11312080212869</v>
      </c>
    </row>
    <row r="1882" spans="2:3" x14ac:dyDescent="0.25">
      <c r="B1882" s="238">
        <v>1819</v>
      </c>
      <c r="C1882" s="237">
        <v>169.59938051456191</v>
      </c>
    </row>
    <row r="1883" spans="2:3" x14ac:dyDescent="0.25">
      <c r="B1883" s="238">
        <v>1820</v>
      </c>
      <c r="C1883" s="237">
        <v>160.8398191608868</v>
      </c>
    </row>
    <row r="1884" spans="2:3" x14ac:dyDescent="0.25">
      <c r="B1884" s="238">
        <v>1821</v>
      </c>
      <c r="C1884" s="237">
        <v>257.38330141491417</v>
      </c>
    </row>
    <row r="1885" spans="2:3" x14ac:dyDescent="0.25">
      <c r="B1885" s="238">
        <v>1822</v>
      </c>
      <c r="C1885" s="237">
        <v>290.20956103291229</v>
      </c>
    </row>
    <row r="1886" spans="2:3" x14ac:dyDescent="0.25">
      <c r="B1886" s="238">
        <v>1823</v>
      </c>
      <c r="C1886" s="237">
        <v>31.386208847762077</v>
      </c>
    </row>
    <row r="1887" spans="2:3" x14ac:dyDescent="0.25">
      <c r="B1887" s="238">
        <v>1824</v>
      </c>
      <c r="C1887" s="237">
        <v>54.10086416450018</v>
      </c>
    </row>
    <row r="1888" spans="2:3" x14ac:dyDescent="0.25">
      <c r="B1888" s="238">
        <v>1825</v>
      </c>
      <c r="C1888" s="237">
        <v>-36.211031755981935</v>
      </c>
    </row>
    <row r="1889" spans="2:3" x14ac:dyDescent="0.25">
      <c r="B1889" s="238">
        <v>1826</v>
      </c>
      <c r="C1889" s="237">
        <v>169.94292687297119</v>
      </c>
    </row>
    <row r="1890" spans="2:3" x14ac:dyDescent="0.25">
      <c r="B1890" s="238">
        <v>1827</v>
      </c>
      <c r="C1890" s="237">
        <v>82.256234825319581</v>
      </c>
    </row>
    <row r="1891" spans="2:3" x14ac:dyDescent="0.25">
      <c r="B1891" s="238">
        <v>1828</v>
      </c>
      <c r="C1891" s="237">
        <v>396.89131207889125</v>
      </c>
    </row>
    <row r="1892" spans="2:3" x14ac:dyDescent="0.25">
      <c r="B1892" s="238">
        <v>1829</v>
      </c>
      <c r="C1892" s="237">
        <v>322.67096473739127</v>
      </c>
    </row>
    <row r="1893" spans="2:3" x14ac:dyDescent="0.25">
      <c r="B1893" s="238">
        <v>1830</v>
      </c>
      <c r="C1893" s="237">
        <v>339.78773875460638</v>
      </c>
    </row>
    <row r="1894" spans="2:3" x14ac:dyDescent="0.25">
      <c r="B1894" s="238">
        <v>1831</v>
      </c>
      <c r="C1894" s="237">
        <v>224.78339412971209</v>
      </c>
    </row>
    <row r="1895" spans="2:3" x14ac:dyDescent="0.25">
      <c r="B1895" s="238">
        <v>1832</v>
      </c>
      <c r="C1895" s="237">
        <v>330.04369353535117</v>
      </c>
    </row>
    <row r="1896" spans="2:3" x14ac:dyDescent="0.25">
      <c r="B1896" s="238">
        <v>1833</v>
      </c>
      <c r="C1896" s="237">
        <v>251.54957924997308</v>
      </c>
    </row>
    <row r="1897" spans="2:3" x14ac:dyDescent="0.25">
      <c r="B1897" s="238">
        <v>1834</v>
      </c>
      <c r="C1897" s="237">
        <v>113.46457708183394</v>
      </c>
    </row>
    <row r="1898" spans="2:3" x14ac:dyDescent="0.25">
      <c r="B1898" s="238">
        <v>1835</v>
      </c>
      <c r="C1898" s="237">
        <v>-14.729717672895475</v>
      </c>
    </row>
    <row r="1899" spans="2:3" x14ac:dyDescent="0.25">
      <c r="B1899" s="238">
        <v>1836</v>
      </c>
      <c r="C1899" s="237">
        <v>279.12691157812935</v>
      </c>
    </row>
    <row r="1900" spans="2:3" x14ac:dyDescent="0.25">
      <c r="B1900" s="238">
        <v>1837</v>
      </c>
      <c r="C1900" s="237">
        <v>-63.281366250961042</v>
      </c>
    </row>
    <row r="1901" spans="2:3" x14ac:dyDescent="0.25">
      <c r="B1901" s="238">
        <v>1838</v>
      </c>
      <c r="C1901" s="237">
        <v>-44.040107489902113</v>
      </c>
    </row>
    <row r="1902" spans="2:3" x14ac:dyDescent="0.25">
      <c r="B1902" s="238">
        <v>1839</v>
      </c>
      <c r="C1902" s="237">
        <v>87.297986891741971</v>
      </c>
    </row>
    <row r="1903" spans="2:3" x14ac:dyDescent="0.25">
      <c r="B1903" s="238">
        <v>1840</v>
      </c>
      <c r="C1903" s="237">
        <v>162.26645796970942</v>
      </c>
    </row>
    <row r="1904" spans="2:3" x14ac:dyDescent="0.25">
      <c r="B1904" s="238">
        <v>1841</v>
      </c>
      <c r="C1904" s="237">
        <v>194.43517910712762</v>
      </c>
    </row>
    <row r="1905" spans="2:3" x14ac:dyDescent="0.25">
      <c r="B1905" s="238">
        <v>1842</v>
      </c>
      <c r="C1905" s="237">
        <v>33.749614642315805</v>
      </c>
    </row>
    <row r="1906" spans="2:3" x14ac:dyDescent="0.25">
      <c r="B1906" s="238">
        <v>1843</v>
      </c>
      <c r="C1906" s="237">
        <v>142.39600418410168</v>
      </c>
    </row>
    <row r="1907" spans="2:3" x14ac:dyDescent="0.25">
      <c r="B1907" s="238">
        <v>1844</v>
      </c>
      <c r="C1907" s="237">
        <v>126.3076161076968</v>
      </c>
    </row>
    <row r="1908" spans="2:3" x14ac:dyDescent="0.25">
      <c r="B1908" s="238">
        <v>1845</v>
      </c>
      <c r="C1908" s="237">
        <v>34.342234426519198</v>
      </c>
    </row>
    <row r="1909" spans="2:3" x14ac:dyDescent="0.25">
      <c r="B1909" s="238">
        <v>1846</v>
      </c>
      <c r="C1909" s="237">
        <v>74.137828068322762</v>
      </c>
    </row>
    <row r="1910" spans="2:3" x14ac:dyDescent="0.25">
      <c r="B1910" s="238">
        <v>1847</v>
      </c>
      <c r="C1910" s="237">
        <v>41.580662122772608</v>
      </c>
    </row>
    <row r="1911" spans="2:3" x14ac:dyDescent="0.25">
      <c r="B1911" s="238">
        <v>1848</v>
      </c>
      <c r="C1911" s="237">
        <v>243.83444383210602</v>
      </c>
    </row>
    <row r="1912" spans="2:3" x14ac:dyDescent="0.25">
      <c r="B1912" s="238">
        <v>1849</v>
      </c>
      <c r="C1912" s="237">
        <v>283.66726906699728</v>
      </c>
    </row>
    <row r="1913" spans="2:3" x14ac:dyDescent="0.25">
      <c r="B1913" s="238">
        <v>1850</v>
      </c>
      <c r="C1913" s="237">
        <v>-110.10289892765348</v>
      </c>
    </row>
    <row r="1914" spans="2:3" x14ac:dyDescent="0.25">
      <c r="B1914" s="238">
        <v>1851</v>
      </c>
      <c r="C1914" s="237">
        <v>243.38224785344812</v>
      </c>
    </row>
    <row r="1915" spans="2:3" x14ac:dyDescent="0.25">
      <c r="B1915" s="238">
        <v>1852</v>
      </c>
      <c r="C1915" s="237">
        <v>62.256615245587973</v>
      </c>
    </row>
    <row r="1916" spans="2:3" x14ac:dyDescent="0.25">
      <c r="B1916" s="238">
        <v>1853</v>
      </c>
      <c r="C1916" s="237">
        <v>111.97263790374596</v>
      </c>
    </row>
    <row r="1917" spans="2:3" x14ac:dyDescent="0.25">
      <c r="B1917" s="238">
        <v>1854</v>
      </c>
      <c r="C1917" s="237">
        <v>229.5152092833776</v>
      </c>
    </row>
    <row r="1918" spans="2:3" x14ac:dyDescent="0.25">
      <c r="B1918" s="238">
        <v>1855</v>
      </c>
      <c r="C1918" s="237">
        <v>99.251876117573559</v>
      </c>
    </row>
    <row r="1919" spans="2:3" x14ac:dyDescent="0.25">
      <c r="B1919" s="238">
        <v>1856</v>
      </c>
      <c r="C1919" s="237">
        <v>-17.383022259240249</v>
      </c>
    </row>
    <row r="1920" spans="2:3" x14ac:dyDescent="0.25">
      <c r="B1920" s="238">
        <v>1857</v>
      </c>
      <c r="C1920" s="237">
        <v>107.11313096904551</v>
      </c>
    </row>
    <row r="1921" spans="2:3" x14ac:dyDescent="0.25">
      <c r="B1921" s="238">
        <v>1858</v>
      </c>
      <c r="C1921" s="237">
        <v>258.48357901795373</v>
      </c>
    </row>
    <row r="1922" spans="2:3" x14ac:dyDescent="0.25">
      <c r="B1922" s="238">
        <v>1859</v>
      </c>
      <c r="C1922" s="237">
        <v>278.05378655056347</v>
      </c>
    </row>
    <row r="1923" spans="2:3" x14ac:dyDescent="0.25">
      <c r="B1923" s="238">
        <v>1860</v>
      </c>
      <c r="C1923" s="237">
        <v>-14.943494535967346</v>
      </c>
    </row>
    <row r="1924" spans="2:3" x14ac:dyDescent="0.25">
      <c r="B1924" s="238">
        <v>1861</v>
      </c>
      <c r="C1924" s="237">
        <v>154.38924454827475</v>
      </c>
    </row>
    <row r="1925" spans="2:3" x14ac:dyDescent="0.25">
      <c r="B1925" s="238">
        <v>1862</v>
      </c>
      <c r="C1925" s="237">
        <v>208.19677266164553</v>
      </c>
    </row>
    <row r="1926" spans="2:3" x14ac:dyDescent="0.25">
      <c r="B1926" s="238">
        <v>1863</v>
      </c>
      <c r="C1926" s="237">
        <v>250.76471312712866</v>
      </c>
    </row>
    <row r="1927" spans="2:3" x14ac:dyDescent="0.25">
      <c r="B1927" s="238">
        <v>1864</v>
      </c>
      <c r="C1927" s="237">
        <v>204.51421903521418</v>
      </c>
    </row>
    <row r="1928" spans="2:3" x14ac:dyDescent="0.25">
      <c r="B1928" s="238">
        <v>1865</v>
      </c>
      <c r="C1928" s="237">
        <v>251.69351116490643</v>
      </c>
    </row>
    <row r="1929" spans="2:3" x14ac:dyDescent="0.25">
      <c r="B1929" s="238">
        <v>1866</v>
      </c>
      <c r="C1929" s="237">
        <v>314.18997100828415</v>
      </c>
    </row>
    <row r="1930" spans="2:3" x14ac:dyDescent="0.25">
      <c r="B1930" s="238">
        <v>1867</v>
      </c>
      <c r="C1930" s="237">
        <v>200.5704526446753</v>
      </c>
    </row>
    <row r="1931" spans="2:3" x14ac:dyDescent="0.25">
      <c r="B1931" s="238">
        <v>1868</v>
      </c>
      <c r="C1931" s="237">
        <v>214.60524228709477</v>
      </c>
    </row>
    <row r="1932" spans="2:3" x14ac:dyDescent="0.25">
      <c r="B1932" s="238">
        <v>1869</v>
      </c>
      <c r="C1932" s="237">
        <v>283.55520840001259</v>
      </c>
    </row>
    <row r="1933" spans="2:3" x14ac:dyDescent="0.25">
      <c r="B1933" s="238">
        <v>1870</v>
      </c>
      <c r="C1933" s="237">
        <v>177.17632021733064</v>
      </c>
    </row>
    <row r="1934" spans="2:3" x14ac:dyDescent="0.25">
      <c r="B1934" s="238">
        <v>1871</v>
      </c>
      <c r="C1934" s="237">
        <v>9.5691527009222028</v>
      </c>
    </row>
    <row r="1935" spans="2:3" x14ac:dyDescent="0.25">
      <c r="B1935" s="238">
        <v>1872</v>
      </c>
      <c r="C1935" s="237">
        <v>-102.36924613338877</v>
      </c>
    </row>
    <row r="1936" spans="2:3" x14ac:dyDescent="0.25">
      <c r="B1936" s="238">
        <v>1873</v>
      </c>
      <c r="C1936" s="237">
        <v>381.7593802480385</v>
      </c>
    </row>
    <row r="1937" spans="2:3" x14ac:dyDescent="0.25">
      <c r="B1937" s="238">
        <v>1874</v>
      </c>
      <c r="C1937" s="237">
        <v>-46.660648982795493</v>
      </c>
    </row>
    <row r="1938" spans="2:3" x14ac:dyDescent="0.25">
      <c r="B1938" s="238">
        <v>1875</v>
      </c>
      <c r="C1938" s="237">
        <v>281.09115199177859</v>
      </c>
    </row>
    <row r="1939" spans="2:3" x14ac:dyDescent="0.25">
      <c r="B1939" s="238">
        <v>1876</v>
      </c>
      <c r="C1939" s="237">
        <v>97.211157918230768</v>
      </c>
    </row>
    <row r="1940" spans="2:3" x14ac:dyDescent="0.25">
      <c r="B1940" s="238">
        <v>1877</v>
      </c>
      <c r="C1940" s="237">
        <v>63.041059125307477</v>
      </c>
    </row>
    <row r="1941" spans="2:3" x14ac:dyDescent="0.25">
      <c r="B1941" s="238">
        <v>1878</v>
      </c>
      <c r="C1941" s="237">
        <v>90.589761556673608</v>
      </c>
    </row>
    <row r="1942" spans="2:3" x14ac:dyDescent="0.25">
      <c r="B1942" s="238">
        <v>1879</v>
      </c>
      <c r="C1942" s="237">
        <v>286.99594640141237</v>
      </c>
    </row>
    <row r="1943" spans="2:3" x14ac:dyDescent="0.25">
      <c r="B1943" s="238">
        <v>1880</v>
      </c>
      <c r="C1943" s="237">
        <v>275.57495838534356</v>
      </c>
    </row>
    <row r="1944" spans="2:3" x14ac:dyDescent="0.25">
      <c r="B1944" s="238">
        <v>1881</v>
      </c>
      <c r="C1944" s="237">
        <v>266.11938467387927</v>
      </c>
    </row>
    <row r="1945" spans="2:3" x14ac:dyDescent="0.25">
      <c r="B1945" s="238">
        <v>1882</v>
      </c>
      <c r="C1945" s="237">
        <v>-86.342367874240779</v>
      </c>
    </row>
    <row r="1946" spans="2:3" x14ac:dyDescent="0.25">
      <c r="B1946" s="238">
        <v>1883</v>
      </c>
      <c r="C1946" s="237">
        <v>145.44267401552767</v>
      </c>
    </row>
    <row r="1947" spans="2:3" x14ac:dyDescent="0.25">
      <c r="B1947" s="238">
        <v>1884</v>
      </c>
      <c r="C1947" s="237">
        <v>205.079624913771</v>
      </c>
    </row>
    <row r="1948" spans="2:3" x14ac:dyDescent="0.25">
      <c r="B1948" s="238">
        <v>1885</v>
      </c>
      <c r="C1948" s="237">
        <v>122.4384826536488</v>
      </c>
    </row>
    <row r="1949" spans="2:3" x14ac:dyDescent="0.25">
      <c r="B1949" s="238">
        <v>1886</v>
      </c>
      <c r="C1949" s="237">
        <v>322.35626339782823</v>
      </c>
    </row>
    <row r="1950" spans="2:3" x14ac:dyDescent="0.25">
      <c r="B1950" s="238">
        <v>1887</v>
      </c>
      <c r="C1950" s="237">
        <v>-82.274102873839723</v>
      </c>
    </row>
    <row r="1951" spans="2:3" x14ac:dyDescent="0.25">
      <c r="B1951" s="238">
        <v>1888</v>
      </c>
      <c r="C1951" s="237">
        <v>452.79638942037354</v>
      </c>
    </row>
    <row r="1952" spans="2:3" x14ac:dyDescent="0.25">
      <c r="B1952" s="238">
        <v>1889</v>
      </c>
      <c r="C1952" s="237">
        <v>141.57200061907349</v>
      </c>
    </row>
    <row r="1953" spans="2:3" x14ac:dyDescent="0.25">
      <c r="B1953" s="238">
        <v>1890</v>
      </c>
      <c r="C1953" s="237">
        <v>205.80734958828572</v>
      </c>
    </row>
    <row r="1954" spans="2:3" x14ac:dyDescent="0.25">
      <c r="B1954" s="238">
        <v>1891</v>
      </c>
      <c r="C1954" s="237">
        <v>50.939618317131789</v>
      </c>
    </row>
    <row r="1955" spans="2:3" x14ac:dyDescent="0.25">
      <c r="B1955" s="238">
        <v>1892</v>
      </c>
      <c r="C1955" s="237">
        <v>108.02631395442798</v>
      </c>
    </row>
    <row r="1956" spans="2:3" x14ac:dyDescent="0.25">
      <c r="B1956" s="238">
        <v>1893</v>
      </c>
      <c r="C1956" s="237">
        <v>-81.351584645929563</v>
      </c>
    </row>
    <row r="1957" spans="2:3" x14ac:dyDescent="0.25">
      <c r="B1957" s="238">
        <v>1894</v>
      </c>
      <c r="C1957" s="237">
        <v>-12.52329549085141</v>
      </c>
    </row>
    <row r="1958" spans="2:3" x14ac:dyDescent="0.25">
      <c r="B1958" s="238">
        <v>1895</v>
      </c>
      <c r="C1958" s="237">
        <v>230.76457142385021</v>
      </c>
    </row>
    <row r="1959" spans="2:3" x14ac:dyDescent="0.25">
      <c r="B1959" s="238">
        <v>1896</v>
      </c>
      <c r="C1959" s="237">
        <v>269.38792314614267</v>
      </c>
    </row>
    <row r="1960" spans="2:3" x14ac:dyDescent="0.25">
      <c r="B1960" s="238">
        <v>1897</v>
      </c>
      <c r="C1960" s="237">
        <v>52.692030763023752</v>
      </c>
    </row>
    <row r="1961" spans="2:3" x14ac:dyDescent="0.25">
      <c r="B1961" s="238">
        <v>1898</v>
      </c>
      <c r="C1961" s="237">
        <v>245.98207340389393</v>
      </c>
    </row>
    <row r="1962" spans="2:3" x14ac:dyDescent="0.25">
      <c r="B1962" s="238">
        <v>1899</v>
      </c>
      <c r="C1962" s="237">
        <v>-253.84969323768092</v>
      </c>
    </row>
    <row r="1963" spans="2:3" x14ac:dyDescent="0.25">
      <c r="B1963" s="238">
        <v>1900</v>
      </c>
      <c r="C1963" s="237">
        <v>71.161882281768158</v>
      </c>
    </row>
    <row r="1964" spans="2:3" x14ac:dyDescent="0.25">
      <c r="B1964" s="238">
        <v>1901</v>
      </c>
      <c r="C1964" s="237">
        <v>298.38901811067353</v>
      </c>
    </row>
    <row r="1965" spans="2:3" x14ac:dyDescent="0.25">
      <c r="B1965" s="238">
        <v>1902</v>
      </c>
      <c r="C1965" s="237">
        <v>254.21032183640474</v>
      </c>
    </row>
    <row r="1966" spans="2:3" x14ac:dyDescent="0.25">
      <c r="B1966" s="238">
        <v>1903</v>
      </c>
      <c r="C1966" s="237">
        <v>137.41964018812905</v>
      </c>
    </row>
    <row r="1967" spans="2:3" x14ac:dyDescent="0.25">
      <c r="B1967" s="238">
        <v>1904</v>
      </c>
      <c r="C1967" s="237">
        <v>89.338485620113801</v>
      </c>
    </row>
    <row r="1968" spans="2:3" x14ac:dyDescent="0.25">
      <c r="B1968" s="238">
        <v>1905</v>
      </c>
      <c r="C1968" s="237">
        <v>278.54226698212119</v>
      </c>
    </row>
    <row r="1969" spans="2:3" x14ac:dyDescent="0.25">
      <c r="B1969" s="238">
        <v>1906</v>
      </c>
      <c r="C1969" s="237">
        <v>187.14956200554553</v>
      </c>
    </row>
    <row r="1970" spans="2:3" x14ac:dyDescent="0.25">
      <c r="B1970" s="238">
        <v>1907</v>
      </c>
      <c r="C1970" s="237">
        <v>-101.6630712566236</v>
      </c>
    </row>
    <row r="1971" spans="2:3" x14ac:dyDescent="0.25">
      <c r="B1971" s="238">
        <v>1908</v>
      </c>
      <c r="C1971" s="237">
        <v>32.425874707839426</v>
      </c>
    </row>
    <row r="1972" spans="2:3" x14ac:dyDescent="0.25">
      <c r="B1972" s="238">
        <v>1909</v>
      </c>
      <c r="C1972" s="237">
        <v>420.80022866605225</v>
      </c>
    </row>
    <row r="1973" spans="2:3" x14ac:dyDescent="0.25">
      <c r="B1973" s="238">
        <v>1910</v>
      </c>
      <c r="C1973" s="237">
        <v>115.51558200876742</v>
      </c>
    </row>
    <row r="1974" spans="2:3" x14ac:dyDescent="0.25">
      <c r="B1974" s="238">
        <v>1911</v>
      </c>
      <c r="C1974" s="237">
        <v>193.11608786555018</v>
      </c>
    </row>
    <row r="1975" spans="2:3" x14ac:dyDescent="0.25">
      <c r="B1975" s="238">
        <v>1912</v>
      </c>
      <c r="C1975" s="237">
        <v>75.103308926077005</v>
      </c>
    </row>
    <row r="1976" spans="2:3" x14ac:dyDescent="0.25">
      <c r="B1976" s="238">
        <v>1913</v>
      </c>
      <c r="C1976" s="237">
        <v>70.481781233047982</v>
      </c>
    </row>
    <row r="1977" spans="2:3" x14ac:dyDescent="0.25">
      <c r="B1977" s="238">
        <v>1914</v>
      </c>
      <c r="C1977" s="237">
        <v>-38.84197645822843</v>
      </c>
    </row>
    <row r="1978" spans="2:3" x14ac:dyDescent="0.25">
      <c r="B1978" s="238">
        <v>1915</v>
      </c>
      <c r="C1978" s="237">
        <v>-167.4598876061392</v>
      </c>
    </row>
    <row r="1979" spans="2:3" x14ac:dyDescent="0.25">
      <c r="B1979" s="238">
        <v>1916</v>
      </c>
      <c r="C1979" s="237">
        <v>106.75508433483949</v>
      </c>
    </row>
    <row r="1980" spans="2:3" x14ac:dyDescent="0.25">
      <c r="B1980" s="238">
        <v>1917</v>
      </c>
      <c r="C1980" s="237">
        <v>355.35379003968831</v>
      </c>
    </row>
    <row r="1981" spans="2:3" x14ac:dyDescent="0.25">
      <c r="B1981" s="238">
        <v>1918</v>
      </c>
      <c r="C1981" s="237">
        <v>-122.3294787570625</v>
      </c>
    </row>
    <row r="1982" spans="2:3" x14ac:dyDescent="0.25">
      <c r="B1982" s="238">
        <v>1919</v>
      </c>
      <c r="C1982" s="237">
        <v>194.34493542938014</v>
      </c>
    </row>
    <row r="1983" spans="2:3" x14ac:dyDescent="0.25">
      <c r="B1983" s="238">
        <v>1920</v>
      </c>
      <c r="C1983" s="237">
        <v>107.30220538008291</v>
      </c>
    </row>
    <row r="1984" spans="2:3" x14ac:dyDescent="0.25">
      <c r="B1984" s="238">
        <v>1921</v>
      </c>
      <c r="C1984" s="237">
        <v>275.11329073128854</v>
      </c>
    </row>
    <row r="1985" spans="2:3" x14ac:dyDescent="0.25">
      <c r="B1985" s="238">
        <v>1922</v>
      </c>
      <c r="C1985" s="237">
        <v>379.74926800834498</v>
      </c>
    </row>
    <row r="1986" spans="2:3" x14ac:dyDescent="0.25">
      <c r="B1986" s="238">
        <v>1923</v>
      </c>
      <c r="C1986" s="237">
        <v>65.335281709304894</v>
      </c>
    </row>
    <row r="1987" spans="2:3" x14ac:dyDescent="0.25">
      <c r="B1987" s="238">
        <v>1924</v>
      </c>
      <c r="C1987" s="237">
        <v>62.823353783390495</v>
      </c>
    </row>
    <row r="1988" spans="2:3" x14ac:dyDescent="0.25">
      <c r="B1988" s="238">
        <v>1925</v>
      </c>
      <c r="C1988" s="237">
        <v>168.40813062364242</v>
      </c>
    </row>
    <row r="1989" spans="2:3" x14ac:dyDescent="0.25">
      <c r="B1989" s="238">
        <v>1926</v>
      </c>
      <c r="C1989" s="237">
        <v>192.31356944844202</v>
      </c>
    </row>
    <row r="1990" spans="2:3" x14ac:dyDescent="0.25">
      <c r="B1990" s="238">
        <v>1927</v>
      </c>
      <c r="C1990" s="237">
        <v>384.69162134590158</v>
      </c>
    </row>
    <row r="1991" spans="2:3" x14ac:dyDescent="0.25">
      <c r="B1991" s="238">
        <v>1928</v>
      </c>
      <c r="C1991" s="237">
        <v>48.142546681672286</v>
      </c>
    </row>
    <row r="1992" spans="2:3" x14ac:dyDescent="0.25">
      <c r="B1992" s="238">
        <v>1929</v>
      </c>
      <c r="C1992" s="237">
        <v>-138.75541726542775</v>
      </c>
    </row>
    <row r="1993" spans="2:3" x14ac:dyDescent="0.25">
      <c r="B1993" s="238">
        <v>1930</v>
      </c>
      <c r="C1993" s="237">
        <v>75.573602447966948</v>
      </c>
    </row>
    <row r="1994" spans="2:3" x14ac:dyDescent="0.25">
      <c r="B1994" s="238">
        <v>1931</v>
      </c>
      <c r="C1994" s="237">
        <v>77.347981589823888</v>
      </c>
    </row>
    <row r="1995" spans="2:3" x14ac:dyDescent="0.25">
      <c r="B1995" s="238">
        <v>1932</v>
      </c>
      <c r="C1995" s="237">
        <v>124.65180189114803</v>
      </c>
    </row>
    <row r="1996" spans="2:3" x14ac:dyDescent="0.25">
      <c r="B1996" s="238">
        <v>1933</v>
      </c>
      <c r="C1996" s="237">
        <v>315.68805515808481</v>
      </c>
    </row>
    <row r="1997" spans="2:3" x14ac:dyDescent="0.25">
      <c r="B1997" s="238">
        <v>1934</v>
      </c>
      <c r="C1997" s="237">
        <v>3.0601699765806387</v>
      </c>
    </row>
    <row r="1998" spans="2:3" x14ac:dyDescent="0.25">
      <c r="B1998" s="238">
        <v>1935</v>
      </c>
      <c r="C1998" s="237">
        <v>281.10626816825663</v>
      </c>
    </row>
    <row r="1999" spans="2:3" x14ac:dyDescent="0.25">
      <c r="B1999" s="238">
        <v>1936</v>
      </c>
      <c r="C1999" s="237">
        <v>-255.17886023900303</v>
      </c>
    </row>
    <row r="2000" spans="2:3" x14ac:dyDescent="0.25">
      <c r="B2000" s="238">
        <v>1937</v>
      </c>
      <c r="C2000" s="237">
        <v>154.4261982438357</v>
      </c>
    </row>
    <row r="2001" spans="2:3" x14ac:dyDescent="0.25">
      <c r="B2001" s="238">
        <v>1938</v>
      </c>
      <c r="C2001" s="237">
        <v>-50.35183924641953</v>
      </c>
    </row>
    <row r="2002" spans="2:3" x14ac:dyDescent="0.25">
      <c r="B2002" s="238">
        <v>1939</v>
      </c>
      <c r="C2002" s="237">
        <v>228.94811291109247</v>
      </c>
    </row>
    <row r="2003" spans="2:3" x14ac:dyDescent="0.25">
      <c r="B2003" s="238">
        <v>1940</v>
      </c>
      <c r="C2003" s="237">
        <v>325.92051895571365</v>
      </c>
    </row>
    <row r="2004" spans="2:3" x14ac:dyDescent="0.25">
      <c r="B2004" s="238">
        <v>1941</v>
      </c>
      <c r="C2004" s="237">
        <v>-10.489550366308833</v>
      </c>
    </row>
    <row r="2005" spans="2:3" x14ac:dyDescent="0.25">
      <c r="B2005" s="238">
        <v>1942</v>
      </c>
      <c r="C2005" s="237">
        <v>211.5972539033213</v>
      </c>
    </row>
    <row r="2006" spans="2:3" x14ac:dyDescent="0.25">
      <c r="B2006" s="238">
        <v>1943</v>
      </c>
      <c r="C2006" s="237">
        <v>226.19974418553636</v>
      </c>
    </row>
    <row r="2007" spans="2:3" x14ac:dyDescent="0.25">
      <c r="B2007" s="238">
        <v>1944</v>
      </c>
      <c r="C2007" s="237">
        <v>46.100053545032651</v>
      </c>
    </row>
    <row r="2008" spans="2:3" x14ac:dyDescent="0.25">
      <c r="B2008" s="238">
        <v>1945</v>
      </c>
      <c r="C2008" s="237">
        <v>279.54866759096888</v>
      </c>
    </row>
    <row r="2009" spans="2:3" x14ac:dyDescent="0.25">
      <c r="B2009" s="238">
        <v>1946</v>
      </c>
      <c r="C2009" s="237">
        <v>253.6961550700552</v>
      </c>
    </row>
    <row r="2010" spans="2:3" x14ac:dyDescent="0.25">
      <c r="B2010" s="238">
        <v>1947</v>
      </c>
      <c r="C2010" s="237">
        <v>103.84119192812369</v>
      </c>
    </row>
    <row r="2011" spans="2:3" x14ac:dyDescent="0.25">
      <c r="B2011" s="238">
        <v>1948</v>
      </c>
      <c r="C2011" s="237">
        <v>179.57195350578337</v>
      </c>
    </row>
    <row r="2012" spans="2:3" x14ac:dyDescent="0.25">
      <c r="B2012" s="238">
        <v>1949</v>
      </c>
      <c r="C2012" s="237">
        <v>88.552429683903583</v>
      </c>
    </row>
    <row r="2013" spans="2:3" x14ac:dyDescent="0.25">
      <c r="B2013" s="238">
        <v>1950</v>
      </c>
      <c r="C2013" s="237">
        <v>303.00337246041227</v>
      </c>
    </row>
    <row r="2014" spans="2:3" x14ac:dyDescent="0.25">
      <c r="B2014" s="238">
        <v>1951</v>
      </c>
      <c r="C2014" s="237">
        <v>414.43493816823479</v>
      </c>
    </row>
    <row r="2015" spans="2:3" x14ac:dyDescent="0.25">
      <c r="B2015" s="238">
        <v>1952</v>
      </c>
      <c r="C2015" s="237">
        <v>347.96622978215703</v>
      </c>
    </row>
    <row r="2016" spans="2:3" x14ac:dyDescent="0.25">
      <c r="B2016" s="238">
        <v>1953</v>
      </c>
      <c r="C2016" s="237">
        <v>266.24450176395146</v>
      </c>
    </row>
    <row r="2017" spans="2:3" x14ac:dyDescent="0.25">
      <c r="B2017" s="238">
        <v>1954</v>
      </c>
      <c r="C2017" s="237">
        <v>295.50303594563229</v>
      </c>
    </row>
    <row r="2018" spans="2:3" x14ac:dyDescent="0.25">
      <c r="B2018" s="238">
        <v>1955</v>
      </c>
      <c r="C2018" s="237">
        <v>19.872512638598451</v>
      </c>
    </row>
    <row r="2019" spans="2:3" x14ac:dyDescent="0.25">
      <c r="B2019" s="238">
        <v>1956</v>
      </c>
      <c r="C2019" s="237">
        <v>81.530280515178703</v>
      </c>
    </row>
    <row r="2020" spans="2:3" x14ac:dyDescent="0.25">
      <c r="B2020" s="238">
        <v>1957</v>
      </c>
      <c r="C2020" s="237">
        <v>248.5660476951262</v>
      </c>
    </row>
    <row r="2021" spans="2:3" x14ac:dyDescent="0.25">
      <c r="B2021" s="238">
        <v>1958</v>
      </c>
      <c r="C2021" s="237">
        <v>327.96195801731699</v>
      </c>
    </row>
    <row r="2022" spans="2:3" x14ac:dyDescent="0.25">
      <c r="B2022" s="238">
        <v>1959</v>
      </c>
      <c r="C2022" s="237">
        <v>-12.552155650065316</v>
      </c>
    </row>
    <row r="2023" spans="2:3" x14ac:dyDescent="0.25">
      <c r="B2023" s="238">
        <v>1960</v>
      </c>
      <c r="C2023" s="237">
        <v>345.40347576845238</v>
      </c>
    </row>
    <row r="2024" spans="2:3" x14ac:dyDescent="0.25">
      <c r="B2024" s="238">
        <v>1961</v>
      </c>
      <c r="C2024" s="237">
        <v>205.66165258881381</v>
      </c>
    </row>
    <row r="2025" spans="2:3" x14ac:dyDescent="0.25">
      <c r="B2025" s="238">
        <v>1962</v>
      </c>
      <c r="C2025" s="237">
        <v>248.1475968317873</v>
      </c>
    </row>
    <row r="2026" spans="2:3" x14ac:dyDescent="0.25">
      <c r="B2026" s="238">
        <v>1963</v>
      </c>
      <c r="C2026" s="237">
        <v>11.503195744661284</v>
      </c>
    </row>
    <row r="2027" spans="2:3" x14ac:dyDescent="0.25">
      <c r="B2027" s="238">
        <v>1964</v>
      </c>
      <c r="C2027" s="237">
        <v>231.55929009783819</v>
      </c>
    </row>
    <row r="2028" spans="2:3" x14ac:dyDescent="0.25">
      <c r="B2028" s="238">
        <v>1965</v>
      </c>
      <c r="C2028" s="237">
        <v>71.850475490619914</v>
      </c>
    </row>
    <row r="2029" spans="2:3" x14ac:dyDescent="0.25">
      <c r="B2029" s="238">
        <v>1966</v>
      </c>
      <c r="C2029" s="237">
        <v>85.258426742202147</v>
      </c>
    </row>
    <row r="2030" spans="2:3" x14ac:dyDescent="0.25">
      <c r="B2030" s="238">
        <v>1967</v>
      </c>
      <c r="C2030" s="237">
        <v>55.846056430240324</v>
      </c>
    </row>
    <row r="2031" spans="2:3" x14ac:dyDescent="0.25">
      <c r="B2031" s="238">
        <v>1968</v>
      </c>
      <c r="C2031" s="237">
        <v>-106.29604410511382</v>
      </c>
    </row>
    <row r="2032" spans="2:3" x14ac:dyDescent="0.25">
      <c r="B2032" s="238">
        <v>1969</v>
      </c>
      <c r="C2032" s="237">
        <v>112.07848023223603</v>
      </c>
    </row>
    <row r="2033" spans="2:3" x14ac:dyDescent="0.25">
      <c r="B2033" s="238">
        <v>1970</v>
      </c>
      <c r="C2033" s="237">
        <v>182.11300156615985</v>
      </c>
    </row>
    <row r="2034" spans="2:3" x14ac:dyDescent="0.25">
      <c r="B2034" s="238">
        <v>1971</v>
      </c>
      <c r="C2034" s="237">
        <v>32.35228055250866</v>
      </c>
    </row>
    <row r="2035" spans="2:3" x14ac:dyDescent="0.25">
      <c r="B2035" s="238">
        <v>1972</v>
      </c>
      <c r="C2035" s="237">
        <v>249.56616311597904</v>
      </c>
    </row>
    <row r="2036" spans="2:3" x14ac:dyDescent="0.25">
      <c r="B2036" s="238">
        <v>1973</v>
      </c>
      <c r="C2036" s="237">
        <v>143.58775961858342</v>
      </c>
    </row>
    <row r="2037" spans="2:3" x14ac:dyDescent="0.25">
      <c r="B2037" s="238">
        <v>1974</v>
      </c>
      <c r="C2037" s="237">
        <v>-44.375243395900526</v>
      </c>
    </row>
    <row r="2038" spans="2:3" x14ac:dyDescent="0.25">
      <c r="B2038" s="238">
        <v>1975</v>
      </c>
      <c r="C2038" s="237">
        <v>-0.95072434996284017</v>
      </c>
    </row>
    <row r="2039" spans="2:3" x14ac:dyDescent="0.25">
      <c r="B2039" s="238">
        <v>1976</v>
      </c>
      <c r="C2039" s="237">
        <v>117.9263335716149</v>
      </c>
    </row>
    <row r="2040" spans="2:3" x14ac:dyDescent="0.25">
      <c r="B2040" s="238">
        <v>1977</v>
      </c>
      <c r="C2040" s="237">
        <v>143.65739470998051</v>
      </c>
    </row>
    <row r="2041" spans="2:3" x14ac:dyDescent="0.25">
      <c r="B2041" s="238">
        <v>1978</v>
      </c>
      <c r="C2041" s="237">
        <v>135.97732735592115</v>
      </c>
    </row>
    <row r="2042" spans="2:3" x14ac:dyDescent="0.25">
      <c r="B2042" s="238">
        <v>1979</v>
      </c>
      <c r="C2042" s="237">
        <v>-121.73432318326047</v>
      </c>
    </row>
    <row r="2043" spans="2:3" x14ac:dyDescent="0.25">
      <c r="B2043" s="238">
        <v>1980</v>
      </c>
      <c r="C2043" s="237">
        <v>43.648906848329688</v>
      </c>
    </row>
    <row r="2044" spans="2:3" x14ac:dyDescent="0.25">
      <c r="B2044" s="238">
        <v>1981</v>
      </c>
      <c r="C2044" s="237">
        <v>357.75770234724331</v>
      </c>
    </row>
    <row r="2045" spans="2:3" x14ac:dyDescent="0.25">
      <c r="B2045" s="238">
        <v>1982</v>
      </c>
      <c r="C2045" s="237">
        <v>87.54669278004792</v>
      </c>
    </row>
    <row r="2046" spans="2:3" x14ac:dyDescent="0.25">
      <c r="B2046" s="238">
        <v>1983</v>
      </c>
      <c r="C2046" s="237">
        <v>-77.228612280442206</v>
      </c>
    </row>
    <row r="2047" spans="2:3" x14ac:dyDescent="0.25">
      <c r="B2047" s="238">
        <v>1984</v>
      </c>
      <c r="C2047" s="237">
        <v>27.647357961966748</v>
      </c>
    </row>
    <row r="2048" spans="2:3" x14ac:dyDescent="0.25">
      <c r="B2048" s="238">
        <v>1985</v>
      </c>
      <c r="C2048" s="237">
        <v>-109.77158511175278</v>
      </c>
    </row>
    <row r="2049" spans="2:3" x14ac:dyDescent="0.25">
      <c r="B2049" s="238">
        <v>1986</v>
      </c>
      <c r="C2049" s="237">
        <v>-96.384444905558212</v>
      </c>
    </row>
    <row r="2050" spans="2:3" x14ac:dyDescent="0.25">
      <c r="B2050" s="238">
        <v>1987</v>
      </c>
      <c r="C2050" s="237">
        <v>48.13905879744118</v>
      </c>
    </row>
    <row r="2051" spans="2:3" x14ac:dyDescent="0.25">
      <c r="B2051" s="238">
        <v>1988</v>
      </c>
      <c r="C2051" s="237">
        <v>138.26842097623728</v>
      </c>
    </row>
    <row r="2052" spans="2:3" x14ac:dyDescent="0.25">
      <c r="B2052" s="238">
        <v>1989</v>
      </c>
      <c r="C2052" s="237">
        <v>154.60712174290114</v>
      </c>
    </row>
    <row r="2053" spans="2:3" x14ac:dyDescent="0.25">
      <c r="B2053" s="238">
        <v>1990</v>
      </c>
      <c r="C2053" s="237">
        <v>220.17160019553702</v>
      </c>
    </row>
    <row r="2054" spans="2:3" x14ac:dyDescent="0.25">
      <c r="B2054" s="238">
        <v>1991</v>
      </c>
      <c r="C2054" s="237">
        <v>5.2135017423671286</v>
      </c>
    </row>
    <row r="2055" spans="2:3" x14ac:dyDescent="0.25">
      <c r="B2055" s="238">
        <v>1992</v>
      </c>
      <c r="C2055" s="237">
        <v>101.53913270770688</v>
      </c>
    </row>
    <row r="2056" spans="2:3" x14ac:dyDescent="0.25">
      <c r="B2056" s="238">
        <v>1993</v>
      </c>
      <c r="C2056" s="237">
        <v>452.53710926786783</v>
      </c>
    </row>
    <row r="2057" spans="2:3" x14ac:dyDescent="0.25">
      <c r="B2057" s="238">
        <v>1994</v>
      </c>
      <c r="C2057" s="237">
        <v>195.75113939090355</v>
      </c>
    </row>
    <row r="2058" spans="2:3" x14ac:dyDescent="0.25">
      <c r="B2058" s="238">
        <v>1995</v>
      </c>
      <c r="C2058" s="237">
        <v>76.717435129394815</v>
      </c>
    </row>
    <row r="2059" spans="2:3" x14ac:dyDescent="0.25">
      <c r="B2059" s="238">
        <v>1996</v>
      </c>
      <c r="C2059" s="237">
        <v>286.76215452753343</v>
      </c>
    </row>
    <row r="2060" spans="2:3" x14ac:dyDescent="0.25">
      <c r="B2060" s="238">
        <v>1997</v>
      </c>
      <c r="C2060" s="237">
        <v>325.62855484863627</v>
      </c>
    </row>
    <row r="2061" spans="2:3" x14ac:dyDescent="0.25">
      <c r="B2061" s="238">
        <v>1998</v>
      </c>
      <c r="C2061" s="237">
        <v>270.13865943932251</v>
      </c>
    </row>
    <row r="2062" spans="2:3" x14ac:dyDescent="0.25">
      <c r="B2062" s="238">
        <v>1999</v>
      </c>
      <c r="C2062" s="237">
        <v>170.12966181252779</v>
      </c>
    </row>
    <row r="2063" spans="2:3" x14ac:dyDescent="0.25">
      <c r="B2063" s="238">
        <v>2000</v>
      </c>
      <c r="C2063" s="237">
        <v>233.33372819302414</v>
      </c>
    </row>
    <row r="2064" spans="2:3" x14ac:dyDescent="0.25">
      <c r="B2064" s="238">
        <v>2001</v>
      </c>
      <c r="C2064" s="237">
        <v>124.71904490004292</v>
      </c>
    </row>
    <row r="2065" spans="2:3" x14ac:dyDescent="0.25">
      <c r="B2065" s="238">
        <v>2002</v>
      </c>
      <c r="C2065" s="237">
        <v>183.64537641678879</v>
      </c>
    </row>
    <row r="2066" spans="2:3" x14ac:dyDescent="0.25">
      <c r="B2066" s="238">
        <v>2003</v>
      </c>
      <c r="C2066" s="237">
        <v>196.62070847046277</v>
      </c>
    </row>
    <row r="2067" spans="2:3" x14ac:dyDescent="0.25">
      <c r="B2067" s="238">
        <v>2004</v>
      </c>
      <c r="C2067" s="237">
        <v>407.50034688069928</v>
      </c>
    </row>
    <row r="2068" spans="2:3" x14ac:dyDescent="0.25">
      <c r="B2068" s="238">
        <v>2005</v>
      </c>
      <c r="C2068" s="237">
        <v>75.131540838744769</v>
      </c>
    </row>
    <row r="2069" spans="2:3" x14ac:dyDescent="0.25">
      <c r="B2069" s="238">
        <v>2006</v>
      </c>
      <c r="C2069" s="237">
        <v>70.032188685731143</v>
      </c>
    </row>
    <row r="2070" spans="2:3" x14ac:dyDescent="0.25">
      <c r="B2070" s="238">
        <v>2007</v>
      </c>
      <c r="C2070" s="237">
        <v>178.96116972632012</v>
      </c>
    </row>
    <row r="2071" spans="2:3" x14ac:dyDescent="0.25">
      <c r="B2071" s="238">
        <v>2008</v>
      </c>
      <c r="C2071" s="237">
        <v>-71.985147717273179</v>
      </c>
    </row>
    <row r="2072" spans="2:3" x14ac:dyDescent="0.25">
      <c r="B2072" s="238">
        <v>2009</v>
      </c>
      <c r="C2072" s="237">
        <v>316.98360691679426</v>
      </c>
    </row>
    <row r="2073" spans="2:3" x14ac:dyDescent="0.25">
      <c r="B2073" s="238">
        <v>2010</v>
      </c>
      <c r="C2073" s="237">
        <v>318.42893371333565</v>
      </c>
    </row>
    <row r="2074" spans="2:3" x14ac:dyDescent="0.25">
      <c r="B2074" s="238">
        <v>2011</v>
      </c>
      <c r="C2074" s="237">
        <v>-35.920675257193125</v>
      </c>
    </row>
    <row r="2075" spans="2:3" x14ac:dyDescent="0.25">
      <c r="B2075" s="238">
        <v>2012</v>
      </c>
      <c r="C2075" s="237">
        <v>93.244820465893071</v>
      </c>
    </row>
    <row r="2076" spans="2:3" x14ac:dyDescent="0.25">
      <c r="B2076" s="238">
        <v>2013</v>
      </c>
      <c r="C2076" s="237">
        <v>216.53903782414483</v>
      </c>
    </row>
    <row r="2077" spans="2:3" x14ac:dyDescent="0.25">
      <c r="B2077" s="238">
        <v>2014</v>
      </c>
      <c r="C2077" s="237">
        <v>113.95832418889941</v>
      </c>
    </row>
    <row r="2078" spans="2:3" x14ac:dyDescent="0.25">
      <c r="B2078" s="238">
        <v>2015</v>
      </c>
      <c r="C2078" s="237">
        <v>-94.499623533903957</v>
      </c>
    </row>
    <row r="2079" spans="2:3" x14ac:dyDescent="0.25">
      <c r="B2079" s="238">
        <v>2016</v>
      </c>
      <c r="C2079" s="237">
        <v>80.478744178675669</v>
      </c>
    </row>
    <row r="2080" spans="2:3" x14ac:dyDescent="0.25">
      <c r="B2080" s="238">
        <v>2017</v>
      </c>
      <c r="C2080" s="237">
        <v>63.049482274884234</v>
      </c>
    </row>
    <row r="2081" spans="2:3" x14ac:dyDescent="0.25">
      <c r="B2081" s="238">
        <v>2018</v>
      </c>
      <c r="C2081" s="237">
        <v>275.54014941744367</v>
      </c>
    </row>
    <row r="2082" spans="2:3" x14ac:dyDescent="0.25">
      <c r="B2082" s="238">
        <v>2019</v>
      </c>
      <c r="C2082" s="237">
        <v>247.32141571384165</v>
      </c>
    </row>
    <row r="2083" spans="2:3" x14ac:dyDescent="0.25">
      <c r="B2083" s="238">
        <v>2020</v>
      </c>
      <c r="C2083" s="237">
        <v>57.572634375936062</v>
      </c>
    </row>
    <row r="2084" spans="2:3" x14ac:dyDescent="0.25">
      <c r="B2084" s="238">
        <v>2021</v>
      </c>
      <c r="C2084" s="237">
        <v>131.2355391791782</v>
      </c>
    </row>
    <row r="2085" spans="2:3" x14ac:dyDescent="0.25">
      <c r="B2085" s="238">
        <v>2022</v>
      </c>
      <c r="C2085" s="237">
        <v>99.865602211112176</v>
      </c>
    </row>
    <row r="2086" spans="2:3" x14ac:dyDescent="0.25">
      <c r="B2086" s="238">
        <v>2023</v>
      </c>
      <c r="C2086" s="237">
        <v>207.82839191908641</v>
      </c>
    </row>
    <row r="2087" spans="2:3" x14ac:dyDescent="0.25">
      <c r="B2087" s="238">
        <v>2024</v>
      </c>
      <c r="C2087" s="237">
        <v>15.233106111178586</v>
      </c>
    </row>
    <row r="2088" spans="2:3" x14ac:dyDescent="0.25">
      <c r="B2088" s="238">
        <v>2025</v>
      </c>
      <c r="C2088" s="237">
        <v>63.279728535773593</v>
      </c>
    </row>
    <row r="2089" spans="2:3" x14ac:dyDescent="0.25">
      <c r="B2089" s="238">
        <v>2026</v>
      </c>
      <c r="C2089" s="237">
        <v>-11.270715312753566</v>
      </c>
    </row>
    <row r="2090" spans="2:3" x14ac:dyDescent="0.25">
      <c r="B2090" s="238">
        <v>2027</v>
      </c>
      <c r="C2090" s="237">
        <v>-49.922990640756694</v>
      </c>
    </row>
    <row r="2091" spans="2:3" x14ac:dyDescent="0.25">
      <c r="B2091" s="238">
        <v>2028</v>
      </c>
      <c r="C2091" s="237">
        <v>-55.014575537243928</v>
      </c>
    </row>
    <row r="2092" spans="2:3" x14ac:dyDescent="0.25">
      <c r="B2092" s="238">
        <v>2029</v>
      </c>
      <c r="C2092" s="237">
        <v>193.83057615720958</v>
      </c>
    </row>
    <row r="2093" spans="2:3" x14ac:dyDescent="0.25">
      <c r="B2093" s="238">
        <v>2030</v>
      </c>
      <c r="C2093" s="237">
        <v>193.60649312959006</v>
      </c>
    </row>
    <row r="2094" spans="2:3" x14ac:dyDescent="0.25">
      <c r="B2094" s="238">
        <v>2031</v>
      </c>
      <c r="C2094" s="237">
        <v>156.68814470734327</v>
      </c>
    </row>
    <row r="2095" spans="2:3" x14ac:dyDescent="0.25">
      <c r="B2095" s="238">
        <v>2032</v>
      </c>
      <c r="C2095" s="237">
        <v>406.25609748964217</v>
      </c>
    </row>
    <row r="2096" spans="2:3" x14ac:dyDescent="0.25">
      <c r="B2096" s="238">
        <v>2033</v>
      </c>
      <c r="C2096" s="237">
        <v>202.17167907245926</v>
      </c>
    </row>
    <row r="2097" spans="2:3" x14ac:dyDescent="0.25">
      <c r="B2097" s="238">
        <v>2034</v>
      </c>
      <c r="C2097" s="237">
        <v>357.02837134462368</v>
      </c>
    </row>
    <row r="2098" spans="2:3" x14ac:dyDescent="0.25">
      <c r="B2098" s="238">
        <v>2035</v>
      </c>
      <c r="C2098" s="237">
        <v>382.33610993193673</v>
      </c>
    </row>
    <row r="2099" spans="2:3" x14ac:dyDescent="0.25">
      <c r="B2099" s="238">
        <v>2036</v>
      </c>
      <c r="C2099" s="237">
        <v>181.34293605926251</v>
      </c>
    </row>
    <row r="2100" spans="2:3" x14ac:dyDescent="0.25">
      <c r="B2100" s="238">
        <v>2037</v>
      </c>
      <c r="C2100" s="237">
        <v>92.574167581345279</v>
      </c>
    </row>
    <row r="2101" spans="2:3" x14ac:dyDescent="0.25">
      <c r="B2101" s="238">
        <v>2038</v>
      </c>
      <c r="C2101" s="237">
        <v>-124.16844724232837</v>
      </c>
    </row>
    <row r="2102" spans="2:3" x14ac:dyDescent="0.25">
      <c r="B2102" s="238">
        <v>2039</v>
      </c>
      <c r="C2102" s="237">
        <v>168.77939585432773</v>
      </c>
    </row>
    <row r="2103" spans="2:3" x14ac:dyDescent="0.25">
      <c r="B2103" s="238">
        <v>2040</v>
      </c>
      <c r="C2103" s="237">
        <v>86.3112901225266</v>
      </c>
    </row>
    <row r="2104" spans="2:3" x14ac:dyDescent="0.25">
      <c r="B2104" s="238">
        <v>2041</v>
      </c>
      <c r="C2104" s="237">
        <v>196.69571887146088</v>
      </c>
    </row>
    <row r="2105" spans="2:3" x14ac:dyDescent="0.25">
      <c r="B2105" s="238">
        <v>2042</v>
      </c>
      <c r="C2105" s="237">
        <v>271.93371141880863</v>
      </c>
    </row>
    <row r="2106" spans="2:3" x14ac:dyDescent="0.25">
      <c r="B2106" s="238">
        <v>2043</v>
      </c>
      <c r="C2106" s="237">
        <v>153.00101927912525</v>
      </c>
    </row>
    <row r="2107" spans="2:3" x14ac:dyDescent="0.25">
      <c r="B2107" s="238">
        <v>2044</v>
      </c>
      <c r="C2107" s="237">
        <v>210.07970153713023</v>
      </c>
    </row>
    <row r="2108" spans="2:3" x14ac:dyDescent="0.25">
      <c r="B2108" s="238">
        <v>2045</v>
      </c>
      <c r="C2108" s="237">
        <v>348.74218615048028</v>
      </c>
    </row>
    <row r="2109" spans="2:3" x14ac:dyDescent="0.25">
      <c r="B2109" s="238">
        <v>2046</v>
      </c>
      <c r="C2109" s="237">
        <v>143.58820557451779</v>
      </c>
    </row>
    <row r="2110" spans="2:3" x14ac:dyDescent="0.25">
      <c r="B2110" s="238">
        <v>2047</v>
      </c>
      <c r="C2110" s="237">
        <v>-76.956241583286641</v>
      </c>
    </row>
    <row r="2111" spans="2:3" x14ac:dyDescent="0.25">
      <c r="B2111" s="238">
        <v>2048</v>
      </c>
      <c r="C2111" s="237">
        <v>162.9055422843889</v>
      </c>
    </row>
    <row r="2112" spans="2:3" x14ac:dyDescent="0.25">
      <c r="B2112" s="238">
        <v>2049</v>
      </c>
      <c r="C2112" s="237">
        <v>-227.60394093513827</v>
      </c>
    </row>
    <row r="2113" spans="2:3" x14ac:dyDescent="0.25">
      <c r="B2113" s="238">
        <v>2050</v>
      </c>
      <c r="C2113" s="237">
        <v>51.629860689020063</v>
      </c>
    </row>
    <row r="2114" spans="2:3" x14ac:dyDescent="0.25">
      <c r="B2114" s="238">
        <v>2051</v>
      </c>
      <c r="C2114" s="237">
        <v>-79.098133614830118</v>
      </c>
    </row>
    <row r="2115" spans="2:3" x14ac:dyDescent="0.25">
      <c r="B2115" s="238">
        <v>2052</v>
      </c>
      <c r="C2115" s="237">
        <v>155.4202793693774</v>
      </c>
    </row>
    <row r="2116" spans="2:3" x14ac:dyDescent="0.25">
      <c r="B2116" s="238">
        <v>2053</v>
      </c>
      <c r="C2116" s="237">
        <v>-139.35335444939994</v>
      </c>
    </row>
    <row r="2117" spans="2:3" x14ac:dyDescent="0.25">
      <c r="B2117" s="238">
        <v>2054</v>
      </c>
      <c r="C2117" s="237">
        <v>215.31518251734957</v>
      </c>
    </row>
    <row r="2118" spans="2:3" x14ac:dyDescent="0.25">
      <c r="B2118" s="238">
        <v>2055</v>
      </c>
      <c r="C2118" s="237">
        <v>-24.57872280809579</v>
      </c>
    </row>
    <row r="2119" spans="2:3" x14ac:dyDescent="0.25">
      <c r="B2119" s="238">
        <v>2056</v>
      </c>
      <c r="C2119" s="237">
        <v>-96.398278810628483</v>
      </c>
    </row>
    <row r="2120" spans="2:3" x14ac:dyDescent="0.25">
      <c r="B2120" s="238">
        <v>2057</v>
      </c>
      <c r="C2120" s="237">
        <v>-93.480050480680319</v>
      </c>
    </row>
    <row r="2121" spans="2:3" x14ac:dyDescent="0.25">
      <c r="B2121" s="238">
        <v>2058</v>
      </c>
      <c r="C2121" s="237">
        <v>393.67369304511641</v>
      </c>
    </row>
    <row r="2122" spans="2:3" x14ac:dyDescent="0.25">
      <c r="B2122" s="238">
        <v>2059</v>
      </c>
      <c r="C2122" s="237">
        <v>149.82367003738281</v>
      </c>
    </row>
    <row r="2123" spans="2:3" x14ac:dyDescent="0.25">
      <c r="B2123" s="238">
        <v>2060</v>
      </c>
      <c r="C2123" s="237">
        <v>22.821358018128421</v>
      </c>
    </row>
    <row r="2124" spans="2:3" x14ac:dyDescent="0.25">
      <c r="B2124" s="238">
        <v>2061</v>
      </c>
      <c r="C2124" s="237">
        <v>138.15912519434409</v>
      </c>
    </row>
    <row r="2125" spans="2:3" x14ac:dyDescent="0.25">
      <c r="B2125" s="238">
        <v>2062</v>
      </c>
      <c r="C2125" s="237">
        <v>87.046104982112553</v>
      </c>
    </row>
    <row r="2126" spans="2:3" x14ac:dyDescent="0.25">
      <c r="B2126" s="238">
        <v>2063</v>
      </c>
      <c r="C2126" s="237">
        <v>190.9505494588889</v>
      </c>
    </row>
    <row r="2127" spans="2:3" x14ac:dyDescent="0.25">
      <c r="B2127" s="238">
        <v>2064</v>
      </c>
      <c r="C2127" s="237">
        <v>519.78321372628079</v>
      </c>
    </row>
    <row r="2128" spans="2:3" x14ac:dyDescent="0.25">
      <c r="B2128" s="238">
        <v>2065</v>
      </c>
      <c r="C2128" s="237">
        <v>35.842333922585453</v>
      </c>
    </row>
    <row r="2129" spans="2:3" x14ac:dyDescent="0.25">
      <c r="B2129" s="238">
        <v>2066</v>
      </c>
      <c r="C2129" s="237">
        <v>295.77110761165375</v>
      </c>
    </row>
    <row r="2130" spans="2:3" x14ac:dyDescent="0.25">
      <c r="B2130" s="238">
        <v>2067</v>
      </c>
      <c r="C2130" s="237">
        <v>143.71180753718005</v>
      </c>
    </row>
    <row r="2131" spans="2:3" x14ac:dyDescent="0.25">
      <c r="B2131" s="238">
        <v>2068</v>
      </c>
      <c r="C2131" s="237">
        <v>103.24719805873315</v>
      </c>
    </row>
    <row r="2132" spans="2:3" x14ac:dyDescent="0.25">
      <c r="B2132" s="238">
        <v>2069</v>
      </c>
      <c r="C2132" s="237">
        <v>42.763463290142568</v>
      </c>
    </row>
    <row r="2133" spans="2:3" x14ac:dyDescent="0.25">
      <c r="B2133" s="238">
        <v>2070</v>
      </c>
      <c r="C2133" s="237">
        <v>48.05575960361061</v>
      </c>
    </row>
    <row r="2134" spans="2:3" x14ac:dyDescent="0.25">
      <c r="B2134" s="238">
        <v>2071</v>
      </c>
      <c r="C2134" s="237">
        <v>151.76445076188679</v>
      </c>
    </row>
    <row r="2135" spans="2:3" x14ac:dyDescent="0.25">
      <c r="B2135" s="238">
        <v>2072</v>
      </c>
      <c r="C2135" s="237">
        <v>266.28907772123023</v>
      </c>
    </row>
    <row r="2136" spans="2:3" x14ac:dyDescent="0.25">
      <c r="B2136" s="238">
        <v>2073</v>
      </c>
      <c r="C2136" s="237">
        <v>273.90465894510987</v>
      </c>
    </row>
    <row r="2137" spans="2:3" x14ac:dyDescent="0.25">
      <c r="B2137" s="238">
        <v>2074</v>
      </c>
      <c r="C2137" s="237">
        <v>115.62582212965053</v>
      </c>
    </row>
    <row r="2138" spans="2:3" x14ac:dyDescent="0.25">
      <c r="B2138" s="238">
        <v>2075</v>
      </c>
      <c r="C2138" s="237">
        <v>192.28522906119031</v>
      </c>
    </row>
    <row r="2139" spans="2:3" x14ac:dyDescent="0.25">
      <c r="B2139" s="238">
        <v>2076</v>
      </c>
      <c r="C2139" s="237">
        <v>42.638065672748439</v>
      </c>
    </row>
    <row r="2140" spans="2:3" x14ac:dyDescent="0.25">
      <c r="B2140" s="238">
        <v>2077</v>
      </c>
      <c r="C2140" s="237">
        <v>205.61056320233044</v>
      </c>
    </row>
    <row r="2141" spans="2:3" x14ac:dyDescent="0.25">
      <c r="B2141" s="238">
        <v>2078</v>
      </c>
      <c r="C2141" s="237">
        <v>297.35721314145837</v>
      </c>
    </row>
    <row r="2142" spans="2:3" x14ac:dyDescent="0.25">
      <c r="B2142" s="238">
        <v>2079</v>
      </c>
      <c r="C2142" s="237">
        <v>76.355541067512306</v>
      </c>
    </row>
    <row r="2143" spans="2:3" x14ac:dyDescent="0.25">
      <c r="B2143" s="238">
        <v>2080</v>
      </c>
      <c r="C2143" s="237">
        <v>235.76832693956624</v>
      </c>
    </row>
    <row r="2144" spans="2:3" x14ac:dyDescent="0.25">
      <c r="B2144" s="238">
        <v>2081</v>
      </c>
      <c r="C2144" s="237">
        <v>199.57648083075094</v>
      </c>
    </row>
    <row r="2145" spans="2:3" x14ac:dyDescent="0.25">
      <c r="B2145" s="238">
        <v>2082</v>
      </c>
      <c r="C2145" s="237">
        <v>59.010024476356897</v>
      </c>
    </row>
    <row r="2146" spans="2:3" x14ac:dyDescent="0.25">
      <c r="B2146" s="238">
        <v>2083</v>
      </c>
      <c r="C2146" s="237">
        <v>118.12116036748574</v>
      </c>
    </row>
    <row r="2147" spans="2:3" x14ac:dyDescent="0.25">
      <c r="B2147" s="238">
        <v>2084</v>
      </c>
      <c r="C2147" s="237">
        <v>205.87787985961879</v>
      </c>
    </row>
    <row r="2148" spans="2:3" x14ac:dyDescent="0.25">
      <c r="B2148" s="238">
        <v>2085</v>
      </c>
      <c r="C2148" s="237">
        <v>391.74908160597937</v>
      </c>
    </row>
    <row r="2149" spans="2:3" x14ac:dyDescent="0.25">
      <c r="B2149" s="238">
        <v>2086</v>
      </c>
      <c r="C2149" s="237">
        <v>295.4113783789461</v>
      </c>
    </row>
    <row r="2150" spans="2:3" x14ac:dyDescent="0.25">
      <c r="B2150" s="238">
        <v>2087</v>
      </c>
      <c r="C2150" s="237">
        <v>62.51011471929673</v>
      </c>
    </row>
    <row r="2151" spans="2:3" x14ac:dyDescent="0.25">
      <c r="B2151" s="238">
        <v>2088</v>
      </c>
      <c r="C2151" s="237">
        <v>249.33369933257853</v>
      </c>
    </row>
    <row r="2152" spans="2:3" x14ac:dyDescent="0.25">
      <c r="B2152" s="238">
        <v>2089</v>
      </c>
      <c r="C2152" s="237">
        <v>256.16932801244764</v>
      </c>
    </row>
    <row r="2153" spans="2:3" x14ac:dyDescent="0.25">
      <c r="B2153" s="238">
        <v>2090</v>
      </c>
      <c r="C2153" s="237">
        <v>290.37494736137455</v>
      </c>
    </row>
    <row r="2154" spans="2:3" x14ac:dyDescent="0.25">
      <c r="B2154" s="238">
        <v>2091</v>
      </c>
      <c r="C2154" s="237">
        <v>442.15695704448615</v>
      </c>
    </row>
    <row r="2155" spans="2:3" x14ac:dyDescent="0.25">
      <c r="B2155" s="238">
        <v>2092</v>
      </c>
      <c r="C2155" s="237">
        <v>87.12585574185303</v>
      </c>
    </row>
    <row r="2156" spans="2:3" x14ac:dyDescent="0.25">
      <c r="B2156" s="238">
        <v>2093</v>
      </c>
      <c r="C2156" s="237">
        <v>122.0319297083811</v>
      </c>
    </row>
    <row r="2157" spans="2:3" x14ac:dyDescent="0.25">
      <c r="B2157" s="238">
        <v>2094</v>
      </c>
      <c r="C2157" s="237">
        <v>113.75287561612519</v>
      </c>
    </row>
    <row r="2158" spans="2:3" x14ac:dyDescent="0.25">
      <c r="B2158" s="238">
        <v>2095</v>
      </c>
      <c r="C2158" s="237">
        <v>107.55296504964974</v>
      </c>
    </row>
    <row r="2159" spans="2:3" x14ac:dyDescent="0.25">
      <c r="B2159" s="238">
        <v>2096</v>
      </c>
      <c r="C2159" s="237">
        <v>-26.557195730069111</v>
      </c>
    </row>
    <row r="2160" spans="2:3" x14ac:dyDescent="0.25">
      <c r="B2160" s="238">
        <v>2097</v>
      </c>
      <c r="C2160" s="237">
        <v>88.286191280251472</v>
      </c>
    </row>
    <row r="2161" spans="2:3" x14ac:dyDescent="0.25">
      <c r="B2161" s="238">
        <v>2098</v>
      </c>
      <c r="C2161" s="237">
        <v>250.65191778146041</v>
      </c>
    </row>
    <row r="2162" spans="2:3" x14ac:dyDescent="0.25">
      <c r="B2162" s="238">
        <v>2099</v>
      </c>
      <c r="C2162" s="237">
        <v>102.01978383622654</v>
      </c>
    </row>
    <row r="2163" spans="2:3" x14ac:dyDescent="0.25">
      <c r="B2163" s="238">
        <v>2100</v>
      </c>
      <c r="C2163" s="237">
        <v>-54.687526292838385</v>
      </c>
    </row>
    <row r="2164" spans="2:3" x14ac:dyDescent="0.25">
      <c r="B2164" s="238">
        <v>2101</v>
      </c>
      <c r="C2164" s="237">
        <v>22.1342563860388</v>
      </c>
    </row>
    <row r="2165" spans="2:3" x14ac:dyDescent="0.25">
      <c r="B2165" s="238">
        <v>2102</v>
      </c>
      <c r="C2165" s="237">
        <v>269.28230835404611</v>
      </c>
    </row>
    <row r="2166" spans="2:3" x14ac:dyDescent="0.25">
      <c r="B2166" s="238">
        <v>2103</v>
      </c>
      <c r="C2166" s="237">
        <v>120.24891026071531</v>
      </c>
    </row>
    <row r="2167" spans="2:3" x14ac:dyDescent="0.25">
      <c r="B2167" s="238">
        <v>2104</v>
      </c>
      <c r="C2167" s="237">
        <v>-49.871325005175265</v>
      </c>
    </row>
    <row r="2168" spans="2:3" x14ac:dyDescent="0.25">
      <c r="B2168" s="238">
        <v>2105</v>
      </c>
      <c r="C2168" s="237">
        <v>127.7634137499977</v>
      </c>
    </row>
    <row r="2169" spans="2:3" x14ac:dyDescent="0.25">
      <c r="B2169" s="238">
        <v>2106</v>
      </c>
      <c r="C2169" s="237">
        <v>279.68970036332695</v>
      </c>
    </row>
    <row r="2170" spans="2:3" x14ac:dyDescent="0.25">
      <c r="B2170" s="238">
        <v>2107</v>
      </c>
      <c r="C2170" s="237">
        <v>134.61022047125707</v>
      </c>
    </row>
    <row r="2171" spans="2:3" x14ac:dyDescent="0.25">
      <c r="B2171" s="238">
        <v>2108</v>
      </c>
      <c r="C2171" s="237">
        <v>-45.86289012457965</v>
      </c>
    </row>
    <row r="2172" spans="2:3" x14ac:dyDescent="0.25">
      <c r="B2172" s="238">
        <v>2109</v>
      </c>
      <c r="C2172" s="237">
        <v>19.355503300165878</v>
      </c>
    </row>
    <row r="2173" spans="2:3" x14ac:dyDescent="0.25">
      <c r="B2173" s="238">
        <v>2110</v>
      </c>
      <c r="C2173" s="237">
        <v>119.90577574401789</v>
      </c>
    </row>
    <row r="2174" spans="2:3" x14ac:dyDescent="0.25">
      <c r="B2174" s="238">
        <v>2111</v>
      </c>
      <c r="C2174" s="237">
        <v>-54.960200590590574</v>
      </c>
    </row>
    <row r="2175" spans="2:3" x14ac:dyDescent="0.25">
      <c r="B2175" s="238">
        <v>2112</v>
      </c>
      <c r="C2175" s="237">
        <v>245.48860053936744</v>
      </c>
    </row>
    <row r="2176" spans="2:3" x14ac:dyDescent="0.25">
      <c r="B2176" s="238">
        <v>2113</v>
      </c>
      <c r="C2176" s="237">
        <v>-31.142390744085645</v>
      </c>
    </row>
    <row r="2177" spans="2:3" x14ac:dyDescent="0.25">
      <c r="B2177" s="238">
        <v>2114</v>
      </c>
      <c r="C2177" s="237">
        <v>-142.50641390845698</v>
      </c>
    </row>
    <row r="2178" spans="2:3" x14ac:dyDescent="0.25">
      <c r="B2178" s="238">
        <v>2115</v>
      </c>
      <c r="C2178" s="237">
        <v>267.14826526530226</v>
      </c>
    </row>
    <row r="2179" spans="2:3" x14ac:dyDescent="0.25">
      <c r="B2179" s="238">
        <v>2116</v>
      </c>
      <c r="C2179" s="237">
        <v>91.709540773950366</v>
      </c>
    </row>
    <row r="2180" spans="2:3" x14ac:dyDescent="0.25">
      <c r="B2180" s="238">
        <v>2117</v>
      </c>
      <c r="C2180" s="237">
        <v>336.15672803018447</v>
      </c>
    </row>
    <row r="2181" spans="2:3" x14ac:dyDescent="0.25">
      <c r="B2181" s="238">
        <v>2118</v>
      </c>
      <c r="C2181" s="237">
        <v>204.63283828249502</v>
      </c>
    </row>
    <row r="2182" spans="2:3" x14ac:dyDescent="0.25">
      <c r="B2182" s="238">
        <v>2119</v>
      </c>
      <c r="C2182" s="237">
        <v>39.601410941409554</v>
      </c>
    </row>
    <row r="2183" spans="2:3" x14ac:dyDescent="0.25">
      <c r="B2183" s="238">
        <v>2120</v>
      </c>
      <c r="C2183" s="237">
        <v>103.94927443820868</v>
      </c>
    </row>
    <row r="2184" spans="2:3" x14ac:dyDescent="0.25">
      <c r="B2184" s="238">
        <v>2121</v>
      </c>
      <c r="C2184" s="237">
        <v>-11.991308957451224</v>
      </c>
    </row>
    <row r="2185" spans="2:3" x14ac:dyDescent="0.25">
      <c r="B2185" s="238">
        <v>2122</v>
      </c>
      <c r="C2185" s="237">
        <v>59.694873047298742</v>
      </c>
    </row>
    <row r="2186" spans="2:3" x14ac:dyDescent="0.25">
      <c r="B2186" s="238">
        <v>2123</v>
      </c>
      <c r="C2186" s="237">
        <v>147.6968465609061</v>
      </c>
    </row>
    <row r="2187" spans="2:3" x14ac:dyDescent="0.25">
      <c r="B2187" s="238">
        <v>2124</v>
      </c>
      <c r="C2187" s="237">
        <v>111.69393214322754</v>
      </c>
    </row>
    <row r="2188" spans="2:3" x14ac:dyDescent="0.25">
      <c r="B2188" s="238">
        <v>2125</v>
      </c>
      <c r="C2188" s="237">
        <v>-20.281453970856745</v>
      </c>
    </row>
    <row r="2189" spans="2:3" x14ac:dyDescent="0.25">
      <c r="B2189" s="238">
        <v>2126</v>
      </c>
      <c r="C2189" s="237">
        <v>60.041905875893683</v>
      </c>
    </row>
    <row r="2190" spans="2:3" x14ac:dyDescent="0.25">
      <c r="B2190" s="238">
        <v>2127</v>
      </c>
      <c r="C2190" s="237">
        <v>202.09301140989203</v>
      </c>
    </row>
    <row r="2191" spans="2:3" x14ac:dyDescent="0.25">
      <c r="B2191" s="238">
        <v>2128</v>
      </c>
      <c r="C2191" s="237">
        <v>-78.751421032262982</v>
      </c>
    </row>
    <row r="2192" spans="2:3" x14ac:dyDescent="0.25">
      <c r="B2192" s="238">
        <v>2129</v>
      </c>
      <c r="C2192" s="237">
        <v>-109.43374010875647</v>
      </c>
    </row>
    <row r="2193" spans="2:3" x14ac:dyDescent="0.25">
      <c r="B2193" s="238">
        <v>2130</v>
      </c>
      <c r="C2193" s="237">
        <v>-60.685436731534708</v>
      </c>
    </row>
    <row r="2194" spans="2:3" x14ac:dyDescent="0.25">
      <c r="B2194" s="238">
        <v>2131</v>
      </c>
      <c r="C2194" s="237">
        <v>142.22353000504484</v>
      </c>
    </row>
    <row r="2195" spans="2:3" x14ac:dyDescent="0.25">
      <c r="B2195" s="238">
        <v>2132</v>
      </c>
      <c r="C2195" s="237">
        <v>215.40764612309596</v>
      </c>
    </row>
    <row r="2196" spans="2:3" x14ac:dyDescent="0.25">
      <c r="B2196" s="238">
        <v>2133</v>
      </c>
      <c r="C2196" s="237">
        <v>279.25785871132939</v>
      </c>
    </row>
    <row r="2197" spans="2:3" x14ac:dyDescent="0.25">
      <c r="B2197" s="238">
        <v>2134</v>
      </c>
      <c r="C2197" s="237">
        <v>-9.5526603603507283</v>
      </c>
    </row>
    <row r="2198" spans="2:3" x14ac:dyDescent="0.25">
      <c r="B2198" s="238">
        <v>2135</v>
      </c>
      <c r="C2198" s="237">
        <v>207.65790704998872</v>
      </c>
    </row>
    <row r="2199" spans="2:3" x14ac:dyDescent="0.25">
      <c r="B2199" s="238">
        <v>2136</v>
      </c>
      <c r="C2199" s="237">
        <v>-21.140473018676033</v>
      </c>
    </row>
    <row r="2200" spans="2:3" x14ac:dyDescent="0.25">
      <c r="B2200" s="238">
        <v>2137</v>
      </c>
      <c r="C2200" s="237">
        <v>107.44969673564447</v>
      </c>
    </row>
    <row r="2201" spans="2:3" x14ac:dyDescent="0.25">
      <c r="B2201" s="238">
        <v>2138</v>
      </c>
      <c r="C2201" s="237">
        <v>-28.351101750974181</v>
      </c>
    </row>
    <row r="2202" spans="2:3" x14ac:dyDescent="0.25">
      <c r="B2202" s="238">
        <v>2139</v>
      </c>
      <c r="C2202" s="237">
        <v>20.420794768319396</v>
      </c>
    </row>
    <row r="2203" spans="2:3" x14ac:dyDescent="0.25">
      <c r="B2203" s="238">
        <v>2140</v>
      </c>
      <c r="C2203" s="237">
        <v>149.79211229090532</v>
      </c>
    </row>
    <row r="2204" spans="2:3" x14ac:dyDescent="0.25">
      <c r="B2204" s="238">
        <v>2141</v>
      </c>
      <c r="C2204" s="237">
        <v>176.81235935781288</v>
      </c>
    </row>
    <row r="2205" spans="2:3" x14ac:dyDescent="0.25">
      <c r="B2205" s="238">
        <v>2142</v>
      </c>
      <c r="C2205" s="237">
        <v>82.223740757690308</v>
      </c>
    </row>
    <row r="2206" spans="2:3" x14ac:dyDescent="0.25">
      <c r="B2206" s="238">
        <v>2143</v>
      </c>
      <c r="C2206" s="237">
        <v>214.05800827232969</v>
      </c>
    </row>
    <row r="2207" spans="2:3" x14ac:dyDescent="0.25">
      <c r="B2207" s="238">
        <v>2144</v>
      </c>
      <c r="C2207" s="237">
        <v>326.48129968232502</v>
      </c>
    </row>
    <row r="2208" spans="2:3" x14ac:dyDescent="0.25">
      <c r="B2208" s="238">
        <v>2145</v>
      </c>
      <c r="C2208" s="237">
        <v>254.6615759480913</v>
      </c>
    </row>
    <row r="2209" spans="2:3" x14ac:dyDescent="0.25">
      <c r="B2209" s="238">
        <v>2146</v>
      </c>
      <c r="C2209" s="237">
        <v>265.47366480158803</v>
      </c>
    </row>
    <row r="2210" spans="2:3" x14ac:dyDescent="0.25">
      <c r="B2210" s="238">
        <v>2147</v>
      </c>
      <c r="C2210" s="237">
        <v>180.9432681020632</v>
      </c>
    </row>
    <row r="2211" spans="2:3" x14ac:dyDescent="0.25">
      <c r="B2211" s="238">
        <v>2148</v>
      </c>
      <c r="C2211" s="237">
        <v>56.559516498006474</v>
      </c>
    </row>
    <row r="2212" spans="2:3" x14ac:dyDescent="0.25">
      <c r="B2212" s="238">
        <v>2149</v>
      </c>
      <c r="C2212" s="237">
        <v>143.0949416101322</v>
      </c>
    </row>
    <row r="2213" spans="2:3" x14ac:dyDescent="0.25">
      <c r="B2213" s="238">
        <v>2150</v>
      </c>
      <c r="C2213" s="237">
        <v>-122.80624020814517</v>
      </c>
    </row>
    <row r="2214" spans="2:3" x14ac:dyDescent="0.25">
      <c r="B2214" s="238">
        <v>2151</v>
      </c>
      <c r="C2214" s="237">
        <v>96.997769159708554</v>
      </c>
    </row>
    <row r="2215" spans="2:3" x14ac:dyDescent="0.25">
      <c r="B2215" s="238">
        <v>2152</v>
      </c>
      <c r="C2215" s="237">
        <v>124.05255589429711</v>
      </c>
    </row>
    <row r="2216" spans="2:3" x14ac:dyDescent="0.25">
      <c r="B2216" s="238">
        <v>2153</v>
      </c>
      <c r="C2216" s="237">
        <v>41.67197151149638</v>
      </c>
    </row>
    <row r="2217" spans="2:3" x14ac:dyDescent="0.25">
      <c r="B2217" s="238">
        <v>2154</v>
      </c>
      <c r="C2217" s="237">
        <v>218.93806996762561</v>
      </c>
    </row>
    <row r="2218" spans="2:3" x14ac:dyDescent="0.25">
      <c r="B2218" s="238">
        <v>2155</v>
      </c>
      <c r="C2218" s="237">
        <v>170.77269244360284</v>
      </c>
    </row>
    <row r="2219" spans="2:3" x14ac:dyDescent="0.25">
      <c r="B2219" s="238">
        <v>2156</v>
      </c>
      <c r="C2219" s="237">
        <v>122.45095012841105</v>
      </c>
    </row>
    <row r="2220" spans="2:3" x14ac:dyDescent="0.25">
      <c r="B2220" s="238">
        <v>2157</v>
      </c>
      <c r="C2220" s="237">
        <v>51.667975238494762</v>
      </c>
    </row>
    <row r="2221" spans="2:3" x14ac:dyDescent="0.25">
      <c r="B2221" s="238">
        <v>2158</v>
      </c>
      <c r="C2221" s="237">
        <v>50.762415859966069</v>
      </c>
    </row>
    <row r="2222" spans="2:3" x14ac:dyDescent="0.25">
      <c r="B2222" s="238">
        <v>2159</v>
      </c>
      <c r="C2222" s="237">
        <v>236.20487197255071</v>
      </c>
    </row>
    <row r="2223" spans="2:3" x14ac:dyDescent="0.25">
      <c r="B2223" s="238">
        <v>2160</v>
      </c>
      <c r="C2223" s="237">
        <v>209.58907263986154</v>
      </c>
    </row>
    <row r="2224" spans="2:3" x14ac:dyDescent="0.25">
      <c r="B2224" s="238">
        <v>2161</v>
      </c>
      <c r="C2224" s="237">
        <v>27.627278600565802</v>
      </c>
    </row>
    <row r="2225" spans="2:3" x14ac:dyDescent="0.25">
      <c r="B2225" s="238">
        <v>2162</v>
      </c>
      <c r="C2225" s="237">
        <v>199.90860121620128</v>
      </c>
    </row>
    <row r="2226" spans="2:3" x14ac:dyDescent="0.25">
      <c r="B2226" s="238">
        <v>2163</v>
      </c>
      <c r="C2226" s="237">
        <v>275.20751001324777</v>
      </c>
    </row>
    <row r="2227" spans="2:3" x14ac:dyDescent="0.25">
      <c r="B2227" s="238">
        <v>2164</v>
      </c>
      <c r="C2227" s="237">
        <v>65.157990133523683</v>
      </c>
    </row>
    <row r="2228" spans="2:3" x14ac:dyDescent="0.25">
      <c r="B2228" s="238">
        <v>2165</v>
      </c>
      <c r="C2228" s="237">
        <v>133.36232008396925</v>
      </c>
    </row>
    <row r="2229" spans="2:3" x14ac:dyDescent="0.25">
      <c r="B2229" s="238">
        <v>2166</v>
      </c>
      <c r="C2229" s="237">
        <v>330.10064191714048</v>
      </c>
    </row>
    <row r="2230" spans="2:3" x14ac:dyDescent="0.25">
      <c r="B2230" s="238">
        <v>2167</v>
      </c>
      <c r="C2230" s="237">
        <v>159.59070683399409</v>
      </c>
    </row>
    <row r="2231" spans="2:3" x14ac:dyDescent="0.25">
      <c r="B2231" s="238">
        <v>2168</v>
      </c>
      <c r="C2231" s="237">
        <v>165.45061653943742</v>
      </c>
    </row>
    <row r="2232" spans="2:3" x14ac:dyDescent="0.25">
      <c r="B2232" s="238">
        <v>2169</v>
      </c>
      <c r="C2232" s="237">
        <v>113.03590329563994</v>
      </c>
    </row>
    <row r="2233" spans="2:3" x14ac:dyDescent="0.25">
      <c r="B2233" s="238">
        <v>2170</v>
      </c>
      <c r="C2233" s="237">
        <v>-136.21727875961818</v>
      </c>
    </row>
    <row r="2234" spans="2:3" x14ac:dyDescent="0.25">
      <c r="B2234" s="238">
        <v>2171</v>
      </c>
      <c r="C2234" s="237">
        <v>133.22367402278601</v>
      </c>
    </row>
    <row r="2235" spans="2:3" x14ac:dyDescent="0.25">
      <c r="B2235" s="238">
        <v>2172</v>
      </c>
      <c r="C2235" s="237">
        <v>52.281746075251689</v>
      </c>
    </row>
    <row r="2236" spans="2:3" x14ac:dyDescent="0.25">
      <c r="B2236" s="238">
        <v>2173</v>
      </c>
      <c r="C2236" s="237">
        <v>187.85713243229077</v>
      </c>
    </row>
    <row r="2237" spans="2:3" x14ac:dyDescent="0.25">
      <c r="B2237" s="238">
        <v>2174</v>
      </c>
      <c r="C2237" s="237">
        <v>151.72272944208447</v>
      </c>
    </row>
    <row r="2238" spans="2:3" x14ac:dyDescent="0.25">
      <c r="B2238" s="238">
        <v>2175</v>
      </c>
      <c r="C2238" s="237">
        <v>-83.439126044291925</v>
      </c>
    </row>
    <row r="2239" spans="2:3" x14ac:dyDescent="0.25">
      <c r="B2239" s="238">
        <v>2176</v>
      </c>
      <c r="C2239" s="237">
        <v>180.52834791620381</v>
      </c>
    </row>
    <row r="2240" spans="2:3" x14ac:dyDescent="0.25">
      <c r="B2240" s="238">
        <v>2177</v>
      </c>
      <c r="C2240" s="237">
        <v>20.88004078665378</v>
      </c>
    </row>
    <row r="2241" spans="2:3" x14ac:dyDescent="0.25">
      <c r="B2241" s="238">
        <v>2178</v>
      </c>
      <c r="C2241" s="237">
        <v>158.25202692259424</v>
      </c>
    </row>
    <row r="2242" spans="2:3" x14ac:dyDescent="0.25">
      <c r="B2242" s="238">
        <v>2179</v>
      </c>
      <c r="C2242" s="237">
        <v>-5.2831381915959241</v>
      </c>
    </row>
    <row r="2243" spans="2:3" x14ac:dyDescent="0.25">
      <c r="B2243" s="238">
        <v>2180</v>
      </c>
      <c r="C2243" s="237">
        <v>42.641172202406864</v>
      </c>
    </row>
    <row r="2244" spans="2:3" x14ac:dyDescent="0.25">
      <c r="B2244" s="238">
        <v>2181</v>
      </c>
      <c r="C2244" s="237">
        <v>200.46283845099566</v>
      </c>
    </row>
    <row r="2245" spans="2:3" x14ac:dyDescent="0.25">
      <c r="B2245" s="238">
        <v>2182</v>
      </c>
      <c r="C2245" s="237">
        <v>354.46145951301946</v>
      </c>
    </row>
    <row r="2246" spans="2:3" x14ac:dyDescent="0.25">
      <c r="B2246" s="238">
        <v>2183</v>
      </c>
      <c r="C2246" s="237">
        <v>40.333926916554489</v>
      </c>
    </row>
    <row r="2247" spans="2:3" x14ac:dyDescent="0.25">
      <c r="B2247" s="238">
        <v>2184</v>
      </c>
      <c r="C2247" s="237">
        <v>73.57419501659615</v>
      </c>
    </row>
    <row r="2248" spans="2:3" x14ac:dyDescent="0.25">
      <c r="B2248" s="238">
        <v>2185</v>
      </c>
      <c r="C2248" s="237">
        <v>306.3589574903317</v>
      </c>
    </row>
    <row r="2249" spans="2:3" x14ac:dyDescent="0.25">
      <c r="B2249" s="238">
        <v>2186</v>
      </c>
      <c r="C2249" s="237">
        <v>70.673280176593366</v>
      </c>
    </row>
    <row r="2250" spans="2:3" x14ac:dyDescent="0.25">
      <c r="B2250" s="238">
        <v>2187</v>
      </c>
      <c r="C2250" s="237">
        <v>344.44307486684846</v>
      </c>
    </row>
    <row r="2251" spans="2:3" x14ac:dyDescent="0.25">
      <c r="B2251" s="238">
        <v>2188</v>
      </c>
      <c r="C2251" s="237">
        <v>156.66281499855359</v>
      </c>
    </row>
    <row r="2252" spans="2:3" x14ac:dyDescent="0.25">
      <c r="B2252" s="238">
        <v>2189</v>
      </c>
      <c r="C2252" s="237">
        <v>82.664098185429765</v>
      </c>
    </row>
    <row r="2253" spans="2:3" x14ac:dyDescent="0.25">
      <c r="B2253" s="238">
        <v>2190</v>
      </c>
      <c r="C2253" s="237">
        <v>435.17962291371998</v>
      </c>
    </row>
    <row r="2254" spans="2:3" x14ac:dyDescent="0.25">
      <c r="B2254" s="238">
        <v>2191</v>
      </c>
      <c r="C2254" s="237">
        <v>170.6848539979959</v>
      </c>
    </row>
    <row r="2255" spans="2:3" x14ac:dyDescent="0.25">
      <c r="B2255" s="238">
        <v>2192</v>
      </c>
      <c r="C2255" s="237">
        <v>-143.86195017300707</v>
      </c>
    </row>
    <row r="2256" spans="2:3" x14ac:dyDescent="0.25">
      <c r="B2256" s="238">
        <v>2193</v>
      </c>
      <c r="C2256" s="237">
        <v>-331.25689285083928</v>
      </c>
    </row>
    <row r="2257" spans="2:3" x14ac:dyDescent="0.25">
      <c r="B2257" s="238">
        <v>2194</v>
      </c>
      <c r="C2257" s="237">
        <v>58.527931147037492</v>
      </c>
    </row>
    <row r="2258" spans="2:3" x14ac:dyDescent="0.25">
      <c r="B2258" s="238">
        <v>2195</v>
      </c>
      <c r="C2258" s="237">
        <v>110.99703225466017</v>
      </c>
    </row>
    <row r="2259" spans="2:3" x14ac:dyDescent="0.25">
      <c r="B2259" s="238">
        <v>2196</v>
      </c>
      <c r="C2259" s="237">
        <v>-25.875788406264292</v>
      </c>
    </row>
    <row r="2260" spans="2:3" x14ac:dyDescent="0.25">
      <c r="B2260" s="238">
        <v>2197</v>
      </c>
      <c r="C2260" s="237">
        <v>288.16004372287887</v>
      </c>
    </row>
    <row r="2261" spans="2:3" x14ac:dyDescent="0.25">
      <c r="B2261" s="238">
        <v>2198</v>
      </c>
      <c r="C2261" s="237">
        <v>263.5082419309324</v>
      </c>
    </row>
    <row r="2262" spans="2:3" x14ac:dyDescent="0.25">
      <c r="B2262" s="238">
        <v>2199</v>
      </c>
      <c r="C2262" s="237">
        <v>279.37052721646575</v>
      </c>
    </row>
    <row r="2263" spans="2:3" x14ac:dyDescent="0.25">
      <c r="B2263" s="238">
        <v>2200</v>
      </c>
      <c r="C2263" s="237">
        <v>76.845066973492095</v>
      </c>
    </row>
    <row r="2264" spans="2:3" x14ac:dyDescent="0.25">
      <c r="B2264" s="238">
        <v>2201</v>
      </c>
      <c r="C2264" s="237">
        <v>17.097030228053498</v>
      </c>
    </row>
    <row r="2265" spans="2:3" x14ac:dyDescent="0.25">
      <c r="B2265" s="238">
        <v>2202</v>
      </c>
      <c r="C2265" s="237">
        <v>166.65143987133456</v>
      </c>
    </row>
    <row r="2266" spans="2:3" x14ac:dyDescent="0.25">
      <c r="B2266" s="238">
        <v>2203</v>
      </c>
      <c r="C2266" s="237">
        <v>127.99528291053437</v>
      </c>
    </row>
    <row r="2267" spans="2:3" x14ac:dyDescent="0.25">
      <c r="B2267" s="238">
        <v>2204</v>
      </c>
      <c r="C2267" s="237">
        <v>-42.287044217659343</v>
      </c>
    </row>
    <row r="2268" spans="2:3" x14ac:dyDescent="0.25">
      <c r="B2268" s="238">
        <v>2205</v>
      </c>
      <c r="C2268" s="237">
        <v>401.16306083573238</v>
      </c>
    </row>
    <row r="2269" spans="2:3" x14ac:dyDescent="0.25">
      <c r="B2269" s="238">
        <v>2206</v>
      </c>
      <c r="C2269" s="237">
        <v>219.05960811080618</v>
      </c>
    </row>
    <row r="2270" spans="2:3" x14ac:dyDescent="0.25">
      <c r="B2270" s="238">
        <v>2207</v>
      </c>
      <c r="C2270" s="237">
        <v>264.52081043243822</v>
      </c>
    </row>
    <row r="2271" spans="2:3" x14ac:dyDescent="0.25">
      <c r="B2271" s="238">
        <v>2208</v>
      </c>
      <c r="C2271" s="237">
        <v>263.09146825504524</v>
      </c>
    </row>
    <row r="2272" spans="2:3" x14ac:dyDescent="0.25">
      <c r="B2272" s="238">
        <v>2209</v>
      </c>
      <c r="C2272" s="237">
        <v>195.76332305547277</v>
      </c>
    </row>
    <row r="2273" spans="2:3" x14ac:dyDescent="0.25">
      <c r="B2273" s="238">
        <v>2210</v>
      </c>
      <c r="C2273" s="237">
        <v>-149.47307483425391</v>
      </c>
    </row>
    <row r="2274" spans="2:3" x14ac:dyDescent="0.25">
      <c r="B2274" s="238">
        <v>2211</v>
      </c>
      <c r="C2274" s="237">
        <v>37.723336558130868</v>
      </c>
    </row>
    <row r="2275" spans="2:3" x14ac:dyDescent="0.25">
      <c r="B2275" s="238">
        <v>2212</v>
      </c>
      <c r="C2275" s="237">
        <v>203.76308919237917</v>
      </c>
    </row>
    <row r="2276" spans="2:3" x14ac:dyDescent="0.25">
      <c r="B2276" s="238">
        <v>2213</v>
      </c>
      <c r="C2276" s="237">
        <v>242.66697536979899</v>
      </c>
    </row>
    <row r="2277" spans="2:3" x14ac:dyDescent="0.25">
      <c r="B2277" s="238">
        <v>2214</v>
      </c>
      <c r="C2277" s="237">
        <v>57.318401797973173</v>
      </c>
    </row>
    <row r="2278" spans="2:3" x14ac:dyDescent="0.25">
      <c r="B2278" s="238">
        <v>2215</v>
      </c>
      <c r="C2278" s="237">
        <v>28.821538536889264</v>
      </c>
    </row>
    <row r="2279" spans="2:3" x14ac:dyDescent="0.25">
      <c r="B2279" s="238">
        <v>2216</v>
      </c>
      <c r="C2279" s="237">
        <v>174.86823268918289</v>
      </c>
    </row>
    <row r="2280" spans="2:3" x14ac:dyDescent="0.25">
      <c r="B2280" s="238">
        <v>2217</v>
      </c>
      <c r="C2280" s="237">
        <v>90.202726608232595</v>
      </c>
    </row>
    <row r="2281" spans="2:3" x14ac:dyDescent="0.25">
      <c r="B2281" s="238">
        <v>2218</v>
      </c>
      <c r="C2281" s="237">
        <v>108.60348461253319</v>
      </c>
    </row>
    <row r="2282" spans="2:3" x14ac:dyDescent="0.25">
      <c r="B2282" s="238">
        <v>2219</v>
      </c>
      <c r="C2282" s="237">
        <v>143.0929437049507</v>
      </c>
    </row>
    <row r="2283" spans="2:3" x14ac:dyDescent="0.25">
      <c r="B2283" s="238">
        <v>2220</v>
      </c>
      <c r="C2283" s="237">
        <v>226.87456321510024</v>
      </c>
    </row>
    <row r="2284" spans="2:3" x14ac:dyDescent="0.25">
      <c r="B2284" s="238">
        <v>2221</v>
      </c>
      <c r="C2284" s="237">
        <v>-61.277456771599361</v>
      </c>
    </row>
    <row r="2285" spans="2:3" x14ac:dyDescent="0.25">
      <c r="B2285" s="238">
        <v>2222</v>
      </c>
      <c r="C2285" s="237">
        <v>197.87082978999462</v>
      </c>
    </row>
    <row r="2286" spans="2:3" x14ac:dyDescent="0.25">
      <c r="B2286" s="238">
        <v>2223</v>
      </c>
      <c r="C2286" s="237">
        <v>201.7650948694461</v>
      </c>
    </row>
    <row r="2287" spans="2:3" x14ac:dyDescent="0.25">
      <c r="B2287" s="238">
        <v>2224</v>
      </c>
      <c r="C2287" s="237">
        <v>60.035432175582088</v>
      </c>
    </row>
    <row r="2288" spans="2:3" x14ac:dyDescent="0.25">
      <c r="B2288" s="238">
        <v>2225</v>
      </c>
      <c r="C2288" s="237">
        <v>43.791511583118023</v>
      </c>
    </row>
    <row r="2289" spans="2:3" x14ac:dyDescent="0.25">
      <c r="B2289" s="238">
        <v>2226</v>
      </c>
      <c r="C2289" s="237">
        <v>42.391262301776905</v>
      </c>
    </row>
    <row r="2290" spans="2:3" x14ac:dyDescent="0.25">
      <c r="B2290" s="238">
        <v>2227</v>
      </c>
      <c r="C2290" s="237">
        <v>247.88639948503203</v>
      </c>
    </row>
    <row r="2291" spans="2:3" x14ac:dyDescent="0.25">
      <c r="B2291" s="238">
        <v>2228</v>
      </c>
      <c r="C2291" s="237">
        <v>271.06935523083087</v>
      </c>
    </row>
    <row r="2292" spans="2:3" x14ac:dyDescent="0.25">
      <c r="B2292" s="238">
        <v>2229</v>
      </c>
      <c r="C2292" s="237">
        <v>251.91555228780973</v>
      </c>
    </row>
    <row r="2293" spans="2:3" x14ac:dyDescent="0.25">
      <c r="B2293" s="238">
        <v>2230</v>
      </c>
      <c r="C2293" s="237">
        <v>217.13231097003359</v>
      </c>
    </row>
    <row r="2294" spans="2:3" x14ac:dyDescent="0.25">
      <c r="B2294" s="238">
        <v>2231</v>
      </c>
      <c r="C2294" s="237">
        <v>161.11860810345047</v>
      </c>
    </row>
    <row r="2295" spans="2:3" x14ac:dyDescent="0.25">
      <c r="B2295" s="238">
        <v>2232</v>
      </c>
      <c r="C2295" s="237">
        <v>201.32161357200428</v>
      </c>
    </row>
    <row r="2296" spans="2:3" x14ac:dyDescent="0.25">
      <c r="B2296" s="238">
        <v>2233</v>
      </c>
      <c r="C2296" s="237">
        <v>32.788035122767781</v>
      </c>
    </row>
    <row r="2297" spans="2:3" x14ac:dyDescent="0.25">
      <c r="B2297" s="238">
        <v>2234</v>
      </c>
      <c r="C2297" s="237">
        <v>-188.49705636381464</v>
      </c>
    </row>
    <row r="2298" spans="2:3" x14ac:dyDescent="0.25">
      <c r="B2298" s="238">
        <v>2235</v>
      </c>
      <c r="C2298" s="237">
        <v>363.75618645286954</v>
      </c>
    </row>
    <row r="2299" spans="2:3" x14ac:dyDescent="0.25">
      <c r="B2299" s="238">
        <v>2236</v>
      </c>
      <c r="C2299" s="237">
        <v>52.665409223030679</v>
      </c>
    </row>
    <row r="2300" spans="2:3" x14ac:dyDescent="0.25">
      <c r="B2300" s="238">
        <v>2237</v>
      </c>
      <c r="C2300" s="237">
        <v>-127.74372553941242</v>
      </c>
    </row>
    <row r="2301" spans="2:3" x14ac:dyDescent="0.25">
      <c r="B2301" s="238">
        <v>2238</v>
      </c>
      <c r="C2301" s="237">
        <v>-8.3643477138434719</v>
      </c>
    </row>
    <row r="2302" spans="2:3" x14ac:dyDescent="0.25">
      <c r="B2302" s="238">
        <v>2239</v>
      </c>
      <c r="C2302" s="237">
        <v>400.48265243740803</v>
      </c>
    </row>
    <row r="2303" spans="2:3" x14ac:dyDescent="0.25">
      <c r="B2303" s="238">
        <v>2240</v>
      </c>
      <c r="C2303" s="237">
        <v>58.53713543084006</v>
      </c>
    </row>
    <row r="2304" spans="2:3" x14ac:dyDescent="0.25">
      <c r="B2304" s="238">
        <v>2241</v>
      </c>
      <c r="C2304" s="237">
        <v>285.42276869045816</v>
      </c>
    </row>
    <row r="2305" spans="2:3" x14ac:dyDescent="0.25">
      <c r="B2305" s="238">
        <v>2242</v>
      </c>
      <c r="C2305" s="237">
        <v>3.9209955949032178</v>
      </c>
    </row>
    <row r="2306" spans="2:3" x14ac:dyDescent="0.25">
      <c r="B2306" s="238">
        <v>2243</v>
      </c>
      <c r="C2306" s="237">
        <v>-18.919003125637943</v>
      </c>
    </row>
    <row r="2307" spans="2:3" x14ac:dyDescent="0.25">
      <c r="B2307" s="238">
        <v>2244</v>
      </c>
      <c r="C2307" s="237">
        <v>89.471886347562531</v>
      </c>
    </row>
    <row r="2308" spans="2:3" x14ac:dyDescent="0.25">
      <c r="B2308" s="238">
        <v>2245</v>
      </c>
      <c r="C2308" s="237">
        <v>3.1839079685702245</v>
      </c>
    </row>
    <row r="2309" spans="2:3" x14ac:dyDescent="0.25">
      <c r="B2309" s="238">
        <v>2246</v>
      </c>
      <c r="C2309" s="237">
        <v>114.42661021849925</v>
      </c>
    </row>
    <row r="2310" spans="2:3" x14ac:dyDescent="0.25">
      <c r="B2310" s="238">
        <v>2247</v>
      </c>
      <c r="C2310" s="237">
        <v>222.61711775729356</v>
      </c>
    </row>
    <row r="2311" spans="2:3" x14ac:dyDescent="0.25">
      <c r="B2311" s="238">
        <v>2248</v>
      </c>
      <c r="C2311" s="237">
        <v>105.01062056741789</v>
      </c>
    </row>
    <row r="2312" spans="2:3" x14ac:dyDescent="0.25">
      <c r="B2312" s="238">
        <v>2249</v>
      </c>
      <c r="C2312" s="237">
        <v>326.90865570199833</v>
      </c>
    </row>
    <row r="2313" spans="2:3" x14ac:dyDescent="0.25">
      <c r="B2313" s="238">
        <v>2250</v>
      </c>
      <c r="C2313" s="237">
        <v>172.61682673699659</v>
      </c>
    </row>
    <row r="2314" spans="2:3" x14ac:dyDescent="0.25">
      <c r="B2314" s="238">
        <v>2251</v>
      </c>
      <c r="C2314" s="237">
        <v>218.30152012797106</v>
      </c>
    </row>
    <row r="2315" spans="2:3" x14ac:dyDescent="0.25">
      <c r="B2315" s="238">
        <v>2252</v>
      </c>
      <c r="C2315" s="237">
        <v>151.37022953529237</v>
      </c>
    </row>
    <row r="2316" spans="2:3" x14ac:dyDescent="0.25">
      <c r="B2316" s="238">
        <v>2253</v>
      </c>
      <c r="C2316" s="237">
        <v>123.70551473403775</v>
      </c>
    </row>
    <row r="2317" spans="2:3" x14ac:dyDescent="0.25">
      <c r="B2317" s="238">
        <v>2254</v>
      </c>
      <c r="C2317" s="237">
        <v>187.1592682732151</v>
      </c>
    </row>
    <row r="2318" spans="2:3" x14ac:dyDescent="0.25">
      <c r="B2318" s="238">
        <v>2255</v>
      </c>
      <c r="C2318" s="237">
        <v>88.975455835774028</v>
      </c>
    </row>
    <row r="2319" spans="2:3" x14ac:dyDescent="0.25">
      <c r="B2319" s="238">
        <v>2256</v>
      </c>
      <c r="C2319" s="237">
        <v>360.39536121418143</v>
      </c>
    </row>
    <row r="2320" spans="2:3" x14ac:dyDescent="0.25">
      <c r="B2320" s="238">
        <v>2257</v>
      </c>
      <c r="C2320" s="237">
        <v>-53.967013881412811</v>
      </c>
    </row>
    <row r="2321" spans="2:3" x14ac:dyDescent="0.25">
      <c r="B2321" s="238">
        <v>2258</v>
      </c>
      <c r="C2321" s="237">
        <v>25.650339552066399</v>
      </c>
    </row>
    <row r="2322" spans="2:3" x14ac:dyDescent="0.25">
      <c r="B2322" s="238">
        <v>2259</v>
      </c>
      <c r="C2322" s="237">
        <v>139.0815245167033</v>
      </c>
    </row>
    <row r="2323" spans="2:3" x14ac:dyDescent="0.25">
      <c r="B2323" s="238">
        <v>2260</v>
      </c>
      <c r="C2323" s="237">
        <v>158.34929619715118</v>
      </c>
    </row>
    <row r="2324" spans="2:3" x14ac:dyDescent="0.25">
      <c r="B2324" s="238">
        <v>2261</v>
      </c>
      <c r="C2324" s="237">
        <v>124.18559939259583</v>
      </c>
    </row>
    <row r="2325" spans="2:3" x14ac:dyDescent="0.25">
      <c r="B2325" s="238">
        <v>2262</v>
      </c>
      <c r="C2325" s="237">
        <v>-78.511486474352637</v>
      </c>
    </row>
    <row r="2326" spans="2:3" x14ac:dyDescent="0.25">
      <c r="B2326" s="238">
        <v>2263</v>
      </c>
      <c r="C2326" s="237">
        <v>185.15172252371784</v>
      </c>
    </row>
    <row r="2327" spans="2:3" x14ac:dyDescent="0.25">
      <c r="B2327" s="238">
        <v>2264</v>
      </c>
      <c r="C2327" s="237">
        <v>-17.874591361178801</v>
      </c>
    </row>
    <row r="2328" spans="2:3" x14ac:dyDescent="0.25">
      <c r="B2328" s="238">
        <v>2265</v>
      </c>
      <c r="C2328" s="237">
        <v>-6.7097955388290984</v>
      </c>
    </row>
    <row r="2329" spans="2:3" x14ac:dyDescent="0.25">
      <c r="B2329" s="238">
        <v>2266</v>
      </c>
      <c r="C2329" s="237">
        <v>182.18078513011568</v>
      </c>
    </row>
    <row r="2330" spans="2:3" x14ac:dyDescent="0.25">
      <c r="B2330" s="238">
        <v>2267</v>
      </c>
      <c r="C2330" s="237">
        <v>243.28191800194409</v>
      </c>
    </row>
    <row r="2331" spans="2:3" x14ac:dyDescent="0.25">
      <c r="B2331" s="238">
        <v>2268</v>
      </c>
      <c r="C2331" s="237">
        <v>273.74268808088561</v>
      </c>
    </row>
    <row r="2332" spans="2:3" x14ac:dyDescent="0.25">
      <c r="B2332" s="238">
        <v>2269</v>
      </c>
      <c r="C2332" s="237">
        <v>63.899563029795495</v>
      </c>
    </row>
    <row r="2333" spans="2:3" x14ac:dyDescent="0.25">
      <c r="B2333" s="238">
        <v>2270</v>
      </c>
      <c r="C2333" s="237">
        <v>34.039524284561651</v>
      </c>
    </row>
    <row r="2334" spans="2:3" x14ac:dyDescent="0.25">
      <c r="B2334" s="238">
        <v>2271</v>
      </c>
      <c r="C2334" s="237">
        <v>247.34034991273808</v>
      </c>
    </row>
    <row r="2335" spans="2:3" x14ac:dyDescent="0.25">
      <c r="B2335" s="238">
        <v>2272</v>
      </c>
      <c r="C2335" s="237">
        <v>59.264006025451842</v>
      </c>
    </row>
    <row r="2336" spans="2:3" x14ac:dyDescent="0.25">
      <c r="B2336" s="238">
        <v>2273</v>
      </c>
      <c r="C2336" s="237">
        <v>9.2348532025518892</v>
      </c>
    </row>
    <row r="2337" spans="2:3" x14ac:dyDescent="0.25">
      <c r="B2337" s="238">
        <v>2274</v>
      </c>
      <c r="C2337" s="237">
        <v>89.929179779540831</v>
      </c>
    </row>
    <row r="2338" spans="2:3" x14ac:dyDescent="0.25">
      <c r="B2338" s="238">
        <v>2275</v>
      </c>
      <c r="C2338" s="237">
        <v>319.6042372475024</v>
      </c>
    </row>
    <row r="2339" spans="2:3" x14ac:dyDescent="0.25">
      <c r="B2339" s="238">
        <v>2276</v>
      </c>
      <c r="C2339" s="237">
        <v>-120.23995531859111</v>
      </c>
    </row>
    <row r="2340" spans="2:3" x14ac:dyDescent="0.25">
      <c r="B2340" s="238">
        <v>2277</v>
      </c>
      <c r="C2340" s="237">
        <v>-30.051813176248118</v>
      </c>
    </row>
    <row r="2341" spans="2:3" x14ac:dyDescent="0.25">
      <c r="B2341" s="238">
        <v>2278</v>
      </c>
      <c r="C2341" s="237">
        <v>122.13797468565431</v>
      </c>
    </row>
    <row r="2342" spans="2:3" x14ac:dyDescent="0.25">
      <c r="B2342" s="238">
        <v>2279</v>
      </c>
      <c r="C2342" s="237">
        <v>147.05026284637432</v>
      </c>
    </row>
    <row r="2343" spans="2:3" x14ac:dyDescent="0.25">
      <c r="B2343" s="238">
        <v>2280</v>
      </c>
      <c r="C2343" s="237">
        <v>419.8391879948976</v>
      </c>
    </row>
    <row r="2344" spans="2:3" x14ac:dyDescent="0.25">
      <c r="B2344" s="238">
        <v>2281</v>
      </c>
      <c r="C2344" s="237">
        <v>150.83909036068553</v>
      </c>
    </row>
    <row r="2345" spans="2:3" x14ac:dyDescent="0.25">
      <c r="B2345" s="238">
        <v>2282</v>
      </c>
      <c r="C2345" s="237">
        <v>212.00090044689955</v>
      </c>
    </row>
    <row r="2346" spans="2:3" x14ac:dyDescent="0.25">
      <c r="B2346" s="238">
        <v>2283</v>
      </c>
      <c r="C2346" s="237">
        <v>204.1698391830389</v>
      </c>
    </row>
    <row r="2347" spans="2:3" x14ac:dyDescent="0.25">
      <c r="B2347" s="238">
        <v>2284</v>
      </c>
      <c r="C2347" s="237">
        <v>88.53841639660142</v>
      </c>
    </row>
    <row r="2348" spans="2:3" x14ac:dyDescent="0.25">
      <c r="B2348" s="238">
        <v>2285</v>
      </c>
      <c r="C2348" s="237">
        <v>356.77967267134045</v>
      </c>
    </row>
    <row r="2349" spans="2:3" x14ac:dyDescent="0.25">
      <c r="B2349" s="238">
        <v>2286</v>
      </c>
      <c r="C2349" s="237">
        <v>36.69295830545056</v>
      </c>
    </row>
    <row r="2350" spans="2:3" x14ac:dyDescent="0.25">
      <c r="B2350" s="238">
        <v>2287</v>
      </c>
      <c r="C2350" s="237">
        <v>152.1574221470064</v>
      </c>
    </row>
    <row r="2351" spans="2:3" x14ac:dyDescent="0.25">
      <c r="B2351" s="238">
        <v>2288</v>
      </c>
      <c r="C2351" s="237">
        <v>119.36767240594389</v>
      </c>
    </row>
    <row r="2352" spans="2:3" x14ac:dyDescent="0.25">
      <c r="B2352" s="238">
        <v>2289</v>
      </c>
      <c r="C2352" s="237">
        <v>396.177412008202</v>
      </c>
    </row>
    <row r="2353" spans="2:3" x14ac:dyDescent="0.25">
      <c r="B2353" s="238">
        <v>2290</v>
      </c>
      <c r="C2353" s="237">
        <v>333.80911386795378</v>
      </c>
    </row>
    <row r="2354" spans="2:3" x14ac:dyDescent="0.25">
      <c r="B2354" s="238">
        <v>2291</v>
      </c>
      <c r="C2354" s="237">
        <v>90.662926275200391</v>
      </c>
    </row>
    <row r="2355" spans="2:3" x14ac:dyDescent="0.25">
      <c r="B2355" s="238">
        <v>2292</v>
      </c>
      <c r="C2355" s="237">
        <v>262.55101917433035</v>
      </c>
    </row>
    <row r="2356" spans="2:3" x14ac:dyDescent="0.25">
      <c r="B2356" s="238">
        <v>2293</v>
      </c>
      <c r="C2356" s="237">
        <v>219.40538641332719</v>
      </c>
    </row>
    <row r="2357" spans="2:3" x14ac:dyDescent="0.25">
      <c r="B2357" s="238">
        <v>2294</v>
      </c>
      <c r="C2357" s="237">
        <v>181.07181894558823</v>
      </c>
    </row>
    <row r="2358" spans="2:3" x14ac:dyDescent="0.25">
      <c r="B2358" s="238">
        <v>2295</v>
      </c>
      <c r="C2358" s="237">
        <v>90.033304308543791</v>
      </c>
    </row>
    <row r="2359" spans="2:3" x14ac:dyDescent="0.25">
      <c r="B2359" s="238">
        <v>2296</v>
      </c>
      <c r="C2359" s="237">
        <v>67.539698996971197</v>
      </c>
    </row>
    <row r="2360" spans="2:3" x14ac:dyDescent="0.25">
      <c r="B2360" s="238">
        <v>2297</v>
      </c>
      <c r="C2360" s="237">
        <v>2.9350066475777652</v>
      </c>
    </row>
    <row r="2361" spans="2:3" x14ac:dyDescent="0.25">
      <c r="B2361" s="238">
        <v>2298</v>
      </c>
      <c r="C2361" s="237">
        <v>213.36325788762471</v>
      </c>
    </row>
    <row r="2362" spans="2:3" x14ac:dyDescent="0.25">
      <c r="B2362" s="238">
        <v>2299</v>
      </c>
      <c r="C2362" s="237">
        <v>317.75216422021902</v>
      </c>
    </row>
    <row r="2363" spans="2:3" x14ac:dyDescent="0.25">
      <c r="B2363" s="238">
        <v>2300</v>
      </c>
      <c r="C2363" s="237">
        <v>-231.9404102763433</v>
      </c>
    </row>
    <row r="2364" spans="2:3" x14ac:dyDescent="0.25">
      <c r="B2364" s="238">
        <v>2301</v>
      </c>
      <c r="C2364" s="237">
        <v>-65.311887640984651</v>
      </c>
    </row>
    <row r="2365" spans="2:3" x14ac:dyDescent="0.25">
      <c r="B2365" s="238">
        <v>2302</v>
      </c>
      <c r="C2365" s="237">
        <v>196.13382558414406</v>
      </c>
    </row>
    <row r="2366" spans="2:3" x14ac:dyDescent="0.25">
      <c r="B2366" s="238">
        <v>2303</v>
      </c>
      <c r="C2366" s="237">
        <v>213.07325105424394</v>
      </c>
    </row>
    <row r="2367" spans="2:3" x14ac:dyDescent="0.25">
      <c r="B2367" s="238">
        <v>2304</v>
      </c>
      <c r="C2367" s="237">
        <v>375.07047741273334</v>
      </c>
    </row>
    <row r="2368" spans="2:3" x14ac:dyDescent="0.25">
      <c r="B2368" s="238">
        <v>2305</v>
      </c>
      <c r="C2368" s="237">
        <v>184.23006855971204</v>
      </c>
    </row>
    <row r="2369" spans="2:3" x14ac:dyDescent="0.25">
      <c r="B2369" s="238">
        <v>2306</v>
      </c>
      <c r="C2369" s="237">
        <v>78.312096230707056</v>
      </c>
    </row>
    <row r="2370" spans="2:3" x14ac:dyDescent="0.25">
      <c r="B2370" s="238">
        <v>2307</v>
      </c>
      <c r="C2370" s="237">
        <v>-8.6383340110879487</v>
      </c>
    </row>
    <row r="2371" spans="2:3" x14ac:dyDescent="0.25">
      <c r="B2371" s="238">
        <v>2308</v>
      </c>
      <c r="C2371" s="237">
        <v>-35.641014625689735</v>
      </c>
    </row>
    <row r="2372" spans="2:3" x14ac:dyDescent="0.25">
      <c r="B2372" s="238">
        <v>2309</v>
      </c>
      <c r="C2372" s="237">
        <v>63.824658959570449</v>
      </c>
    </row>
    <row r="2373" spans="2:3" x14ac:dyDescent="0.25">
      <c r="B2373" s="238">
        <v>2310</v>
      </c>
      <c r="C2373" s="237">
        <v>-63.97444580944628</v>
      </c>
    </row>
    <row r="2374" spans="2:3" x14ac:dyDescent="0.25">
      <c r="B2374" s="238">
        <v>2311</v>
      </c>
      <c r="C2374" s="237">
        <v>293.73112241524666</v>
      </c>
    </row>
    <row r="2375" spans="2:3" x14ac:dyDescent="0.25">
      <c r="B2375" s="238">
        <v>2312</v>
      </c>
      <c r="C2375" s="237">
        <v>249.8719298316507</v>
      </c>
    </row>
    <row r="2376" spans="2:3" x14ac:dyDescent="0.25">
      <c r="B2376" s="238">
        <v>2313</v>
      </c>
      <c r="C2376" s="237">
        <v>253.73473072230018</v>
      </c>
    </row>
    <row r="2377" spans="2:3" x14ac:dyDescent="0.25">
      <c r="B2377" s="238">
        <v>2314</v>
      </c>
      <c r="C2377" s="237">
        <v>-24.820461676015242</v>
      </c>
    </row>
    <row r="2378" spans="2:3" x14ac:dyDescent="0.25">
      <c r="B2378" s="238">
        <v>2315</v>
      </c>
      <c r="C2378" s="237">
        <v>173.79191685393386</v>
      </c>
    </row>
    <row r="2379" spans="2:3" x14ac:dyDescent="0.25">
      <c r="B2379" s="238">
        <v>2316</v>
      </c>
      <c r="C2379" s="237">
        <v>62.422340701332438</v>
      </c>
    </row>
    <row r="2380" spans="2:3" x14ac:dyDescent="0.25">
      <c r="B2380" s="238">
        <v>2317</v>
      </c>
      <c r="C2380" s="237">
        <v>52.850568452097704</v>
      </c>
    </row>
    <row r="2381" spans="2:3" x14ac:dyDescent="0.25">
      <c r="B2381" s="238">
        <v>2318</v>
      </c>
      <c r="C2381" s="237">
        <v>340.46476165343029</v>
      </c>
    </row>
    <row r="2382" spans="2:3" x14ac:dyDescent="0.25">
      <c r="B2382" s="238">
        <v>2319</v>
      </c>
      <c r="C2382" s="237">
        <v>155.01892453402348</v>
      </c>
    </row>
    <row r="2383" spans="2:3" x14ac:dyDescent="0.25">
      <c r="B2383" s="238">
        <v>2320</v>
      </c>
      <c r="C2383" s="237">
        <v>-32.671619040610068</v>
      </c>
    </row>
    <row r="2384" spans="2:3" x14ac:dyDescent="0.25">
      <c r="B2384" s="238">
        <v>2321</v>
      </c>
      <c r="C2384" s="237">
        <v>269.54429707367137</v>
      </c>
    </row>
    <row r="2385" spans="2:3" x14ac:dyDescent="0.25">
      <c r="B2385" s="238">
        <v>2322</v>
      </c>
      <c r="C2385" s="237">
        <v>-65.368924269922815</v>
      </c>
    </row>
    <row r="2386" spans="2:3" x14ac:dyDescent="0.25">
      <c r="B2386" s="238">
        <v>2323</v>
      </c>
      <c r="C2386" s="237">
        <v>31.036256097132338</v>
      </c>
    </row>
    <row r="2387" spans="2:3" x14ac:dyDescent="0.25">
      <c r="B2387" s="238">
        <v>2324</v>
      </c>
      <c r="C2387" s="237">
        <v>8.0170840379357742</v>
      </c>
    </row>
    <row r="2388" spans="2:3" x14ac:dyDescent="0.25">
      <c r="B2388" s="238">
        <v>2325</v>
      </c>
      <c r="C2388" s="237">
        <v>261.80944555081948</v>
      </c>
    </row>
    <row r="2389" spans="2:3" x14ac:dyDescent="0.25">
      <c r="B2389" s="238">
        <v>2326</v>
      </c>
      <c r="C2389" s="237">
        <v>91.863466557787277</v>
      </c>
    </row>
    <row r="2390" spans="2:3" x14ac:dyDescent="0.25">
      <c r="B2390" s="238">
        <v>2327</v>
      </c>
      <c r="C2390" s="237">
        <v>305.68624625176483</v>
      </c>
    </row>
    <row r="2391" spans="2:3" x14ac:dyDescent="0.25">
      <c r="B2391" s="238">
        <v>2328</v>
      </c>
      <c r="C2391" s="237">
        <v>258.93686469241783</v>
      </c>
    </row>
    <row r="2392" spans="2:3" x14ac:dyDescent="0.25">
      <c r="B2392" s="238">
        <v>2329</v>
      </c>
      <c r="C2392" s="237">
        <v>-53.087467507792724</v>
      </c>
    </row>
    <row r="2393" spans="2:3" x14ac:dyDescent="0.25">
      <c r="B2393" s="238">
        <v>2330</v>
      </c>
      <c r="C2393" s="237">
        <v>160.76814035814914</v>
      </c>
    </row>
    <row r="2394" spans="2:3" x14ac:dyDescent="0.25">
      <c r="B2394" s="238">
        <v>2331</v>
      </c>
      <c r="C2394" s="237">
        <v>91.72371429598779</v>
      </c>
    </row>
    <row r="2395" spans="2:3" x14ac:dyDescent="0.25">
      <c r="B2395" s="238">
        <v>2332</v>
      </c>
      <c r="C2395" s="237">
        <v>300.02062831449064</v>
      </c>
    </row>
    <row r="2396" spans="2:3" x14ac:dyDescent="0.25">
      <c r="B2396" s="238">
        <v>2333</v>
      </c>
      <c r="C2396" s="237">
        <v>49.397978529308972</v>
      </c>
    </row>
    <row r="2397" spans="2:3" x14ac:dyDescent="0.25">
      <c r="B2397" s="238">
        <v>2334</v>
      </c>
      <c r="C2397" s="237">
        <v>296.919685480775</v>
      </c>
    </row>
    <row r="2398" spans="2:3" x14ac:dyDescent="0.25">
      <c r="B2398" s="238">
        <v>2335</v>
      </c>
      <c r="C2398" s="237">
        <v>-53.984838242620725</v>
      </c>
    </row>
    <row r="2399" spans="2:3" x14ac:dyDescent="0.25">
      <c r="B2399" s="238">
        <v>2336</v>
      </c>
      <c r="C2399" s="237">
        <v>11.430119935319908</v>
      </c>
    </row>
    <row r="2400" spans="2:3" x14ac:dyDescent="0.25">
      <c r="B2400" s="238">
        <v>2337</v>
      </c>
      <c r="C2400" s="237">
        <v>142.93908123004221</v>
      </c>
    </row>
    <row r="2401" spans="2:3" x14ac:dyDescent="0.25">
      <c r="B2401" s="238">
        <v>2338</v>
      </c>
      <c r="C2401" s="237">
        <v>311.99664399715016</v>
      </c>
    </row>
    <row r="2402" spans="2:3" x14ac:dyDescent="0.25">
      <c r="B2402" s="238">
        <v>2339</v>
      </c>
      <c r="C2402" s="237">
        <v>134.91297605438453</v>
      </c>
    </row>
    <row r="2403" spans="2:3" x14ac:dyDescent="0.25">
      <c r="B2403" s="238">
        <v>2340</v>
      </c>
      <c r="C2403" s="237">
        <v>114.49866643016273</v>
      </c>
    </row>
    <row r="2404" spans="2:3" x14ac:dyDescent="0.25">
      <c r="B2404" s="238">
        <v>2341</v>
      </c>
      <c r="C2404" s="237">
        <v>-79.24427678007055</v>
      </c>
    </row>
    <row r="2405" spans="2:3" x14ac:dyDescent="0.25">
      <c r="B2405" s="238">
        <v>2342</v>
      </c>
      <c r="C2405" s="237">
        <v>167.09178298478142</v>
      </c>
    </row>
    <row r="2406" spans="2:3" x14ac:dyDescent="0.25">
      <c r="B2406" s="238">
        <v>2343</v>
      </c>
      <c r="C2406" s="237">
        <v>219.64900841655452</v>
      </c>
    </row>
    <row r="2407" spans="2:3" x14ac:dyDescent="0.25">
      <c r="B2407" s="238">
        <v>2344</v>
      </c>
      <c r="C2407" s="237">
        <v>15.249844637081267</v>
      </c>
    </row>
    <row r="2408" spans="2:3" x14ac:dyDescent="0.25">
      <c r="B2408" s="238">
        <v>2345</v>
      </c>
      <c r="C2408" s="237">
        <v>157.44516859122598</v>
      </c>
    </row>
    <row r="2409" spans="2:3" x14ac:dyDescent="0.25">
      <c r="B2409" s="238">
        <v>2346</v>
      </c>
      <c r="C2409" s="237">
        <v>-90.315154470220477</v>
      </c>
    </row>
    <row r="2410" spans="2:3" x14ac:dyDescent="0.25">
      <c r="B2410" s="238">
        <v>2347</v>
      </c>
      <c r="C2410" s="237">
        <v>262.47540972436832</v>
      </c>
    </row>
    <row r="2411" spans="2:3" x14ac:dyDescent="0.25">
      <c r="B2411" s="238">
        <v>2348</v>
      </c>
      <c r="C2411" s="237">
        <v>22.906211409938649</v>
      </c>
    </row>
    <row r="2412" spans="2:3" x14ac:dyDescent="0.25">
      <c r="B2412" s="238">
        <v>2349</v>
      </c>
      <c r="C2412" s="237">
        <v>103.04696833147618</v>
      </c>
    </row>
    <row r="2413" spans="2:3" x14ac:dyDescent="0.25">
      <c r="B2413" s="238">
        <v>2350</v>
      </c>
      <c r="C2413" s="237">
        <v>229.60737437152744</v>
      </c>
    </row>
    <row r="2414" spans="2:3" x14ac:dyDescent="0.25">
      <c r="B2414" s="238">
        <v>2351</v>
      </c>
      <c r="C2414" s="237">
        <v>-237.55737178496594</v>
      </c>
    </row>
    <row r="2415" spans="2:3" x14ac:dyDescent="0.25">
      <c r="B2415" s="238">
        <v>2352</v>
      </c>
      <c r="C2415" s="237">
        <v>-99.020433340229062</v>
      </c>
    </row>
    <row r="2416" spans="2:3" x14ac:dyDescent="0.25">
      <c r="B2416" s="238">
        <v>2353</v>
      </c>
      <c r="C2416" s="237">
        <v>27.615277530380368</v>
      </c>
    </row>
    <row r="2417" spans="2:3" x14ac:dyDescent="0.25">
      <c r="B2417" s="238">
        <v>2354</v>
      </c>
      <c r="C2417" s="237">
        <v>306.64889129597771</v>
      </c>
    </row>
    <row r="2418" spans="2:3" x14ac:dyDescent="0.25">
      <c r="B2418" s="238">
        <v>2355</v>
      </c>
      <c r="C2418" s="237">
        <v>17.683772880389739</v>
      </c>
    </row>
    <row r="2419" spans="2:3" x14ac:dyDescent="0.25">
      <c r="B2419" s="238">
        <v>2356</v>
      </c>
      <c r="C2419" s="237">
        <v>133.45601932376587</v>
      </c>
    </row>
    <row r="2420" spans="2:3" x14ac:dyDescent="0.25">
      <c r="B2420" s="238">
        <v>2357</v>
      </c>
      <c r="C2420" s="237">
        <v>75.148918648599491</v>
      </c>
    </row>
    <row r="2421" spans="2:3" x14ac:dyDescent="0.25">
      <c r="B2421" s="238">
        <v>2358</v>
      </c>
      <c r="C2421" s="237">
        <v>75.610063661016341</v>
      </c>
    </row>
    <row r="2422" spans="2:3" x14ac:dyDescent="0.25">
      <c r="B2422" s="238">
        <v>2359</v>
      </c>
      <c r="C2422" s="237">
        <v>71.687831090753292</v>
      </c>
    </row>
    <row r="2423" spans="2:3" x14ac:dyDescent="0.25">
      <c r="B2423" s="238">
        <v>2360</v>
      </c>
      <c r="C2423" s="237">
        <v>458.13687917343339</v>
      </c>
    </row>
    <row r="2424" spans="2:3" x14ac:dyDescent="0.25">
      <c r="B2424" s="238">
        <v>2361</v>
      </c>
      <c r="C2424" s="237">
        <v>250.74803864992512</v>
      </c>
    </row>
    <row r="2425" spans="2:3" x14ac:dyDescent="0.25">
      <c r="B2425" s="238">
        <v>2362</v>
      </c>
      <c r="C2425" s="237">
        <v>-5.4042275846205001</v>
      </c>
    </row>
    <row r="2426" spans="2:3" x14ac:dyDescent="0.25">
      <c r="B2426" s="238">
        <v>2363</v>
      </c>
      <c r="C2426" s="237">
        <v>210.2021520067228</v>
      </c>
    </row>
    <row r="2427" spans="2:3" x14ac:dyDescent="0.25">
      <c r="B2427" s="238">
        <v>2364</v>
      </c>
      <c r="C2427" s="237">
        <v>340.97795982366893</v>
      </c>
    </row>
    <row r="2428" spans="2:3" x14ac:dyDescent="0.25">
      <c r="B2428" s="238">
        <v>2365</v>
      </c>
      <c r="C2428" s="237">
        <v>192.58461590705096</v>
      </c>
    </row>
    <row r="2429" spans="2:3" x14ac:dyDescent="0.25">
      <c r="B2429" s="238">
        <v>2366</v>
      </c>
      <c r="C2429" s="237">
        <v>108.53395751349636</v>
      </c>
    </row>
    <row r="2430" spans="2:3" x14ac:dyDescent="0.25">
      <c r="B2430" s="238">
        <v>2367</v>
      </c>
      <c r="C2430" s="237">
        <v>111.14225863743792</v>
      </c>
    </row>
    <row r="2431" spans="2:3" x14ac:dyDescent="0.25">
      <c r="B2431" s="238">
        <v>2368</v>
      </c>
      <c r="C2431" s="237">
        <v>-2.0845683015307799</v>
      </c>
    </row>
    <row r="2432" spans="2:3" x14ac:dyDescent="0.25">
      <c r="B2432" s="238">
        <v>2369</v>
      </c>
      <c r="C2432" s="237">
        <v>172.25034749527387</v>
      </c>
    </row>
    <row r="2433" spans="2:3" x14ac:dyDescent="0.25">
      <c r="B2433" s="238">
        <v>2370</v>
      </c>
      <c r="C2433" s="237">
        <v>282.83505943968862</v>
      </c>
    </row>
    <row r="2434" spans="2:3" x14ac:dyDescent="0.25">
      <c r="B2434" s="238">
        <v>2371</v>
      </c>
      <c r="C2434" s="237">
        <v>202.48773979089589</v>
      </c>
    </row>
    <row r="2435" spans="2:3" x14ac:dyDescent="0.25">
      <c r="B2435" s="238">
        <v>2372</v>
      </c>
      <c r="C2435" s="237">
        <v>-144.06256747445252</v>
      </c>
    </row>
    <row r="2436" spans="2:3" x14ac:dyDescent="0.25">
      <c r="B2436" s="238">
        <v>2373</v>
      </c>
      <c r="C2436" s="237">
        <v>246.99684947092868</v>
      </c>
    </row>
    <row r="2437" spans="2:3" x14ac:dyDescent="0.25">
      <c r="B2437" s="238">
        <v>2374</v>
      </c>
      <c r="C2437" s="237">
        <v>163.35677660864809</v>
      </c>
    </row>
    <row r="2438" spans="2:3" x14ac:dyDescent="0.25">
      <c r="B2438" s="238">
        <v>2375</v>
      </c>
      <c r="C2438" s="237">
        <v>141.46277862966633</v>
      </c>
    </row>
    <row r="2439" spans="2:3" x14ac:dyDescent="0.25">
      <c r="B2439" s="238">
        <v>2376</v>
      </c>
      <c r="C2439" s="237">
        <v>79.584412015443618</v>
      </c>
    </row>
    <row r="2440" spans="2:3" x14ac:dyDescent="0.25">
      <c r="B2440" s="238">
        <v>2377</v>
      </c>
      <c r="C2440" s="237">
        <v>-101.52526351997537</v>
      </c>
    </row>
    <row r="2441" spans="2:3" x14ac:dyDescent="0.25">
      <c r="B2441" s="238">
        <v>2378</v>
      </c>
      <c r="C2441" s="237">
        <v>308.66089609985841</v>
      </c>
    </row>
    <row r="2442" spans="2:3" x14ac:dyDescent="0.25">
      <c r="B2442" s="238">
        <v>2379</v>
      </c>
      <c r="C2442" s="237">
        <v>216.58998158649462</v>
      </c>
    </row>
    <row r="2443" spans="2:3" x14ac:dyDescent="0.25">
      <c r="B2443" s="238">
        <v>2380</v>
      </c>
      <c r="C2443" s="237">
        <v>-37.299069505755369</v>
      </c>
    </row>
    <row r="2444" spans="2:3" x14ac:dyDescent="0.25">
      <c r="B2444" s="238">
        <v>2381</v>
      </c>
      <c r="C2444" s="237">
        <v>328.53166888356611</v>
      </c>
    </row>
    <row r="2445" spans="2:3" x14ac:dyDescent="0.25">
      <c r="B2445" s="238">
        <v>2382</v>
      </c>
      <c r="C2445" s="237">
        <v>-8.7626713976278836</v>
      </c>
    </row>
    <row r="2446" spans="2:3" x14ac:dyDescent="0.25">
      <c r="B2446" s="238">
        <v>2383</v>
      </c>
      <c r="C2446" s="237">
        <v>90.164042596743926</v>
      </c>
    </row>
    <row r="2447" spans="2:3" x14ac:dyDescent="0.25">
      <c r="B2447" s="238">
        <v>2384</v>
      </c>
      <c r="C2447" s="237">
        <v>95.802092549379253</v>
      </c>
    </row>
    <row r="2448" spans="2:3" x14ac:dyDescent="0.25">
      <c r="B2448" s="238">
        <v>2385</v>
      </c>
      <c r="C2448" s="237">
        <v>-4.8176422750450882</v>
      </c>
    </row>
    <row r="2449" spans="2:3" x14ac:dyDescent="0.25">
      <c r="B2449" s="238">
        <v>2386</v>
      </c>
      <c r="C2449" s="237">
        <v>169.04799595624507</v>
      </c>
    </row>
    <row r="2450" spans="2:3" x14ac:dyDescent="0.25">
      <c r="B2450" s="238">
        <v>2387</v>
      </c>
      <c r="C2450" s="237">
        <v>273.49154326801687</v>
      </c>
    </row>
    <row r="2451" spans="2:3" x14ac:dyDescent="0.25">
      <c r="B2451" s="238">
        <v>2388</v>
      </c>
      <c r="C2451" s="237">
        <v>110.30990165268446</v>
      </c>
    </row>
    <row r="2452" spans="2:3" x14ac:dyDescent="0.25">
      <c r="B2452" s="238">
        <v>2389</v>
      </c>
      <c r="C2452" s="237">
        <v>-90.7732542539581</v>
      </c>
    </row>
    <row r="2453" spans="2:3" x14ac:dyDescent="0.25">
      <c r="B2453" s="238">
        <v>2390</v>
      </c>
      <c r="C2453" s="237">
        <v>287.30145838442547</v>
      </c>
    </row>
    <row r="2454" spans="2:3" x14ac:dyDescent="0.25">
      <c r="B2454" s="238">
        <v>2391</v>
      </c>
      <c r="C2454" s="237">
        <v>-58.446928579294052</v>
      </c>
    </row>
    <row r="2455" spans="2:3" x14ac:dyDescent="0.25">
      <c r="B2455" s="238">
        <v>2392</v>
      </c>
      <c r="C2455" s="237">
        <v>128.43326886290055</v>
      </c>
    </row>
    <row r="2456" spans="2:3" x14ac:dyDescent="0.25">
      <c r="B2456" s="238">
        <v>2393</v>
      </c>
      <c r="C2456" s="237">
        <v>54.812888421456449</v>
      </c>
    </row>
    <row r="2457" spans="2:3" x14ac:dyDescent="0.25">
      <c r="B2457" s="238">
        <v>2394</v>
      </c>
      <c r="C2457" s="237">
        <v>-174.56093917485572</v>
      </c>
    </row>
    <row r="2458" spans="2:3" x14ac:dyDescent="0.25">
      <c r="B2458" s="238">
        <v>2395</v>
      </c>
      <c r="C2458" s="237">
        <v>31.088390420067057</v>
      </c>
    </row>
    <row r="2459" spans="2:3" x14ac:dyDescent="0.25">
      <c r="B2459" s="238">
        <v>2396</v>
      </c>
      <c r="C2459" s="237">
        <v>-194.65267501549107</v>
      </c>
    </row>
    <row r="2460" spans="2:3" x14ac:dyDescent="0.25">
      <c r="B2460" s="238">
        <v>2397</v>
      </c>
      <c r="C2460" s="237">
        <v>-4.1398101631083648</v>
      </c>
    </row>
    <row r="2461" spans="2:3" x14ac:dyDescent="0.25">
      <c r="B2461" s="238">
        <v>2398</v>
      </c>
      <c r="C2461" s="237">
        <v>159.27245656587741</v>
      </c>
    </row>
    <row r="2462" spans="2:3" x14ac:dyDescent="0.25">
      <c r="B2462" s="238">
        <v>2399</v>
      </c>
      <c r="C2462" s="237">
        <v>38.094452819751396</v>
      </c>
    </row>
    <row r="2463" spans="2:3" x14ac:dyDescent="0.25">
      <c r="B2463" s="238">
        <v>2400</v>
      </c>
      <c r="C2463" s="237">
        <v>372.62596251947548</v>
      </c>
    </row>
    <row r="2464" spans="2:3" x14ac:dyDescent="0.25">
      <c r="B2464" s="238">
        <v>2401</v>
      </c>
      <c r="C2464" s="237">
        <v>198.82924103698747</v>
      </c>
    </row>
    <row r="2465" spans="2:3" x14ac:dyDescent="0.25">
      <c r="B2465" s="238">
        <v>2402</v>
      </c>
      <c r="C2465" s="237">
        <v>-70.229437616839931</v>
      </c>
    </row>
    <row r="2466" spans="2:3" x14ac:dyDescent="0.25">
      <c r="B2466" s="238">
        <v>2403</v>
      </c>
      <c r="C2466" s="237">
        <v>61.099871836083707</v>
      </c>
    </row>
    <row r="2467" spans="2:3" x14ac:dyDescent="0.25">
      <c r="B2467" s="238">
        <v>2404</v>
      </c>
      <c r="C2467" s="237">
        <v>119.12887054761198</v>
      </c>
    </row>
    <row r="2468" spans="2:3" x14ac:dyDescent="0.25">
      <c r="B2468" s="238">
        <v>2405</v>
      </c>
      <c r="C2468" s="237">
        <v>141.08506428212942</v>
      </c>
    </row>
    <row r="2469" spans="2:3" x14ac:dyDescent="0.25">
      <c r="B2469" s="238">
        <v>2406</v>
      </c>
      <c r="C2469" s="237">
        <v>-48.948049693117269</v>
      </c>
    </row>
    <row r="2470" spans="2:3" x14ac:dyDescent="0.25">
      <c r="B2470" s="238">
        <v>2407</v>
      </c>
      <c r="C2470" s="237">
        <v>104.50480080393648</v>
      </c>
    </row>
    <row r="2471" spans="2:3" x14ac:dyDescent="0.25">
      <c r="B2471" s="238">
        <v>2408</v>
      </c>
      <c r="C2471" s="237">
        <v>116.44259606814525</v>
      </c>
    </row>
    <row r="2472" spans="2:3" x14ac:dyDescent="0.25">
      <c r="B2472" s="238">
        <v>2409</v>
      </c>
      <c r="C2472" s="237">
        <v>206.66649173609488</v>
      </c>
    </row>
    <row r="2473" spans="2:3" x14ac:dyDescent="0.25">
      <c r="B2473" s="238">
        <v>2410</v>
      </c>
      <c r="C2473" s="237">
        <v>148.42132904973784</v>
      </c>
    </row>
    <row r="2474" spans="2:3" x14ac:dyDescent="0.25">
      <c r="B2474" s="238">
        <v>2411</v>
      </c>
      <c r="C2474" s="237">
        <v>342.27336294917427</v>
      </c>
    </row>
    <row r="2475" spans="2:3" x14ac:dyDescent="0.25">
      <c r="B2475" s="238">
        <v>2412</v>
      </c>
      <c r="C2475" s="237">
        <v>-161.59870044337862</v>
      </c>
    </row>
    <row r="2476" spans="2:3" x14ac:dyDescent="0.25">
      <c r="B2476" s="238">
        <v>2413</v>
      </c>
      <c r="C2476" s="237">
        <v>265.27078931062664</v>
      </c>
    </row>
    <row r="2477" spans="2:3" x14ac:dyDescent="0.25">
      <c r="B2477" s="238">
        <v>2414</v>
      </c>
      <c r="C2477" s="237">
        <v>112.26709277437344</v>
      </c>
    </row>
    <row r="2478" spans="2:3" x14ac:dyDescent="0.25">
      <c r="B2478" s="238">
        <v>2415</v>
      </c>
      <c r="C2478" s="237">
        <v>-23.014780052401079</v>
      </c>
    </row>
    <row r="2479" spans="2:3" x14ac:dyDescent="0.25">
      <c r="B2479" s="238">
        <v>2416</v>
      </c>
      <c r="C2479" s="237">
        <v>180.4508490723079</v>
      </c>
    </row>
    <row r="2480" spans="2:3" x14ac:dyDescent="0.25">
      <c r="B2480" s="238">
        <v>2417</v>
      </c>
      <c r="C2480" s="237">
        <v>96.918233491057407</v>
      </c>
    </row>
    <row r="2481" spans="2:3" x14ac:dyDescent="0.25">
      <c r="B2481" s="238">
        <v>2418</v>
      </c>
      <c r="C2481" s="237">
        <v>-139.74261570236445</v>
      </c>
    </row>
    <row r="2482" spans="2:3" x14ac:dyDescent="0.25">
      <c r="B2482" s="238">
        <v>2419</v>
      </c>
      <c r="C2482" s="237">
        <v>15.246598306146012</v>
      </c>
    </row>
    <row r="2483" spans="2:3" x14ac:dyDescent="0.25">
      <c r="B2483" s="238">
        <v>2420</v>
      </c>
      <c r="C2483" s="237">
        <v>153.88096741064629</v>
      </c>
    </row>
    <row r="2484" spans="2:3" x14ac:dyDescent="0.25">
      <c r="B2484" s="238">
        <v>2421</v>
      </c>
      <c r="C2484" s="237">
        <v>181.92904755779591</v>
      </c>
    </row>
    <row r="2485" spans="2:3" x14ac:dyDescent="0.25">
      <c r="B2485" s="238">
        <v>2422</v>
      </c>
      <c r="C2485" s="237">
        <v>536.78156672149737</v>
      </c>
    </row>
    <row r="2486" spans="2:3" x14ac:dyDescent="0.25">
      <c r="B2486" s="238">
        <v>2423</v>
      </c>
      <c r="C2486" s="237">
        <v>213.79234732746625</v>
      </c>
    </row>
    <row r="2487" spans="2:3" x14ac:dyDescent="0.25">
      <c r="B2487" s="238">
        <v>2424</v>
      </c>
      <c r="C2487" s="237">
        <v>62.325630937984776</v>
      </c>
    </row>
    <row r="2488" spans="2:3" x14ac:dyDescent="0.25">
      <c r="B2488" s="238">
        <v>2425</v>
      </c>
      <c r="C2488" s="237">
        <v>193.0029155249137</v>
      </c>
    </row>
    <row r="2489" spans="2:3" x14ac:dyDescent="0.25">
      <c r="B2489" s="238">
        <v>2426</v>
      </c>
      <c r="C2489" s="237">
        <v>317.09884077507741</v>
      </c>
    </row>
    <row r="2490" spans="2:3" x14ac:dyDescent="0.25">
      <c r="B2490" s="238">
        <v>2427</v>
      </c>
      <c r="C2490" s="237">
        <v>513.68723658592717</v>
      </c>
    </row>
    <row r="2491" spans="2:3" x14ac:dyDescent="0.25">
      <c r="B2491" s="238">
        <v>2428</v>
      </c>
      <c r="C2491" s="237">
        <v>233.67024482458913</v>
      </c>
    </row>
    <row r="2492" spans="2:3" x14ac:dyDescent="0.25">
      <c r="B2492" s="238">
        <v>2429</v>
      </c>
      <c r="C2492" s="237">
        <v>251.28158971640994</v>
      </c>
    </row>
    <row r="2493" spans="2:3" x14ac:dyDescent="0.25">
      <c r="B2493" s="238">
        <v>2430</v>
      </c>
      <c r="C2493" s="237">
        <v>153.29079470685684</v>
      </c>
    </row>
    <row r="2494" spans="2:3" x14ac:dyDescent="0.25">
      <c r="B2494" s="238">
        <v>2431</v>
      </c>
      <c r="C2494" s="237">
        <v>-129.11584446246277</v>
      </c>
    </row>
    <row r="2495" spans="2:3" x14ac:dyDescent="0.25">
      <c r="B2495" s="238">
        <v>2432</v>
      </c>
      <c r="C2495" s="237">
        <v>33.2373442010079</v>
      </c>
    </row>
    <row r="2496" spans="2:3" x14ac:dyDescent="0.25">
      <c r="B2496" s="238">
        <v>2433</v>
      </c>
      <c r="C2496" s="237">
        <v>299.16794735299953</v>
      </c>
    </row>
    <row r="2497" spans="2:3" x14ac:dyDescent="0.25">
      <c r="B2497" s="238">
        <v>2434</v>
      </c>
      <c r="C2497" s="237">
        <v>59.765238262800565</v>
      </c>
    </row>
    <row r="2498" spans="2:3" x14ac:dyDescent="0.25">
      <c r="B2498" s="238">
        <v>2435</v>
      </c>
      <c r="C2498" s="237">
        <v>-21.518073139448944</v>
      </c>
    </row>
    <row r="2499" spans="2:3" x14ac:dyDescent="0.25">
      <c r="B2499" s="238">
        <v>2436</v>
      </c>
      <c r="C2499" s="237">
        <v>2.3583970161426748</v>
      </c>
    </row>
    <row r="2500" spans="2:3" x14ac:dyDescent="0.25">
      <c r="B2500" s="238">
        <v>2437</v>
      </c>
      <c r="C2500" s="237">
        <v>236.35875828737309</v>
      </c>
    </row>
    <row r="2501" spans="2:3" x14ac:dyDescent="0.25">
      <c r="B2501" s="238">
        <v>2438</v>
      </c>
      <c r="C2501" s="237">
        <v>319.08945046657493</v>
      </c>
    </row>
    <row r="2502" spans="2:3" x14ac:dyDescent="0.25">
      <c r="B2502" s="238">
        <v>2439</v>
      </c>
      <c r="C2502" s="237">
        <v>219.008195832556</v>
      </c>
    </row>
    <row r="2503" spans="2:3" x14ac:dyDescent="0.25">
      <c r="B2503" s="238">
        <v>2440</v>
      </c>
      <c r="C2503" s="237">
        <v>225.4767765068901</v>
      </c>
    </row>
    <row r="2504" spans="2:3" x14ac:dyDescent="0.25">
      <c r="B2504" s="238">
        <v>2441</v>
      </c>
      <c r="C2504" s="237">
        <v>288.25664771500237</v>
      </c>
    </row>
    <row r="2505" spans="2:3" x14ac:dyDescent="0.25">
      <c r="B2505" s="238">
        <v>2442</v>
      </c>
      <c r="C2505" s="237">
        <v>95.139840413503023</v>
      </c>
    </row>
    <row r="2506" spans="2:3" x14ac:dyDescent="0.25">
      <c r="B2506" s="238">
        <v>2443</v>
      </c>
      <c r="C2506" s="237">
        <v>278.11155088075463</v>
      </c>
    </row>
    <row r="2507" spans="2:3" x14ac:dyDescent="0.25">
      <c r="B2507" s="238">
        <v>2444</v>
      </c>
      <c r="C2507" s="237">
        <v>378.62214661293694</v>
      </c>
    </row>
    <row r="2508" spans="2:3" x14ac:dyDescent="0.25">
      <c r="B2508" s="238">
        <v>2445</v>
      </c>
      <c r="C2508" s="237">
        <v>180.21463206873335</v>
      </c>
    </row>
    <row r="2509" spans="2:3" x14ac:dyDescent="0.25">
      <c r="B2509" s="238">
        <v>2446</v>
      </c>
      <c r="C2509" s="237">
        <v>229.58090257331207</v>
      </c>
    </row>
    <row r="2510" spans="2:3" x14ac:dyDescent="0.25">
      <c r="B2510" s="238">
        <v>2447</v>
      </c>
      <c r="C2510" s="237">
        <v>211.02943694216333</v>
      </c>
    </row>
    <row r="2511" spans="2:3" x14ac:dyDescent="0.25">
      <c r="B2511" s="238">
        <v>2448</v>
      </c>
      <c r="C2511" s="237">
        <v>152.33989239479416</v>
      </c>
    </row>
    <row r="2512" spans="2:3" x14ac:dyDescent="0.25">
      <c r="B2512" s="238">
        <v>2449</v>
      </c>
      <c r="C2512" s="237">
        <v>352.75069420829669</v>
      </c>
    </row>
    <row r="2513" spans="2:3" x14ac:dyDescent="0.25">
      <c r="B2513" s="238">
        <v>2450</v>
      </c>
      <c r="C2513" s="237">
        <v>139.53346082624577</v>
      </c>
    </row>
    <row r="2514" spans="2:3" x14ac:dyDescent="0.25">
      <c r="B2514" s="238">
        <v>2451</v>
      </c>
      <c r="C2514" s="237">
        <v>168.61157173176463</v>
      </c>
    </row>
    <row r="2515" spans="2:3" x14ac:dyDescent="0.25">
      <c r="B2515" s="238">
        <v>2452</v>
      </c>
      <c r="C2515" s="237">
        <v>84.05115645478952</v>
      </c>
    </row>
    <row r="2516" spans="2:3" x14ac:dyDescent="0.25">
      <c r="B2516" s="238">
        <v>2453</v>
      </c>
      <c r="C2516" s="237">
        <v>227.02761028924084</v>
      </c>
    </row>
    <row r="2517" spans="2:3" x14ac:dyDescent="0.25">
      <c r="B2517" s="238">
        <v>2454</v>
      </c>
      <c r="C2517" s="237">
        <v>433.65171675092563</v>
      </c>
    </row>
    <row r="2518" spans="2:3" x14ac:dyDescent="0.25">
      <c r="B2518" s="238">
        <v>2455</v>
      </c>
      <c r="C2518" s="237">
        <v>182.3117555426754</v>
      </c>
    </row>
    <row r="2519" spans="2:3" x14ac:dyDescent="0.25">
      <c r="B2519" s="238">
        <v>2456</v>
      </c>
      <c r="C2519" s="237">
        <v>-178.59988398324509</v>
      </c>
    </row>
    <row r="2520" spans="2:3" x14ac:dyDescent="0.25">
      <c r="B2520" s="238">
        <v>2457</v>
      </c>
      <c r="C2520" s="237">
        <v>307.83210130039237</v>
      </c>
    </row>
    <row r="2521" spans="2:3" x14ac:dyDescent="0.25">
      <c r="B2521" s="238">
        <v>2458</v>
      </c>
      <c r="C2521" s="237">
        <v>194.5158473218479</v>
      </c>
    </row>
    <row r="2522" spans="2:3" x14ac:dyDescent="0.25">
      <c r="B2522" s="238">
        <v>2459</v>
      </c>
      <c r="C2522" s="237">
        <v>90.422340736610792</v>
      </c>
    </row>
    <row r="2523" spans="2:3" x14ac:dyDescent="0.25">
      <c r="B2523" s="238">
        <v>2460</v>
      </c>
      <c r="C2523" s="237">
        <v>195.63599231175994</v>
      </c>
    </row>
    <row r="2524" spans="2:3" x14ac:dyDescent="0.25">
      <c r="B2524" s="238">
        <v>2461</v>
      </c>
      <c r="C2524" s="237">
        <v>218.50798726476575</v>
      </c>
    </row>
    <row r="2525" spans="2:3" x14ac:dyDescent="0.25">
      <c r="B2525" s="238">
        <v>2462</v>
      </c>
      <c r="C2525" s="237">
        <v>319.37548673250353</v>
      </c>
    </row>
    <row r="2526" spans="2:3" x14ac:dyDescent="0.25">
      <c r="B2526" s="238">
        <v>2463</v>
      </c>
      <c r="C2526" s="237">
        <v>255.14285902544009</v>
      </c>
    </row>
    <row r="2527" spans="2:3" x14ac:dyDescent="0.25">
      <c r="B2527" s="238">
        <v>2464</v>
      </c>
      <c r="C2527" s="237">
        <v>256.32074539059818</v>
      </c>
    </row>
    <row r="2528" spans="2:3" x14ac:dyDescent="0.25">
      <c r="B2528" s="238">
        <v>2465</v>
      </c>
      <c r="C2528" s="237">
        <v>242.67394707819921</v>
      </c>
    </row>
    <row r="2529" spans="2:3" x14ac:dyDescent="0.25">
      <c r="B2529" s="238">
        <v>2466</v>
      </c>
      <c r="C2529" s="237">
        <v>212.48769156514496</v>
      </c>
    </row>
    <row r="2530" spans="2:3" x14ac:dyDescent="0.25">
      <c r="B2530" s="238">
        <v>2467</v>
      </c>
      <c r="C2530" s="237">
        <v>55.280687490476751</v>
      </c>
    </row>
    <row r="2531" spans="2:3" x14ac:dyDescent="0.25">
      <c r="B2531" s="238">
        <v>2468</v>
      </c>
      <c r="C2531" s="237">
        <v>-172.00487659762803</v>
      </c>
    </row>
    <row r="2532" spans="2:3" x14ac:dyDescent="0.25">
      <c r="B2532" s="238">
        <v>2469</v>
      </c>
      <c r="C2532" s="237">
        <v>165.49637892498984</v>
      </c>
    </row>
    <row r="2533" spans="2:3" x14ac:dyDescent="0.25">
      <c r="B2533" s="238">
        <v>2470</v>
      </c>
      <c r="C2533" s="237">
        <v>62.591945590136859</v>
      </c>
    </row>
    <row r="2534" spans="2:3" x14ac:dyDescent="0.25">
      <c r="B2534" s="238">
        <v>2471</v>
      </c>
      <c r="C2534" s="237">
        <v>153.3172121844479</v>
      </c>
    </row>
    <row r="2535" spans="2:3" x14ac:dyDescent="0.25">
      <c r="B2535" s="238">
        <v>2472</v>
      </c>
      <c r="C2535" s="237">
        <v>-123.09284570998102</v>
      </c>
    </row>
    <row r="2536" spans="2:3" x14ac:dyDescent="0.25">
      <c r="B2536" s="238">
        <v>2473</v>
      </c>
      <c r="C2536" s="237">
        <v>23.944174570928581</v>
      </c>
    </row>
    <row r="2537" spans="2:3" x14ac:dyDescent="0.25">
      <c r="B2537" s="238">
        <v>2474</v>
      </c>
      <c r="C2537" s="237">
        <v>-39.263364123686472</v>
      </c>
    </row>
    <row r="2538" spans="2:3" x14ac:dyDescent="0.25">
      <c r="B2538" s="238">
        <v>2475</v>
      </c>
      <c r="C2538" s="237">
        <v>133.838401604962</v>
      </c>
    </row>
    <row r="2539" spans="2:3" x14ac:dyDescent="0.25">
      <c r="B2539" s="238">
        <v>2476</v>
      </c>
      <c r="C2539" s="237">
        <v>11.218961445144345</v>
      </c>
    </row>
    <row r="2540" spans="2:3" x14ac:dyDescent="0.25">
      <c r="B2540" s="238">
        <v>2477</v>
      </c>
      <c r="C2540" s="237">
        <v>-53.51089121142212</v>
      </c>
    </row>
    <row r="2541" spans="2:3" x14ac:dyDescent="0.25">
      <c r="B2541" s="238">
        <v>2478</v>
      </c>
      <c r="C2541" s="237">
        <v>12.241228502389561</v>
      </c>
    </row>
    <row r="2542" spans="2:3" x14ac:dyDescent="0.25">
      <c r="B2542" s="238">
        <v>2479</v>
      </c>
      <c r="C2542" s="237">
        <v>142.01859753081845</v>
      </c>
    </row>
    <row r="2543" spans="2:3" x14ac:dyDescent="0.25">
      <c r="B2543" s="238">
        <v>2480</v>
      </c>
      <c r="C2543" s="237">
        <v>-80.145594267438952</v>
      </c>
    </row>
    <row r="2544" spans="2:3" x14ac:dyDescent="0.25">
      <c r="B2544" s="238">
        <v>2481</v>
      </c>
      <c r="C2544" s="237">
        <v>130.65246064606228</v>
      </c>
    </row>
    <row r="2545" spans="2:3" x14ac:dyDescent="0.25">
      <c r="B2545" s="238">
        <v>2482</v>
      </c>
      <c r="C2545" s="237">
        <v>141.70988109126927</v>
      </c>
    </row>
    <row r="2546" spans="2:3" x14ac:dyDescent="0.25">
      <c r="B2546" s="238">
        <v>2483</v>
      </c>
      <c r="C2546" s="237">
        <v>-63.674033220462775</v>
      </c>
    </row>
    <row r="2547" spans="2:3" x14ac:dyDescent="0.25">
      <c r="B2547" s="238">
        <v>2484</v>
      </c>
      <c r="C2547" s="237">
        <v>259.25012010241318</v>
      </c>
    </row>
    <row r="2548" spans="2:3" x14ac:dyDescent="0.25">
      <c r="B2548" s="238">
        <v>2485</v>
      </c>
      <c r="C2548" s="237">
        <v>-42.750873955735443</v>
      </c>
    </row>
    <row r="2549" spans="2:3" x14ac:dyDescent="0.25">
      <c r="B2549" s="238">
        <v>2486</v>
      </c>
      <c r="C2549" s="237">
        <v>286.62903324801056</v>
      </c>
    </row>
    <row r="2550" spans="2:3" x14ac:dyDescent="0.25">
      <c r="B2550" s="238">
        <v>2487</v>
      </c>
      <c r="C2550" s="237">
        <v>144.85227431343804</v>
      </c>
    </row>
    <row r="2551" spans="2:3" x14ac:dyDescent="0.25">
      <c r="B2551" s="238">
        <v>2488</v>
      </c>
      <c r="C2551" s="237">
        <v>-42.471722338054263</v>
      </c>
    </row>
    <row r="2552" spans="2:3" x14ac:dyDescent="0.25">
      <c r="B2552" s="238">
        <v>2489</v>
      </c>
      <c r="C2552" s="237">
        <v>91.180824637719027</v>
      </c>
    </row>
    <row r="2553" spans="2:3" x14ac:dyDescent="0.25">
      <c r="B2553" s="238">
        <v>2490</v>
      </c>
      <c r="C2553" s="237">
        <v>91.721152025829156</v>
      </c>
    </row>
    <row r="2554" spans="2:3" x14ac:dyDescent="0.25">
      <c r="B2554" s="238">
        <v>2491</v>
      </c>
      <c r="C2554" s="237">
        <v>26.722919990773221</v>
      </c>
    </row>
    <row r="2555" spans="2:3" x14ac:dyDescent="0.25">
      <c r="B2555" s="238">
        <v>2492</v>
      </c>
      <c r="C2555" s="237">
        <v>77.874607511184394</v>
      </c>
    </row>
    <row r="2556" spans="2:3" x14ac:dyDescent="0.25">
      <c r="B2556" s="238">
        <v>2493</v>
      </c>
      <c r="C2556" s="237">
        <v>93.934344804951579</v>
      </c>
    </row>
    <row r="2557" spans="2:3" x14ac:dyDescent="0.25">
      <c r="B2557" s="238">
        <v>2494</v>
      </c>
      <c r="C2557" s="237">
        <v>-20.905837623067612</v>
      </c>
    </row>
    <row r="2558" spans="2:3" x14ac:dyDescent="0.25">
      <c r="B2558" s="238">
        <v>2495</v>
      </c>
      <c r="C2558" s="237">
        <v>146.41110901048529</v>
      </c>
    </row>
    <row r="2559" spans="2:3" x14ac:dyDescent="0.25">
      <c r="B2559" s="238">
        <v>2496</v>
      </c>
      <c r="C2559" s="237">
        <v>-35.837869712291308</v>
      </c>
    </row>
    <row r="2560" spans="2:3" x14ac:dyDescent="0.25">
      <c r="B2560" s="238">
        <v>2497</v>
      </c>
      <c r="C2560" s="237">
        <v>135.09796923057348</v>
      </c>
    </row>
    <row r="2561" spans="2:3" x14ac:dyDescent="0.25">
      <c r="B2561" s="238">
        <v>2498</v>
      </c>
      <c r="C2561" s="237">
        <v>-82.466459410048003</v>
      </c>
    </row>
    <row r="2562" spans="2:3" x14ac:dyDescent="0.25">
      <c r="B2562" s="238">
        <v>2499</v>
      </c>
      <c r="C2562" s="237">
        <v>-32.398682845572125</v>
      </c>
    </row>
    <row r="2563" spans="2:3" x14ac:dyDescent="0.25">
      <c r="B2563" s="238">
        <v>2500</v>
      </c>
      <c r="C2563" s="237">
        <v>156.72045451233916</v>
      </c>
    </row>
    <row r="2564" spans="2:3" x14ac:dyDescent="0.25">
      <c r="B2564" s="238">
        <v>2501</v>
      </c>
      <c r="C2564" s="237">
        <v>143.63747964046169</v>
      </c>
    </row>
    <row r="2565" spans="2:3" x14ac:dyDescent="0.25">
      <c r="B2565" s="238">
        <v>2502</v>
      </c>
      <c r="C2565" s="237">
        <v>-35.1282115255826</v>
      </c>
    </row>
    <row r="2566" spans="2:3" x14ac:dyDescent="0.25">
      <c r="B2566" s="238">
        <v>2503</v>
      </c>
      <c r="C2566" s="237">
        <v>266.49432488110074</v>
      </c>
    </row>
    <row r="2567" spans="2:3" x14ac:dyDescent="0.25">
      <c r="B2567" s="238">
        <v>2504</v>
      </c>
      <c r="C2567" s="237">
        <v>153.05918691461969</v>
      </c>
    </row>
    <row r="2568" spans="2:3" x14ac:dyDescent="0.25">
      <c r="B2568" s="238">
        <v>2505</v>
      </c>
      <c r="C2568" s="237">
        <v>-79.573606875101376</v>
      </c>
    </row>
    <row r="2569" spans="2:3" x14ac:dyDescent="0.25">
      <c r="B2569" s="238">
        <v>2506</v>
      </c>
      <c r="C2569" s="237">
        <v>23.519885635617513</v>
      </c>
    </row>
    <row r="2570" spans="2:3" x14ac:dyDescent="0.25">
      <c r="B2570" s="238">
        <v>2507</v>
      </c>
      <c r="C2570" s="237">
        <v>25.436539057916221</v>
      </c>
    </row>
    <row r="2571" spans="2:3" x14ac:dyDescent="0.25">
      <c r="B2571" s="238">
        <v>2508</v>
      </c>
      <c r="C2571" s="237">
        <v>73.853431897217206</v>
      </c>
    </row>
    <row r="2572" spans="2:3" x14ac:dyDescent="0.25">
      <c r="B2572" s="238">
        <v>2509</v>
      </c>
      <c r="C2572" s="237">
        <v>-41.737723537653494</v>
      </c>
    </row>
    <row r="2573" spans="2:3" x14ac:dyDescent="0.25">
      <c r="B2573" s="238">
        <v>2510</v>
      </c>
      <c r="C2573" s="237">
        <v>386.34485835558166</v>
      </c>
    </row>
    <row r="2574" spans="2:3" x14ac:dyDescent="0.25">
      <c r="B2574" s="238">
        <v>2511</v>
      </c>
      <c r="C2574" s="237">
        <v>43.973909200140639</v>
      </c>
    </row>
    <row r="2575" spans="2:3" x14ac:dyDescent="0.25">
      <c r="B2575" s="238">
        <v>2512</v>
      </c>
      <c r="C2575" s="237">
        <v>-25.226712411619417</v>
      </c>
    </row>
    <row r="2576" spans="2:3" x14ac:dyDescent="0.25">
      <c r="B2576" s="238">
        <v>2513</v>
      </c>
      <c r="C2576" s="237">
        <v>190.17333503674115</v>
      </c>
    </row>
    <row r="2577" spans="2:3" x14ac:dyDescent="0.25">
      <c r="B2577" s="238">
        <v>2514</v>
      </c>
      <c r="C2577" s="237">
        <v>157.9437428691746</v>
      </c>
    </row>
    <row r="2578" spans="2:3" x14ac:dyDescent="0.25">
      <c r="B2578" s="238">
        <v>2515</v>
      </c>
      <c r="C2578" s="237">
        <v>-103.4199557197847</v>
      </c>
    </row>
    <row r="2579" spans="2:3" x14ac:dyDescent="0.25">
      <c r="B2579" s="238">
        <v>2516</v>
      </c>
      <c r="C2579" s="237">
        <v>194.9554523740764</v>
      </c>
    </row>
    <row r="2580" spans="2:3" x14ac:dyDescent="0.25">
      <c r="B2580" s="238">
        <v>2517</v>
      </c>
      <c r="C2580" s="237">
        <v>42.229314771328163</v>
      </c>
    </row>
    <row r="2581" spans="2:3" x14ac:dyDescent="0.25">
      <c r="B2581" s="238">
        <v>2518</v>
      </c>
      <c r="C2581" s="237">
        <v>251.62086266912505</v>
      </c>
    </row>
    <row r="2582" spans="2:3" x14ac:dyDescent="0.25">
      <c r="B2582" s="238">
        <v>2519</v>
      </c>
      <c r="C2582" s="237">
        <v>229.50334171515988</v>
      </c>
    </row>
    <row r="2583" spans="2:3" x14ac:dyDescent="0.25">
      <c r="B2583" s="238">
        <v>2520</v>
      </c>
      <c r="C2583" s="237">
        <v>20.995869526042569</v>
      </c>
    </row>
    <row r="2584" spans="2:3" x14ac:dyDescent="0.25">
      <c r="B2584" s="238">
        <v>2521</v>
      </c>
      <c r="C2584" s="237">
        <v>138.02925354976034</v>
      </c>
    </row>
    <row r="2585" spans="2:3" x14ac:dyDescent="0.25">
      <c r="B2585" s="238">
        <v>2522</v>
      </c>
      <c r="C2585" s="237">
        <v>24.288644023908759</v>
      </c>
    </row>
    <row r="2586" spans="2:3" x14ac:dyDescent="0.25">
      <c r="B2586" s="238">
        <v>2523</v>
      </c>
      <c r="C2586" s="237">
        <v>158.62809837793759</v>
      </c>
    </row>
    <row r="2587" spans="2:3" x14ac:dyDescent="0.25">
      <c r="B2587" s="238">
        <v>2524</v>
      </c>
      <c r="C2587" s="237">
        <v>213.52691024419215</v>
      </c>
    </row>
    <row r="2588" spans="2:3" x14ac:dyDescent="0.25">
      <c r="B2588" s="238">
        <v>2525</v>
      </c>
      <c r="C2588" s="237">
        <v>104.01866460120243</v>
      </c>
    </row>
    <row r="2589" spans="2:3" x14ac:dyDescent="0.25">
      <c r="B2589" s="238">
        <v>2526</v>
      </c>
      <c r="C2589" s="237">
        <v>184.08749842394883</v>
      </c>
    </row>
    <row r="2590" spans="2:3" x14ac:dyDescent="0.25">
      <c r="B2590" s="238">
        <v>2527</v>
      </c>
      <c r="C2590" s="237">
        <v>339.2312618063915</v>
      </c>
    </row>
    <row r="2591" spans="2:3" x14ac:dyDescent="0.25">
      <c r="B2591" s="238">
        <v>2528</v>
      </c>
      <c r="C2591" s="237">
        <v>85.278567851469148</v>
      </c>
    </row>
    <row r="2592" spans="2:3" x14ac:dyDescent="0.25">
      <c r="B2592" s="238">
        <v>2529</v>
      </c>
      <c r="C2592" s="237">
        <v>-25.663667197884763</v>
      </c>
    </row>
    <row r="2593" spans="2:3" x14ac:dyDescent="0.25">
      <c r="B2593" s="238">
        <v>2530</v>
      </c>
      <c r="C2593" s="237">
        <v>198.58031606267764</v>
      </c>
    </row>
    <row r="2594" spans="2:3" x14ac:dyDescent="0.25">
      <c r="B2594" s="238">
        <v>2531</v>
      </c>
      <c r="C2594" s="237">
        <v>171.53761972356122</v>
      </c>
    </row>
    <row r="2595" spans="2:3" x14ac:dyDescent="0.25">
      <c r="B2595" s="238">
        <v>2532</v>
      </c>
      <c r="C2595" s="237">
        <v>288.64700590057947</v>
      </c>
    </row>
    <row r="2596" spans="2:3" x14ac:dyDescent="0.25">
      <c r="B2596" s="238">
        <v>2533</v>
      </c>
      <c r="C2596" s="237">
        <v>282.80606281868148</v>
      </c>
    </row>
    <row r="2597" spans="2:3" x14ac:dyDescent="0.25">
      <c r="B2597" s="238">
        <v>2534</v>
      </c>
      <c r="C2597" s="237">
        <v>175.96427396634533</v>
      </c>
    </row>
    <row r="2598" spans="2:3" x14ac:dyDescent="0.25">
      <c r="B2598" s="238">
        <v>2535</v>
      </c>
      <c r="C2598" s="237">
        <v>97.502254469756679</v>
      </c>
    </row>
    <row r="2599" spans="2:3" x14ac:dyDescent="0.25">
      <c r="B2599" s="238">
        <v>2536</v>
      </c>
      <c r="C2599" s="237">
        <v>264.92096879047278</v>
      </c>
    </row>
    <row r="2600" spans="2:3" x14ac:dyDescent="0.25">
      <c r="B2600" s="238">
        <v>2537</v>
      </c>
      <c r="C2600" s="237">
        <v>-12.286779548409243</v>
      </c>
    </row>
    <row r="2601" spans="2:3" x14ac:dyDescent="0.25">
      <c r="B2601" s="238">
        <v>2538</v>
      </c>
      <c r="C2601" s="237">
        <v>92.87435757817326</v>
      </c>
    </row>
    <row r="2602" spans="2:3" x14ac:dyDescent="0.25">
      <c r="B2602" s="238">
        <v>2539</v>
      </c>
      <c r="C2602" s="237">
        <v>55.582696122651924</v>
      </c>
    </row>
    <row r="2603" spans="2:3" x14ac:dyDescent="0.25">
      <c r="B2603" s="238">
        <v>2540</v>
      </c>
      <c r="C2603" s="237">
        <v>-135.1568450518281</v>
      </c>
    </row>
    <row r="2604" spans="2:3" x14ac:dyDescent="0.25">
      <c r="B2604" s="238">
        <v>2541</v>
      </c>
      <c r="C2604" s="237">
        <v>168.28951864985333</v>
      </c>
    </row>
    <row r="2605" spans="2:3" x14ac:dyDescent="0.25">
      <c r="B2605" s="238">
        <v>2542</v>
      </c>
      <c r="C2605" s="237">
        <v>240.86581450703537</v>
      </c>
    </row>
    <row r="2606" spans="2:3" x14ac:dyDescent="0.25">
      <c r="B2606" s="238">
        <v>2543</v>
      </c>
      <c r="C2606" s="237">
        <v>136.68171823482132</v>
      </c>
    </row>
    <row r="2607" spans="2:3" x14ac:dyDescent="0.25">
      <c r="B2607" s="238">
        <v>2544</v>
      </c>
      <c r="C2607" s="237">
        <v>173.71099970577717</v>
      </c>
    </row>
    <row r="2608" spans="2:3" x14ac:dyDescent="0.25">
      <c r="B2608" s="238">
        <v>2545</v>
      </c>
      <c r="C2608" s="237">
        <v>50.366447560619434</v>
      </c>
    </row>
    <row r="2609" spans="2:3" x14ac:dyDescent="0.25">
      <c r="B2609" s="238">
        <v>2546</v>
      </c>
      <c r="C2609" s="237">
        <v>326.29173419877645</v>
      </c>
    </row>
    <row r="2610" spans="2:3" x14ac:dyDescent="0.25">
      <c r="B2610" s="238">
        <v>2547</v>
      </c>
      <c r="C2610" s="237">
        <v>117.79344884303855</v>
      </c>
    </row>
    <row r="2611" spans="2:3" x14ac:dyDescent="0.25">
      <c r="B2611" s="238">
        <v>2548</v>
      </c>
      <c r="C2611" s="237">
        <v>138.54697220327415</v>
      </c>
    </row>
    <row r="2612" spans="2:3" x14ac:dyDescent="0.25">
      <c r="B2612" s="238">
        <v>2549</v>
      </c>
      <c r="C2612" s="237">
        <v>262.89418459916931</v>
      </c>
    </row>
    <row r="2613" spans="2:3" x14ac:dyDescent="0.25">
      <c r="B2613" s="238">
        <v>2550</v>
      </c>
      <c r="C2613" s="237">
        <v>164.77539617561303</v>
      </c>
    </row>
    <row r="2614" spans="2:3" x14ac:dyDescent="0.25">
      <c r="B2614" s="238">
        <v>2551</v>
      </c>
      <c r="C2614" s="237">
        <v>154.58859564531588</v>
      </c>
    </row>
    <row r="2615" spans="2:3" x14ac:dyDescent="0.25">
      <c r="B2615" s="238">
        <v>2552</v>
      </c>
      <c r="C2615" s="237">
        <v>30.989984480842153</v>
      </c>
    </row>
    <row r="2616" spans="2:3" x14ac:dyDescent="0.25">
      <c r="B2616" s="238">
        <v>2553</v>
      </c>
      <c r="C2616" s="237">
        <v>-230.32856011790244</v>
      </c>
    </row>
    <row r="2617" spans="2:3" x14ac:dyDescent="0.25">
      <c r="B2617" s="238">
        <v>2554</v>
      </c>
      <c r="C2617" s="237">
        <v>-49.757329076377886</v>
      </c>
    </row>
    <row r="2618" spans="2:3" x14ac:dyDescent="0.25">
      <c r="B2618" s="238">
        <v>2555</v>
      </c>
      <c r="C2618" s="237">
        <v>216.02269013747122</v>
      </c>
    </row>
    <row r="2619" spans="2:3" x14ac:dyDescent="0.25">
      <c r="B2619" s="238">
        <v>2556</v>
      </c>
      <c r="C2619" s="237">
        <v>71.700866963946595</v>
      </c>
    </row>
    <row r="2620" spans="2:3" x14ac:dyDescent="0.25">
      <c r="B2620" s="238">
        <v>2557</v>
      </c>
      <c r="C2620" s="237">
        <v>230.35528593781135</v>
      </c>
    </row>
    <row r="2621" spans="2:3" x14ac:dyDescent="0.25">
      <c r="B2621" s="238">
        <v>2558</v>
      </c>
      <c r="C2621" s="237">
        <v>231.59399179006141</v>
      </c>
    </row>
    <row r="2622" spans="2:3" x14ac:dyDescent="0.25">
      <c r="B2622" s="238">
        <v>2559</v>
      </c>
      <c r="C2622" s="237">
        <v>63.610784642559857</v>
      </c>
    </row>
    <row r="2623" spans="2:3" x14ac:dyDescent="0.25">
      <c r="B2623" s="238">
        <v>2560</v>
      </c>
      <c r="C2623" s="237">
        <v>88.640977758733584</v>
      </c>
    </row>
    <row r="2624" spans="2:3" x14ac:dyDescent="0.25">
      <c r="B2624" s="238">
        <v>2561</v>
      </c>
      <c r="C2624" s="237">
        <v>195.14079113464311</v>
      </c>
    </row>
    <row r="2625" spans="2:3" x14ac:dyDescent="0.25">
      <c r="B2625" s="238">
        <v>2562</v>
      </c>
      <c r="C2625" s="237">
        <v>47.285330059410967</v>
      </c>
    </row>
    <row r="2626" spans="2:3" x14ac:dyDescent="0.25">
      <c r="B2626" s="238">
        <v>2563</v>
      </c>
      <c r="C2626" s="237">
        <v>42.502176232621409</v>
      </c>
    </row>
    <row r="2627" spans="2:3" x14ac:dyDescent="0.25">
      <c r="B2627" s="238">
        <v>2564</v>
      </c>
      <c r="C2627" s="237">
        <v>-141.86368894183187</v>
      </c>
    </row>
    <row r="2628" spans="2:3" x14ac:dyDescent="0.25">
      <c r="B2628" s="238">
        <v>2565</v>
      </c>
      <c r="C2628" s="237">
        <v>218.79957946406381</v>
      </c>
    </row>
    <row r="2629" spans="2:3" x14ac:dyDescent="0.25">
      <c r="B2629" s="238">
        <v>2566</v>
      </c>
      <c r="C2629" s="237">
        <v>-71.617895415360834</v>
      </c>
    </row>
    <row r="2630" spans="2:3" x14ac:dyDescent="0.25">
      <c r="B2630" s="238">
        <v>2567</v>
      </c>
      <c r="C2630" s="237">
        <v>135.36559326854433</v>
      </c>
    </row>
    <row r="2631" spans="2:3" x14ac:dyDescent="0.25">
      <c r="B2631" s="238">
        <v>2568</v>
      </c>
      <c r="C2631" s="237">
        <v>178.28609303146771</v>
      </c>
    </row>
    <row r="2632" spans="2:3" x14ac:dyDescent="0.25">
      <c r="B2632" s="238">
        <v>2569</v>
      </c>
      <c r="C2632" s="237">
        <v>-24.086069595700934</v>
      </c>
    </row>
    <row r="2633" spans="2:3" x14ac:dyDescent="0.25">
      <c r="B2633" s="238">
        <v>2570</v>
      </c>
      <c r="C2633" s="237">
        <v>203.12094244019681</v>
      </c>
    </row>
    <row r="2634" spans="2:3" x14ac:dyDescent="0.25">
      <c r="B2634" s="238">
        <v>2571</v>
      </c>
      <c r="C2634" s="237">
        <v>296.30558910338783</v>
      </c>
    </row>
    <row r="2635" spans="2:3" x14ac:dyDescent="0.25">
      <c r="B2635" s="238">
        <v>2572</v>
      </c>
      <c r="C2635" s="237">
        <v>111.06713648034435</v>
      </c>
    </row>
    <row r="2636" spans="2:3" x14ac:dyDescent="0.25">
      <c r="B2636" s="238">
        <v>2573</v>
      </c>
      <c r="C2636" s="237">
        <v>3.5678982825056096</v>
      </c>
    </row>
    <row r="2637" spans="2:3" x14ac:dyDescent="0.25">
      <c r="B2637" s="238">
        <v>2574</v>
      </c>
      <c r="C2637" s="237">
        <v>33.517261000814912</v>
      </c>
    </row>
    <row r="2638" spans="2:3" x14ac:dyDescent="0.25">
      <c r="B2638" s="238">
        <v>2575</v>
      </c>
      <c r="C2638" s="237">
        <v>33.776879278727066</v>
      </c>
    </row>
    <row r="2639" spans="2:3" x14ac:dyDescent="0.25">
      <c r="B2639" s="238">
        <v>2576</v>
      </c>
      <c r="C2639" s="237">
        <v>-1.7083053304364455</v>
      </c>
    </row>
    <row r="2640" spans="2:3" x14ac:dyDescent="0.25">
      <c r="B2640" s="238">
        <v>2577</v>
      </c>
      <c r="C2640" s="237">
        <v>188.53820572479356</v>
      </c>
    </row>
    <row r="2641" spans="2:3" x14ac:dyDescent="0.25">
      <c r="B2641" s="238">
        <v>2578</v>
      </c>
      <c r="C2641" s="237">
        <v>48.723646065387953</v>
      </c>
    </row>
    <row r="2642" spans="2:3" x14ac:dyDescent="0.25">
      <c r="B2642" s="238">
        <v>2579</v>
      </c>
      <c r="C2642" s="237">
        <v>178.92333979053205</v>
      </c>
    </row>
    <row r="2643" spans="2:3" x14ac:dyDescent="0.25">
      <c r="B2643" s="238">
        <v>2580</v>
      </c>
      <c r="C2643" s="237">
        <v>42.212646946299515</v>
      </c>
    </row>
    <row r="2644" spans="2:3" x14ac:dyDescent="0.25">
      <c r="B2644" s="238">
        <v>2581</v>
      </c>
      <c r="C2644" s="237">
        <v>117.21165549126987</v>
      </c>
    </row>
    <row r="2645" spans="2:3" x14ac:dyDescent="0.25">
      <c r="B2645" s="238">
        <v>2582</v>
      </c>
      <c r="C2645" s="237">
        <v>15.221425455198471</v>
      </c>
    </row>
    <row r="2646" spans="2:3" x14ac:dyDescent="0.25">
      <c r="B2646" s="238">
        <v>2583</v>
      </c>
      <c r="C2646" s="237">
        <v>-115.30446699536733</v>
      </c>
    </row>
    <row r="2647" spans="2:3" x14ac:dyDescent="0.25">
      <c r="B2647" s="238">
        <v>2584</v>
      </c>
      <c r="C2647" s="237">
        <v>36.564448800164669</v>
      </c>
    </row>
    <row r="2648" spans="2:3" x14ac:dyDescent="0.25">
      <c r="B2648" s="238">
        <v>2585</v>
      </c>
      <c r="C2648" s="237">
        <v>48.259219789415454</v>
      </c>
    </row>
    <row r="2649" spans="2:3" x14ac:dyDescent="0.25">
      <c r="B2649" s="238">
        <v>2586</v>
      </c>
      <c r="C2649" s="237">
        <v>91.276747477773554</v>
      </c>
    </row>
    <row r="2650" spans="2:3" x14ac:dyDescent="0.25">
      <c r="B2650" s="238">
        <v>2587</v>
      </c>
      <c r="C2650" s="237">
        <v>408.99680021553445</v>
      </c>
    </row>
    <row r="2651" spans="2:3" x14ac:dyDescent="0.25">
      <c r="B2651" s="238">
        <v>2588</v>
      </c>
      <c r="C2651" s="237">
        <v>292.38417603402354</v>
      </c>
    </row>
    <row r="2652" spans="2:3" x14ac:dyDescent="0.25">
      <c r="B2652" s="238">
        <v>2589</v>
      </c>
      <c r="C2652" s="237">
        <v>193.88394515903843</v>
      </c>
    </row>
    <row r="2653" spans="2:3" x14ac:dyDescent="0.25">
      <c r="B2653" s="238">
        <v>2590</v>
      </c>
      <c r="C2653" s="237">
        <v>261.09686339396967</v>
      </c>
    </row>
    <row r="2654" spans="2:3" x14ac:dyDescent="0.25">
      <c r="B2654" s="238">
        <v>2591</v>
      </c>
      <c r="C2654" s="237">
        <v>242.45014949235485</v>
      </c>
    </row>
    <row r="2655" spans="2:3" x14ac:dyDescent="0.25">
      <c r="B2655" s="238">
        <v>2592</v>
      </c>
      <c r="C2655" s="237">
        <v>135.00728217351718</v>
      </c>
    </row>
    <row r="2656" spans="2:3" x14ac:dyDescent="0.25">
      <c r="B2656" s="238">
        <v>2593</v>
      </c>
      <c r="C2656" s="237">
        <v>268.67557754572152</v>
      </c>
    </row>
    <row r="2657" spans="2:3" x14ac:dyDescent="0.25">
      <c r="B2657" s="238">
        <v>2594</v>
      </c>
      <c r="C2657" s="237">
        <v>133.35163930636807</v>
      </c>
    </row>
    <row r="2658" spans="2:3" x14ac:dyDescent="0.25">
      <c r="B2658" s="238">
        <v>2595</v>
      </c>
      <c r="C2658" s="237">
        <v>-41.433012886016797</v>
      </c>
    </row>
    <row r="2659" spans="2:3" x14ac:dyDescent="0.25">
      <c r="B2659" s="238">
        <v>2596</v>
      </c>
      <c r="C2659" s="237">
        <v>166.41718297914844</v>
      </c>
    </row>
    <row r="2660" spans="2:3" x14ac:dyDescent="0.25">
      <c r="B2660" s="238">
        <v>2597</v>
      </c>
      <c r="C2660" s="237">
        <v>343.49307313733311</v>
      </c>
    </row>
    <row r="2661" spans="2:3" x14ac:dyDescent="0.25">
      <c r="B2661" s="238">
        <v>2598</v>
      </c>
      <c r="C2661" s="237">
        <v>31.500650285468524</v>
      </c>
    </row>
    <row r="2662" spans="2:3" x14ac:dyDescent="0.25">
      <c r="B2662" s="238">
        <v>2599</v>
      </c>
      <c r="C2662" s="237">
        <v>39.251154593933052</v>
      </c>
    </row>
    <row r="2663" spans="2:3" x14ac:dyDescent="0.25">
      <c r="B2663" s="238">
        <v>2600</v>
      </c>
      <c r="C2663" s="237">
        <v>222.95138971696628</v>
      </c>
    </row>
    <row r="2664" spans="2:3" x14ac:dyDescent="0.25">
      <c r="B2664" s="238">
        <v>2601</v>
      </c>
      <c r="C2664" s="237">
        <v>153.49648612618256</v>
      </c>
    </row>
    <row r="2665" spans="2:3" x14ac:dyDescent="0.25">
      <c r="B2665" s="238">
        <v>2602</v>
      </c>
      <c r="C2665" s="237">
        <v>65.376693933483921</v>
      </c>
    </row>
    <row r="2666" spans="2:3" x14ac:dyDescent="0.25">
      <c r="B2666" s="238">
        <v>2603</v>
      </c>
      <c r="C2666" s="237">
        <v>307.6259112923093</v>
      </c>
    </row>
    <row r="2667" spans="2:3" x14ac:dyDescent="0.25">
      <c r="B2667" s="238">
        <v>2604</v>
      </c>
      <c r="C2667" s="237">
        <v>-74.764622956850673</v>
      </c>
    </row>
    <row r="2668" spans="2:3" x14ac:dyDescent="0.25">
      <c r="B2668" s="238">
        <v>2605</v>
      </c>
      <c r="C2668" s="237">
        <v>286.40347567444616</v>
      </c>
    </row>
    <row r="2669" spans="2:3" x14ac:dyDescent="0.25">
      <c r="B2669" s="238">
        <v>2606</v>
      </c>
      <c r="C2669" s="237">
        <v>97.483323504982536</v>
      </c>
    </row>
    <row r="2670" spans="2:3" x14ac:dyDescent="0.25">
      <c r="B2670" s="238">
        <v>2607</v>
      </c>
      <c r="C2670" s="237">
        <v>91.879135530666034</v>
      </c>
    </row>
    <row r="2671" spans="2:3" x14ac:dyDescent="0.25">
      <c r="B2671" s="238">
        <v>2608</v>
      </c>
      <c r="C2671" s="237">
        <v>204.24866769675344</v>
      </c>
    </row>
    <row r="2672" spans="2:3" x14ac:dyDescent="0.25">
      <c r="B2672" s="238">
        <v>2609</v>
      </c>
      <c r="C2672" s="237">
        <v>-20.819849588622304</v>
      </c>
    </row>
    <row r="2673" spans="2:3" x14ac:dyDescent="0.25">
      <c r="B2673" s="238">
        <v>2610</v>
      </c>
      <c r="C2673" s="237">
        <v>104.08460391826665</v>
      </c>
    </row>
    <row r="2674" spans="2:3" x14ac:dyDescent="0.25">
      <c r="B2674" s="238">
        <v>2611</v>
      </c>
      <c r="C2674" s="237">
        <v>127.95553489190722</v>
      </c>
    </row>
    <row r="2675" spans="2:3" x14ac:dyDescent="0.25">
      <c r="B2675" s="238">
        <v>2612</v>
      </c>
      <c r="C2675" s="237">
        <v>-24.06559467722272</v>
      </c>
    </row>
    <row r="2676" spans="2:3" x14ac:dyDescent="0.25">
      <c r="B2676" s="238">
        <v>2613</v>
      </c>
      <c r="C2676" s="237">
        <v>14.827620491506309</v>
      </c>
    </row>
    <row r="2677" spans="2:3" x14ac:dyDescent="0.25">
      <c r="B2677" s="238">
        <v>2614</v>
      </c>
      <c r="C2677" s="237">
        <v>29.770110472128891</v>
      </c>
    </row>
    <row r="2678" spans="2:3" x14ac:dyDescent="0.25">
      <c r="B2678" s="238">
        <v>2615</v>
      </c>
      <c r="C2678" s="237">
        <v>144.75113878342017</v>
      </c>
    </row>
    <row r="2679" spans="2:3" x14ac:dyDescent="0.25">
      <c r="B2679" s="238">
        <v>2616</v>
      </c>
      <c r="C2679" s="237">
        <v>558.40151766495615</v>
      </c>
    </row>
    <row r="2680" spans="2:3" x14ac:dyDescent="0.25">
      <c r="B2680" s="238">
        <v>2617</v>
      </c>
      <c r="C2680" s="237">
        <v>81.614310160515004</v>
      </c>
    </row>
    <row r="2681" spans="2:3" x14ac:dyDescent="0.25">
      <c r="B2681" s="238">
        <v>2618</v>
      </c>
      <c r="C2681" s="237">
        <v>55.52997918269233</v>
      </c>
    </row>
    <row r="2682" spans="2:3" x14ac:dyDescent="0.25">
      <c r="B2682" s="238">
        <v>2619</v>
      </c>
      <c r="C2682" s="237">
        <v>226.97119065316281</v>
      </c>
    </row>
    <row r="2683" spans="2:3" x14ac:dyDescent="0.25">
      <c r="B2683" s="238">
        <v>2620</v>
      </c>
      <c r="C2683" s="237">
        <v>85.916990590468771</v>
      </c>
    </row>
    <row r="2684" spans="2:3" x14ac:dyDescent="0.25">
      <c r="B2684" s="238">
        <v>2621</v>
      </c>
      <c r="C2684" s="237">
        <v>134.45909192302264</v>
      </c>
    </row>
    <row r="2685" spans="2:3" x14ac:dyDescent="0.25">
      <c r="B2685" s="238">
        <v>2622</v>
      </c>
      <c r="C2685" s="237">
        <v>301.16132013807845</v>
      </c>
    </row>
    <row r="2686" spans="2:3" x14ac:dyDescent="0.25">
      <c r="B2686" s="238">
        <v>2623</v>
      </c>
      <c r="C2686" s="237">
        <v>101.55864162773133</v>
      </c>
    </row>
    <row r="2687" spans="2:3" x14ac:dyDescent="0.25">
      <c r="B2687" s="238">
        <v>2624</v>
      </c>
      <c r="C2687" s="237">
        <v>48.362874545152565</v>
      </c>
    </row>
    <row r="2688" spans="2:3" x14ac:dyDescent="0.25">
      <c r="B2688" s="238">
        <v>2625</v>
      </c>
      <c r="C2688" s="237">
        <v>221.08337516091393</v>
      </c>
    </row>
    <row r="2689" spans="2:3" x14ac:dyDescent="0.25">
      <c r="B2689" s="238">
        <v>2626</v>
      </c>
      <c r="C2689" s="237">
        <v>0.32345376150279037</v>
      </c>
    </row>
    <row r="2690" spans="2:3" x14ac:dyDescent="0.25">
      <c r="B2690" s="238">
        <v>2627</v>
      </c>
      <c r="C2690" s="237">
        <v>235.05019951906223</v>
      </c>
    </row>
    <row r="2691" spans="2:3" x14ac:dyDescent="0.25">
      <c r="B2691" s="238">
        <v>2628</v>
      </c>
      <c r="C2691" s="237">
        <v>-86.88052836084168</v>
      </c>
    </row>
    <row r="2692" spans="2:3" x14ac:dyDescent="0.25">
      <c r="B2692" s="238">
        <v>2629</v>
      </c>
      <c r="C2692" s="237">
        <v>111.07171526365356</v>
      </c>
    </row>
    <row r="2693" spans="2:3" x14ac:dyDescent="0.25">
      <c r="B2693" s="238">
        <v>2630</v>
      </c>
      <c r="C2693" s="237">
        <v>6.0532989085644999</v>
      </c>
    </row>
    <row r="2694" spans="2:3" x14ac:dyDescent="0.25">
      <c r="B2694" s="238">
        <v>2631</v>
      </c>
      <c r="C2694" s="237">
        <v>246.97576009579862</v>
      </c>
    </row>
    <row r="2695" spans="2:3" x14ac:dyDescent="0.25">
      <c r="B2695" s="238">
        <v>2632</v>
      </c>
      <c r="C2695" s="237">
        <v>100.31466118079229</v>
      </c>
    </row>
    <row r="2696" spans="2:3" x14ac:dyDescent="0.25">
      <c r="B2696" s="238">
        <v>2633</v>
      </c>
      <c r="C2696" s="237">
        <v>194.13886684293021</v>
      </c>
    </row>
    <row r="2697" spans="2:3" x14ac:dyDescent="0.25">
      <c r="B2697" s="238">
        <v>2634</v>
      </c>
      <c r="C2697" s="237">
        <v>176.30626301819538</v>
      </c>
    </row>
    <row r="2698" spans="2:3" x14ac:dyDescent="0.25">
      <c r="B2698" s="238">
        <v>2635</v>
      </c>
      <c r="C2698" s="237">
        <v>166.66825872656767</v>
      </c>
    </row>
    <row r="2699" spans="2:3" x14ac:dyDescent="0.25">
      <c r="B2699" s="238">
        <v>2636</v>
      </c>
      <c r="C2699" s="237">
        <v>63.852512826956797</v>
      </c>
    </row>
    <row r="2700" spans="2:3" x14ac:dyDescent="0.25">
      <c r="B2700" s="238">
        <v>2637</v>
      </c>
      <c r="C2700" s="237">
        <v>42.062822365982043</v>
      </c>
    </row>
    <row r="2701" spans="2:3" x14ac:dyDescent="0.25">
      <c r="B2701" s="238">
        <v>2638</v>
      </c>
      <c r="C2701" s="237">
        <v>16.38043494010752</v>
      </c>
    </row>
    <row r="2702" spans="2:3" x14ac:dyDescent="0.25">
      <c r="B2702" s="238">
        <v>2639</v>
      </c>
      <c r="C2702" s="237">
        <v>-28.086382274563618</v>
      </c>
    </row>
    <row r="2703" spans="2:3" x14ac:dyDescent="0.25">
      <c r="B2703" s="238">
        <v>2640</v>
      </c>
      <c r="C2703" s="237">
        <v>243.08237070625393</v>
      </c>
    </row>
    <row r="2704" spans="2:3" x14ac:dyDescent="0.25">
      <c r="B2704" s="238">
        <v>2641</v>
      </c>
      <c r="C2704" s="237">
        <v>174.11226237523806</v>
      </c>
    </row>
    <row r="2705" spans="2:3" x14ac:dyDescent="0.25">
      <c r="B2705" s="238">
        <v>2642</v>
      </c>
      <c r="C2705" s="237">
        <v>161.53071130066337</v>
      </c>
    </row>
    <row r="2706" spans="2:3" x14ac:dyDescent="0.25">
      <c r="B2706" s="238">
        <v>2643</v>
      </c>
      <c r="C2706" s="237">
        <v>296.66010349915712</v>
      </c>
    </row>
    <row r="2707" spans="2:3" x14ac:dyDescent="0.25">
      <c r="B2707" s="238">
        <v>2644</v>
      </c>
      <c r="C2707" s="237">
        <v>-136.37179712039074</v>
      </c>
    </row>
    <row r="2708" spans="2:3" x14ac:dyDescent="0.25">
      <c r="B2708" s="238">
        <v>2645</v>
      </c>
      <c r="C2708" s="237">
        <v>-105.12053529334719</v>
      </c>
    </row>
    <row r="2709" spans="2:3" x14ac:dyDescent="0.25">
      <c r="B2709" s="238">
        <v>2646</v>
      </c>
      <c r="C2709" s="237">
        <v>144.25117144695014</v>
      </c>
    </row>
    <row r="2710" spans="2:3" x14ac:dyDescent="0.25">
      <c r="B2710" s="238">
        <v>2647</v>
      </c>
      <c r="C2710" s="237">
        <v>-32.55677518369987</v>
      </c>
    </row>
    <row r="2711" spans="2:3" x14ac:dyDescent="0.25">
      <c r="B2711" s="238">
        <v>2648</v>
      </c>
      <c r="C2711" s="237">
        <v>24.329321365993522</v>
      </c>
    </row>
    <row r="2712" spans="2:3" x14ac:dyDescent="0.25">
      <c r="B2712" s="238">
        <v>2649</v>
      </c>
      <c r="C2712" s="237">
        <v>110.89314538713681</v>
      </c>
    </row>
    <row r="2713" spans="2:3" x14ac:dyDescent="0.25">
      <c r="B2713" s="238">
        <v>2650</v>
      </c>
      <c r="C2713" s="237">
        <v>179.63619293113209</v>
      </c>
    </row>
    <row r="2714" spans="2:3" x14ac:dyDescent="0.25">
      <c r="B2714" s="238">
        <v>2651</v>
      </c>
      <c r="C2714" s="237">
        <v>-6.0849849560363793</v>
      </c>
    </row>
    <row r="2715" spans="2:3" x14ac:dyDescent="0.25">
      <c r="B2715" s="238">
        <v>2652</v>
      </c>
      <c r="C2715" s="237">
        <v>161.2167877748291</v>
      </c>
    </row>
    <row r="2716" spans="2:3" x14ac:dyDescent="0.25">
      <c r="B2716" s="238">
        <v>2653</v>
      </c>
      <c r="C2716" s="237">
        <v>73.080635930117552</v>
      </c>
    </row>
    <row r="2717" spans="2:3" x14ac:dyDescent="0.25">
      <c r="B2717" s="238">
        <v>2654</v>
      </c>
      <c r="C2717" s="237">
        <v>-100.05194801042981</v>
      </c>
    </row>
    <row r="2718" spans="2:3" x14ac:dyDescent="0.25">
      <c r="B2718" s="238">
        <v>2655</v>
      </c>
      <c r="C2718" s="237">
        <v>128.5248111655203</v>
      </c>
    </row>
    <row r="2719" spans="2:3" x14ac:dyDescent="0.25">
      <c r="B2719" s="238">
        <v>2656</v>
      </c>
      <c r="C2719" s="237">
        <v>-61.620841921875211</v>
      </c>
    </row>
    <row r="2720" spans="2:3" x14ac:dyDescent="0.25">
      <c r="B2720" s="238">
        <v>2657</v>
      </c>
      <c r="C2720" s="237">
        <v>3.3432625355716681</v>
      </c>
    </row>
    <row r="2721" spans="2:3" x14ac:dyDescent="0.25">
      <c r="B2721" s="238">
        <v>2658</v>
      </c>
      <c r="C2721" s="237">
        <v>-26.060436522587196</v>
      </c>
    </row>
    <row r="2722" spans="2:3" x14ac:dyDescent="0.25">
      <c r="B2722" s="238">
        <v>2659</v>
      </c>
      <c r="C2722" s="237">
        <v>26.3956429257791</v>
      </c>
    </row>
    <row r="2723" spans="2:3" x14ac:dyDescent="0.25">
      <c r="B2723" s="238">
        <v>2660</v>
      </c>
      <c r="C2723" s="237">
        <v>129.05639193173099</v>
      </c>
    </row>
    <row r="2724" spans="2:3" x14ac:dyDescent="0.25">
      <c r="B2724" s="238">
        <v>2661</v>
      </c>
      <c r="C2724" s="237">
        <v>215.64709742371065</v>
      </c>
    </row>
    <row r="2725" spans="2:3" x14ac:dyDescent="0.25">
      <c r="B2725" s="238">
        <v>2662</v>
      </c>
      <c r="C2725" s="237">
        <v>158.53178382940922</v>
      </c>
    </row>
    <row r="2726" spans="2:3" x14ac:dyDescent="0.25">
      <c r="B2726" s="238">
        <v>2663</v>
      </c>
      <c r="C2726" s="237">
        <v>236.39195893208176</v>
      </c>
    </row>
    <row r="2727" spans="2:3" x14ac:dyDescent="0.25">
      <c r="B2727" s="238">
        <v>2664</v>
      </c>
      <c r="C2727" s="237">
        <v>202.74083292567485</v>
      </c>
    </row>
    <row r="2728" spans="2:3" x14ac:dyDescent="0.25">
      <c r="B2728" s="238">
        <v>2665</v>
      </c>
      <c r="C2728" s="237">
        <v>236.57260788947715</v>
      </c>
    </row>
    <row r="2729" spans="2:3" x14ac:dyDescent="0.25">
      <c r="B2729" s="238">
        <v>2666</v>
      </c>
      <c r="C2729" s="237">
        <v>46.865947783674315</v>
      </c>
    </row>
    <row r="2730" spans="2:3" x14ac:dyDescent="0.25">
      <c r="B2730" s="238">
        <v>2667</v>
      </c>
      <c r="C2730" s="237">
        <v>21.626546783508488</v>
      </c>
    </row>
    <row r="2731" spans="2:3" x14ac:dyDescent="0.25">
      <c r="B2731" s="238">
        <v>2668</v>
      </c>
      <c r="C2731" s="237">
        <v>24.279663410267389</v>
      </c>
    </row>
    <row r="2732" spans="2:3" x14ac:dyDescent="0.25">
      <c r="B2732" s="238">
        <v>2669</v>
      </c>
      <c r="C2732" s="237">
        <v>112.55589776135484</v>
      </c>
    </row>
    <row r="2733" spans="2:3" x14ac:dyDescent="0.25">
      <c r="B2733" s="238">
        <v>2670</v>
      </c>
      <c r="C2733" s="237">
        <v>77.189832860739742</v>
      </c>
    </row>
    <row r="2734" spans="2:3" x14ac:dyDescent="0.25">
      <c r="B2734" s="238">
        <v>2671</v>
      </c>
      <c r="C2734" s="237">
        <v>266.8700591300983</v>
      </c>
    </row>
    <row r="2735" spans="2:3" x14ac:dyDescent="0.25">
      <c r="B2735" s="238">
        <v>2672</v>
      </c>
      <c r="C2735" s="237">
        <v>-42.469322234883435</v>
      </c>
    </row>
    <row r="2736" spans="2:3" x14ac:dyDescent="0.25">
      <c r="B2736" s="238">
        <v>2673</v>
      </c>
      <c r="C2736" s="237">
        <v>37.551315474514141</v>
      </c>
    </row>
    <row r="2737" spans="2:3" x14ac:dyDescent="0.25">
      <c r="B2737" s="238">
        <v>2674</v>
      </c>
      <c r="C2737" s="237">
        <v>50.75036889018071</v>
      </c>
    </row>
    <row r="2738" spans="2:3" x14ac:dyDescent="0.25">
      <c r="B2738" s="238">
        <v>2675</v>
      </c>
      <c r="C2738" s="237">
        <v>70.812057267733877</v>
      </c>
    </row>
    <row r="2739" spans="2:3" x14ac:dyDescent="0.25">
      <c r="B2739" s="238">
        <v>2676</v>
      </c>
      <c r="C2739" s="237">
        <v>44.219358583045846</v>
      </c>
    </row>
    <row r="2740" spans="2:3" x14ac:dyDescent="0.25">
      <c r="B2740" s="238">
        <v>2677</v>
      </c>
      <c r="C2740" s="237">
        <v>-42.278774986371133</v>
      </c>
    </row>
    <row r="2741" spans="2:3" x14ac:dyDescent="0.25">
      <c r="B2741" s="238">
        <v>2678</v>
      </c>
      <c r="C2741" s="237">
        <v>8.2042152329766083</v>
      </c>
    </row>
    <row r="2742" spans="2:3" x14ac:dyDescent="0.25">
      <c r="B2742" s="238">
        <v>2679</v>
      </c>
      <c r="C2742" s="237">
        <v>-17.862226649229115</v>
      </c>
    </row>
    <row r="2743" spans="2:3" x14ac:dyDescent="0.25">
      <c r="B2743" s="238">
        <v>2680</v>
      </c>
      <c r="C2743" s="237">
        <v>113.08584027794871</v>
      </c>
    </row>
    <row r="2744" spans="2:3" x14ac:dyDescent="0.25">
      <c r="B2744" s="238">
        <v>2681</v>
      </c>
      <c r="C2744" s="237">
        <v>33.456628646959842</v>
      </c>
    </row>
    <row r="2745" spans="2:3" x14ac:dyDescent="0.25">
      <c r="B2745" s="238">
        <v>2682</v>
      </c>
      <c r="C2745" s="237">
        <v>177.14492112189535</v>
      </c>
    </row>
    <row r="2746" spans="2:3" x14ac:dyDescent="0.25">
      <c r="B2746" s="238">
        <v>2683</v>
      </c>
      <c r="C2746" s="237">
        <v>-66.261287564833935</v>
      </c>
    </row>
    <row r="2747" spans="2:3" x14ac:dyDescent="0.25">
      <c r="B2747" s="238">
        <v>2684</v>
      </c>
      <c r="C2747" s="237">
        <v>71.889052517829924</v>
      </c>
    </row>
    <row r="2748" spans="2:3" x14ac:dyDescent="0.25">
      <c r="B2748" s="238">
        <v>2685</v>
      </c>
      <c r="C2748" s="237">
        <v>159.47540398158614</v>
      </c>
    </row>
    <row r="2749" spans="2:3" x14ac:dyDescent="0.25">
      <c r="B2749" s="238">
        <v>2686</v>
      </c>
      <c r="C2749" s="237">
        <v>75.413064367392678</v>
      </c>
    </row>
    <row r="2750" spans="2:3" x14ac:dyDescent="0.25">
      <c r="B2750" s="238">
        <v>2687</v>
      </c>
      <c r="C2750" s="237">
        <v>31.076524238895544</v>
      </c>
    </row>
    <row r="2751" spans="2:3" x14ac:dyDescent="0.25">
      <c r="B2751" s="238">
        <v>2688</v>
      </c>
      <c r="C2751" s="237">
        <v>92.969040064230853</v>
      </c>
    </row>
    <row r="2752" spans="2:3" x14ac:dyDescent="0.25">
      <c r="B2752" s="238">
        <v>2689</v>
      </c>
      <c r="C2752" s="237">
        <v>326.58483768628321</v>
      </c>
    </row>
    <row r="2753" spans="2:3" x14ac:dyDescent="0.25">
      <c r="B2753" s="238">
        <v>2690</v>
      </c>
      <c r="C2753" s="237">
        <v>49.899613024406108</v>
      </c>
    </row>
    <row r="2754" spans="2:3" x14ac:dyDescent="0.25">
      <c r="B2754" s="238">
        <v>2691</v>
      </c>
      <c r="C2754" s="237">
        <v>70.765058032999718</v>
      </c>
    </row>
    <row r="2755" spans="2:3" x14ac:dyDescent="0.25">
      <c r="B2755" s="238">
        <v>2692</v>
      </c>
      <c r="C2755" s="237">
        <v>208.34359896363247</v>
      </c>
    </row>
    <row r="2756" spans="2:3" x14ac:dyDescent="0.25">
      <c r="B2756" s="238">
        <v>2693</v>
      </c>
      <c r="C2756" s="237">
        <v>159.31693046603786</v>
      </c>
    </row>
    <row r="2757" spans="2:3" x14ac:dyDescent="0.25">
      <c r="B2757" s="238">
        <v>2694</v>
      </c>
      <c r="C2757" s="237">
        <v>70.703549912109651</v>
      </c>
    </row>
    <row r="2758" spans="2:3" x14ac:dyDescent="0.25">
      <c r="B2758" s="238">
        <v>2695</v>
      </c>
      <c r="C2758" s="237">
        <v>258.1118325802297</v>
      </c>
    </row>
    <row r="2759" spans="2:3" x14ac:dyDescent="0.25">
      <c r="B2759" s="238">
        <v>2696</v>
      </c>
      <c r="C2759" s="237">
        <v>60.941003281245557</v>
      </c>
    </row>
    <row r="2760" spans="2:3" x14ac:dyDescent="0.25">
      <c r="B2760" s="238">
        <v>2697</v>
      </c>
      <c r="C2760" s="237">
        <v>87.440967794614352</v>
      </c>
    </row>
    <row r="2761" spans="2:3" x14ac:dyDescent="0.25">
      <c r="B2761" s="238">
        <v>2698</v>
      </c>
      <c r="C2761" s="237">
        <v>48.650650348729854</v>
      </c>
    </row>
    <row r="2762" spans="2:3" x14ac:dyDescent="0.25">
      <c r="B2762" s="238">
        <v>2699</v>
      </c>
      <c r="C2762" s="237">
        <v>35.688552825624157</v>
      </c>
    </row>
    <row r="2763" spans="2:3" x14ac:dyDescent="0.25">
      <c r="B2763" s="238">
        <v>2700</v>
      </c>
      <c r="C2763" s="237">
        <v>188.82662549813517</v>
      </c>
    </row>
    <row r="2764" spans="2:3" x14ac:dyDescent="0.25">
      <c r="B2764" s="238">
        <v>2701</v>
      </c>
      <c r="C2764" s="237">
        <v>95.307907869867165</v>
      </c>
    </row>
    <row r="2765" spans="2:3" x14ac:dyDescent="0.25">
      <c r="B2765" s="238">
        <v>2702</v>
      </c>
      <c r="C2765" s="237">
        <v>-10.433329495925335</v>
      </c>
    </row>
    <row r="2766" spans="2:3" x14ac:dyDescent="0.25">
      <c r="B2766" s="238">
        <v>2703</v>
      </c>
      <c r="C2766" s="237">
        <v>77.288212321768384</v>
      </c>
    </row>
    <row r="2767" spans="2:3" x14ac:dyDescent="0.25">
      <c r="B2767" s="238">
        <v>2704</v>
      </c>
      <c r="C2767" s="237">
        <v>178.98137016735973</v>
      </c>
    </row>
    <row r="2768" spans="2:3" x14ac:dyDescent="0.25">
      <c r="B2768" s="238">
        <v>2705</v>
      </c>
      <c r="C2768" s="237">
        <v>92.263735425124281</v>
      </c>
    </row>
    <row r="2769" spans="2:3" x14ac:dyDescent="0.25">
      <c r="B2769" s="238">
        <v>2706</v>
      </c>
      <c r="C2769" s="237">
        <v>-51.781078323833896</v>
      </c>
    </row>
    <row r="2770" spans="2:3" x14ac:dyDescent="0.25">
      <c r="B2770" s="238">
        <v>2707</v>
      </c>
      <c r="C2770" s="237">
        <v>-14.170294889730371</v>
      </c>
    </row>
    <row r="2771" spans="2:3" x14ac:dyDescent="0.25">
      <c r="B2771" s="238">
        <v>2708</v>
      </c>
      <c r="C2771" s="237">
        <v>85.763123678314898</v>
      </c>
    </row>
    <row r="2772" spans="2:3" x14ac:dyDescent="0.25">
      <c r="B2772" s="238">
        <v>2709</v>
      </c>
      <c r="C2772" s="237">
        <v>109.79104182422248</v>
      </c>
    </row>
    <row r="2773" spans="2:3" x14ac:dyDescent="0.25">
      <c r="B2773" s="238">
        <v>2710</v>
      </c>
      <c r="C2773" s="237">
        <v>33.076356527415527</v>
      </c>
    </row>
    <row r="2774" spans="2:3" x14ac:dyDescent="0.25">
      <c r="B2774" s="238">
        <v>2711</v>
      </c>
      <c r="C2774" s="237">
        <v>-11.507783462787586</v>
      </c>
    </row>
    <row r="2775" spans="2:3" x14ac:dyDescent="0.25">
      <c r="B2775" s="238">
        <v>2712</v>
      </c>
      <c r="C2775" s="237">
        <v>-68.282051793822291</v>
      </c>
    </row>
    <row r="2776" spans="2:3" x14ac:dyDescent="0.25">
      <c r="B2776" s="238">
        <v>2713</v>
      </c>
      <c r="C2776" s="237">
        <v>286.6329211010829</v>
      </c>
    </row>
    <row r="2777" spans="2:3" x14ac:dyDescent="0.25">
      <c r="B2777" s="238">
        <v>2714</v>
      </c>
      <c r="C2777" s="237">
        <v>259.91353266796318</v>
      </c>
    </row>
    <row r="2778" spans="2:3" x14ac:dyDescent="0.25">
      <c r="B2778" s="238">
        <v>2715</v>
      </c>
      <c r="C2778" s="237">
        <v>86.028956595671701</v>
      </c>
    </row>
    <row r="2779" spans="2:3" x14ac:dyDescent="0.25">
      <c r="B2779" s="238">
        <v>2716</v>
      </c>
      <c r="C2779" s="237">
        <v>-76.821841140388159</v>
      </c>
    </row>
    <row r="2780" spans="2:3" x14ac:dyDescent="0.25">
      <c r="B2780" s="238">
        <v>2717</v>
      </c>
      <c r="C2780" s="237">
        <v>86.836853424563131</v>
      </c>
    </row>
    <row r="2781" spans="2:3" x14ac:dyDescent="0.25">
      <c r="B2781" s="238">
        <v>2718</v>
      </c>
      <c r="C2781" s="237">
        <v>125.38466254070374</v>
      </c>
    </row>
    <row r="2782" spans="2:3" x14ac:dyDescent="0.25">
      <c r="B2782" s="238">
        <v>2719</v>
      </c>
      <c r="C2782" s="237">
        <v>128.87248347405671</v>
      </c>
    </row>
    <row r="2783" spans="2:3" x14ac:dyDescent="0.25">
      <c r="B2783" s="238">
        <v>2720</v>
      </c>
      <c r="C2783" s="237">
        <v>20.835391646752541</v>
      </c>
    </row>
    <row r="2784" spans="2:3" x14ac:dyDescent="0.25">
      <c r="B2784" s="238">
        <v>2721</v>
      </c>
      <c r="C2784" s="237">
        <v>100.55170294830938</v>
      </c>
    </row>
    <row r="2785" spans="2:3" x14ac:dyDescent="0.25">
      <c r="B2785" s="238">
        <v>2722</v>
      </c>
      <c r="C2785" s="237">
        <v>-173.00928470587132</v>
      </c>
    </row>
    <row r="2786" spans="2:3" x14ac:dyDescent="0.25">
      <c r="B2786" s="238">
        <v>2723</v>
      </c>
      <c r="C2786" s="237">
        <v>84.362885955114351</v>
      </c>
    </row>
    <row r="2787" spans="2:3" x14ac:dyDescent="0.25">
      <c r="B2787" s="238">
        <v>2724</v>
      </c>
      <c r="C2787" s="237">
        <v>-193.55981892786326</v>
      </c>
    </row>
    <row r="2788" spans="2:3" x14ac:dyDescent="0.25">
      <c r="B2788" s="238">
        <v>2725</v>
      </c>
      <c r="C2788" s="237">
        <v>43.302454410061927</v>
      </c>
    </row>
    <row r="2789" spans="2:3" x14ac:dyDescent="0.25">
      <c r="B2789" s="238">
        <v>2726</v>
      </c>
      <c r="C2789" s="237">
        <v>157.43272963148542</v>
      </c>
    </row>
    <row r="2790" spans="2:3" x14ac:dyDescent="0.25">
      <c r="B2790" s="238">
        <v>2727</v>
      </c>
      <c r="C2790" s="237">
        <v>65.180663862923467</v>
      </c>
    </row>
    <row r="2791" spans="2:3" x14ac:dyDescent="0.25">
      <c r="B2791" s="238">
        <v>2728</v>
      </c>
      <c r="C2791" s="237">
        <v>203.68684483100776</v>
      </c>
    </row>
    <row r="2792" spans="2:3" x14ac:dyDescent="0.25">
      <c r="B2792" s="238">
        <v>2729</v>
      </c>
      <c r="C2792" s="237">
        <v>55.164668112582348</v>
      </c>
    </row>
    <row r="2793" spans="2:3" x14ac:dyDescent="0.25">
      <c r="B2793" s="238">
        <v>2730</v>
      </c>
      <c r="C2793" s="237">
        <v>-80.679104801066018</v>
      </c>
    </row>
    <row r="2794" spans="2:3" x14ac:dyDescent="0.25">
      <c r="B2794" s="238">
        <v>2731</v>
      </c>
      <c r="C2794" s="237">
        <v>-26.86871527372702</v>
      </c>
    </row>
    <row r="2795" spans="2:3" x14ac:dyDescent="0.25">
      <c r="B2795" s="238">
        <v>2732</v>
      </c>
      <c r="C2795" s="237">
        <v>45.057141219199806</v>
      </c>
    </row>
    <row r="2796" spans="2:3" x14ac:dyDescent="0.25">
      <c r="B2796" s="238">
        <v>2733</v>
      </c>
      <c r="C2796" s="237">
        <v>5.794930673726185</v>
      </c>
    </row>
    <row r="2797" spans="2:3" x14ac:dyDescent="0.25">
      <c r="B2797" s="238">
        <v>2734</v>
      </c>
      <c r="C2797" s="237">
        <v>-18.288371352085619</v>
      </c>
    </row>
    <row r="2798" spans="2:3" x14ac:dyDescent="0.25">
      <c r="B2798" s="238">
        <v>2735</v>
      </c>
      <c r="C2798" s="237">
        <v>59.819571348870163</v>
      </c>
    </row>
    <row r="2799" spans="2:3" x14ac:dyDescent="0.25">
      <c r="B2799" s="238">
        <v>2736</v>
      </c>
      <c r="C2799" s="237">
        <v>-41.051269243839499</v>
      </c>
    </row>
    <row r="2800" spans="2:3" x14ac:dyDescent="0.25">
      <c r="B2800" s="238">
        <v>2737</v>
      </c>
      <c r="C2800" s="237">
        <v>192.90123648364914</v>
      </c>
    </row>
    <row r="2801" spans="2:3" x14ac:dyDescent="0.25">
      <c r="B2801" s="238">
        <v>2738</v>
      </c>
      <c r="C2801" s="237">
        <v>-29.726096999210796</v>
      </c>
    </row>
    <row r="2802" spans="2:3" x14ac:dyDescent="0.25">
      <c r="B2802" s="238">
        <v>2739</v>
      </c>
      <c r="C2802" s="237">
        <v>75.14680248584034</v>
      </c>
    </row>
    <row r="2803" spans="2:3" x14ac:dyDescent="0.25">
      <c r="B2803" s="238">
        <v>2740</v>
      </c>
      <c r="C2803" s="237">
        <v>163.15700134064343</v>
      </c>
    </row>
    <row r="2804" spans="2:3" x14ac:dyDescent="0.25">
      <c r="B2804" s="238">
        <v>2741</v>
      </c>
      <c r="C2804" s="237">
        <v>375.29422713807077</v>
      </c>
    </row>
    <row r="2805" spans="2:3" x14ac:dyDescent="0.25">
      <c r="B2805" s="238">
        <v>2742</v>
      </c>
      <c r="C2805" s="237">
        <v>-69.419193254834653</v>
      </c>
    </row>
    <row r="2806" spans="2:3" x14ac:dyDescent="0.25">
      <c r="B2806" s="238">
        <v>2743</v>
      </c>
      <c r="C2806" s="237">
        <v>151.55119646162521</v>
      </c>
    </row>
    <row r="2807" spans="2:3" x14ac:dyDescent="0.25">
      <c r="B2807" s="238">
        <v>2744</v>
      </c>
      <c r="C2807" s="237">
        <v>43.914019638068581</v>
      </c>
    </row>
    <row r="2808" spans="2:3" x14ac:dyDescent="0.25">
      <c r="B2808" s="238">
        <v>2745</v>
      </c>
      <c r="C2808" s="237">
        <v>-53.361068767220843</v>
      </c>
    </row>
    <row r="2809" spans="2:3" x14ac:dyDescent="0.25">
      <c r="B2809" s="238">
        <v>2746</v>
      </c>
      <c r="C2809" s="237">
        <v>107.47001920718152</v>
      </c>
    </row>
    <row r="2810" spans="2:3" x14ac:dyDescent="0.25">
      <c r="B2810" s="238">
        <v>2747</v>
      </c>
      <c r="C2810" s="237">
        <v>138.63726282081595</v>
      </c>
    </row>
    <row r="2811" spans="2:3" x14ac:dyDescent="0.25">
      <c r="B2811" s="238">
        <v>2748</v>
      </c>
      <c r="C2811" s="237">
        <v>189.47714012121878</v>
      </c>
    </row>
    <row r="2812" spans="2:3" x14ac:dyDescent="0.25">
      <c r="B2812" s="238">
        <v>2749</v>
      </c>
      <c r="C2812" s="237">
        <v>125.28658432737565</v>
      </c>
    </row>
    <row r="2813" spans="2:3" x14ac:dyDescent="0.25">
      <c r="B2813" s="238">
        <v>2750</v>
      </c>
      <c r="C2813" s="237">
        <v>181.5437263375062</v>
      </c>
    </row>
    <row r="2814" spans="2:3" x14ac:dyDescent="0.25">
      <c r="B2814" s="238">
        <v>2751</v>
      </c>
      <c r="C2814" s="237">
        <v>145.73973404109171</v>
      </c>
    </row>
    <row r="2815" spans="2:3" x14ac:dyDescent="0.25">
      <c r="B2815" s="238">
        <v>2752</v>
      </c>
      <c r="C2815" s="237">
        <v>106.78164845298849</v>
      </c>
    </row>
    <row r="2816" spans="2:3" x14ac:dyDescent="0.25">
      <c r="B2816" s="238">
        <v>2753</v>
      </c>
      <c r="C2816" s="237">
        <v>-71.030417892688348</v>
      </c>
    </row>
    <row r="2817" spans="2:3" x14ac:dyDescent="0.25">
      <c r="B2817" s="238">
        <v>2754</v>
      </c>
      <c r="C2817" s="237">
        <v>165.82688626885721</v>
      </c>
    </row>
    <row r="2818" spans="2:3" x14ac:dyDescent="0.25">
      <c r="B2818" s="238">
        <v>2755</v>
      </c>
      <c r="C2818" s="237">
        <v>127.75706320375363</v>
      </c>
    </row>
    <row r="2819" spans="2:3" x14ac:dyDescent="0.25">
      <c r="B2819" s="238">
        <v>2756</v>
      </c>
      <c r="C2819" s="237">
        <v>298.17755848282729</v>
      </c>
    </row>
    <row r="2820" spans="2:3" x14ac:dyDescent="0.25">
      <c r="B2820" s="238">
        <v>2757</v>
      </c>
      <c r="C2820" s="237">
        <v>319.91637655972664</v>
      </c>
    </row>
    <row r="2821" spans="2:3" x14ac:dyDescent="0.25">
      <c r="B2821" s="238">
        <v>2758</v>
      </c>
      <c r="C2821" s="237">
        <v>251.52947743459745</v>
      </c>
    </row>
    <row r="2822" spans="2:3" x14ac:dyDescent="0.25">
      <c r="B2822" s="238">
        <v>2759</v>
      </c>
      <c r="C2822" s="237">
        <v>126.62911609657363</v>
      </c>
    </row>
    <row r="2823" spans="2:3" x14ac:dyDescent="0.25">
      <c r="B2823" s="238">
        <v>2760</v>
      </c>
      <c r="C2823" s="237">
        <v>-3.629991865420152</v>
      </c>
    </row>
    <row r="2824" spans="2:3" x14ac:dyDescent="0.25">
      <c r="B2824" s="238">
        <v>2761</v>
      </c>
      <c r="C2824" s="237">
        <v>143.56326925477316</v>
      </c>
    </row>
    <row r="2825" spans="2:3" x14ac:dyDescent="0.25">
      <c r="B2825" s="238">
        <v>2762</v>
      </c>
      <c r="C2825" s="237">
        <v>304.50144399931872</v>
      </c>
    </row>
    <row r="2826" spans="2:3" x14ac:dyDescent="0.25">
      <c r="B2826" s="238">
        <v>2763</v>
      </c>
      <c r="C2826" s="237">
        <v>40.092619429494661</v>
      </c>
    </row>
    <row r="2827" spans="2:3" x14ac:dyDescent="0.25">
      <c r="B2827" s="238">
        <v>2764</v>
      </c>
      <c r="C2827" s="237">
        <v>65.564538165375012</v>
      </c>
    </row>
    <row r="2828" spans="2:3" x14ac:dyDescent="0.25">
      <c r="B2828" s="238">
        <v>2765</v>
      </c>
      <c r="C2828" s="237">
        <v>364.60642916477377</v>
      </c>
    </row>
    <row r="2829" spans="2:3" x14ac:dyDescent="0.25">
      <c r="B2829" s="238">
        <v>2766</v>
      </c>
      <c r="C2829" s="237">
        <v>133.86159388074918</v>
      </c>
    </row>
    <row r="2830" spans="2:3" x14ac:dyDescent="0.25">
      <c r="B2830" s="238">
        <v>2767</v>
      </c>
      <c r="C2830" s="237">
        <v>50.853005380979994</v>
      </c>
    </row>
    <row r="2831" spans="2:3" x14ac:dyDescent="0.25">
      <c r="B2831" s="238">
        <v>2768</v>
      </c>
      <c r="C2831" s="237">
        <v>57.638226879785073</v>
      </c>
    </row>
    <row r="2832" spans="2:3" x14ac:dyDescent="0.25">
      <c r="B2832" s="238">
        <v>2769</v>
      </c>
      <c r="C2832" s="237">
        <v>131.08527958770117</v>
      </c>
    </row>
    <row r="2833" spans="2:3" x14ac:dyDescent="0.25">
      <c r="B2833" s="238">
        <v>2770</v>
      </c>
      <c r="C2833" s="237">
        <v>109.93055462603687</v>
      </c>
    </row>
    <row r="2834" spans="2:3" x14ac:dyDescent="0.25">
      <c r="B2834" s="238">
        <v>2771</v>
      </c>
      <c r="C2834" s="237">
        <v>185.7752314636881</v>
      </c>
    </row>
    <row r="2835" spans="2:3" x14ac:dyDescent="0.25">
      <c r="B2835" s="238">
        <v>2772</v>
      </c>
      <c r="C2835" s="237">
        <v>141.81806363232323</v>
      </c>
    </row>
    <row r="2836" spans="2:3" x14ac:dyDescent="0.25">
      <c r="B2836" s="238">
        <v>2773</v>
      </c>
      <c r="C2836" s="237">
        <v>-36.171728882957581</v>
      </c>
    </row>
    <row r="2837" spans="2:3" x14ac:dyDescent="0.25">
      <c r="B2837" s="238">
        <v>2774</v>
      </c>
      <c r="C2837" s="237">
        <v>355.95988627430654</v>
      </c>
    </row>
    <row r="2838" spans="2:3" x14ac:dyDescent="0.25">
      <c r="B2838" s="238">
        <v>2775</v>
      </c>
      <c r="C2838" s="237">
        <v>211.84218124792218</v>
      </c>
    </row>
    <row r="2839" spans="2:3" x14ac:dyDescent="0.25">
      <c r="B2839" s="238">
        <v>2776</v>
      </c>
      <c r="C2839" s="237">
        <v>157.02157171127541</v>
      </c>
    </row>
    <row r="2840" spans="2:3" x14ac:dyDescent="0.25">
      <c r="B2840" s="238">
        <v>2777</v>
      </c>
      <c r="C2840" s="237">
        <v>330.33453224254356</v>
      </c>
    </row>
    <row r="2841" spans="2:3" x14ac:dyDescent="0.25">
      <c r="B2841" s="238">
        <v>2778</v>
      </c>
      <c r="C2841" s="237">
        <v>258.84543584540211</v>
      </c>
    </row>
    <row r="2842" spans="2:3" x14ac:dyDescent="0.25">
      <c r="B2842" s="238">
        <v>2779</v>
      </c>
      <c r="C2842" s="237">
        <v>-25.637646471284967</v>
      </c>
    </row>
    <row r="2843" spans="2:3" x14ac:dyDescent="0.25">
      <c r="B2843" s="238">
        <v>2780</v>
      </c>
      <c r="C2843" s="237">
        <v>153.37936633906702</v>
      </c>
    </row>
    <row r="2844" spans="2:3" x14ac:dyDescent="0.25">
      <c r="B2844" s="238">
        <v>2781</v>
      </c>
      <c r="C2844" s="237">
        <v>94.718834816647274</v>
      </c>
    </row>
    <row r="2845" spans="2:3" x14ac:dyDescent="0.25">
      <c r="B2845" s="238">
        <v>2782</v>
      </c>
      <c r="C2845" s="237">
        <v>306.8050995153979</v>
      </c>
    </row>
    <row r="2846" spans="2:3" x14ac:dyDescent="0.25">
      <c r="B2846" s="238">
        <v>2783</v>
      </c>
      <c r="C2846" s="237">
        <v>83.716641098896645</v>
      </c>
    </row>
    <row r="2847" spans="2:3" x14ac:dyDescent="0.25">
      <c r="B2847" s="238">
        <v>2784</v>
      </c>
      <c r="C2847" s="237">
        <v>43.857290020045454</v>
      </c>
    </row>
    <row r="2848" spans="2:3" x14ac:dyDescent="0.25">
      <c r="B2848" s="238">
        <v>2785</v>
      </c>
      <c r="C2848" s="237">
        <v>203.54058902661518</v>
      </c>
    </row>
    <row r="2849" spans="2:3" x14ac:dyDescent="0.25">
      <c r="B2849" s="238">
        <v>2786</v>
      </c>
      <c r="C2849" s="237">
        <v>189.70519191717651</v>
      </c>
    </row>
    <row r="2850" spans="2:3" x14ac:dyDescent="0.25">
      <c r="B2850" s="238">
        <v>2787</v>
      </c>
      <c r="C2850" s="237">
        <v>262.07660230643108</v>
      </c>
    </row>
    <row r="2851" spans="2:3" x14ac:dyDescent="0.25">
      <c r="B2851" s="238">
        <v>2788</v>
      </c>
      <c r="C2851" s="237">
        <v>175.21819559797379</v>
      </c>
    </row>
    <row r="2852" spans="2:3" x14ac:dyDescent="0.25">
      <c r="B2852" s="238">
        <v>2789</v>
      </c>
      <c r="C2852" s="237">
        <v>272.51552241418528</v>
      </c>
    </row>
    <row r="2853" spans="2:3" x14ac:dyDescent="0.25">
      <c r="B2853" s="238">
        <v>2790</v>
      </c>
      <c r="C2853" s="237">
        <v>285.58357845212032</v>
      </c>
    </row>
    <row r="2854" spans="2:3" x14ac:dyDescent="0.25">
      <c r="B2854" s="238">
        <v>2791</v>
      </c>
      <c r="C2854" s="237">
        <v>92.060052862175525</v>
      </c>
    </row>
    <row r="2855" spans="2:3" x14ac:dyDescent="0.25">
      <c r="B2855" s="238">
        <v>2792</v>
      </c>
      <c r="C2855" s="237">
        <v>204.77174564105164</v>
      </c>
    </row>
    <row r="2856" spans="2:3" x14ac:dyDescent="0.25">
      <c r="B2856" s="238">
        <v>2793</v>
      </c>
      <c r="C2856" s="237">
        <v>20.439148059010634</v>
      </c>
    </row>
    <row r="2857" spans="2:3" x14ac:dyDescent="0.25">
      <c r="B2857" s="238">
        <v>2794</v>
      </c>
      <c r="C2857" s="237">
        <v>205.56483092571506</v>
      </c>
    </row>
    <row r="2858" spans="2:3" x14ac:dyDescent="0.25">
      <c r="B2858" s="238">
        <v>2795</v>
      </c>
      <c r="C2858" s="237">
        <v>4.4043077871019847</v>
      </c>
    </row>
    <row r="2859" spans="2:3" x14ac:dyDescent="0.25">
      <c r="B2859" s="238">
        <v>2796</v>
      </c>
      <c r="C2859" s="237">
        <v>-187.16673032870642</v>
      </c>
    </row>
    <row r="2860" spans="2:3" x14ac:dyDescent="0.25">
      <c r="B2860" s="238">
        <v>2797</v>
      </c>
      <c r="C2860" s="237">
        <v>5.7231678576096812</v>
      </c>
    </row>
    <row r="2861" spans="2:3" x14ac:dyDescent="0.25">
      <c r="B2861" s="238">
        <v>2798</v>
      </c>
      <c r="C2861" s="237">
        <v>-51.846838910972934</v>
      </c>
    </row>
    <row r="2862" spans="2:3" x14ac:dyDescent="0.25">
      <c r="B2862" s="238">
        <v>2799</v>
      </c>
      <c r="C2862" s="237">
        <v>114.76846260004758</v>
      </c>
    </row>
    <row r="2863" spans="2:3" x14ac:dyDescent="0.25">
      <c r="B2863" s="238">
        <v>2800</v>
      </c>
      <c r="C2863" s="237">
        <v>88.462710789743227</v>
      </c>
    </row>
    <row r="2864" spans="2:3" x14ac:dyDescent="0.25">
      <c r="B2864" s="238">
        <v>2801</v>
      </c>
      <c r="C2864" s="237">
        <v>188.83244783356776</v>
      </c>
    </row>
    <row r="2865" spans="2:3" x14ac:dyDescent="0.25">
      <c r="B2865" s="238">
        <v>2802</v>
      </c>
      <c r="C2865" s="237">
        <v>204.02196388790594</v>
      </c>
    </row>
    <row r="2866" spans="2:3" x14ac:dyDescent="0.25">
      <c r="B2866" s="238">
        <v>2803</v>
      </c>
      <c r="C2866" s="237">
        <v>254.29116583866571</v>
      </c>
    </row>
    <row r="2867" spans="2:3" x14ac:dyDescent="0.25">
      <c r="B2867" s="238">
        <v>2804</v>
      </c>
      <c r="C2867" s="237">
        <v>204.02053955159869</v>
      </c>
    </row>
    <row r="2868" spans="2:3" x14ac:dyDescent="0.25">
      <c r="B2868" s="238">
        <v>2805</v>
      </c>
      <c r="C2868" s="237">
        <v>1.53431181980541</v>
      </c>
    </row>
    <row r="2869" spans="2:3" x14ac:dyDescent="0.25">
      <c r="B2869" s="238">
        <v>2806</v>
      </c>
      <c r="C2869" s="237">
        <v>173.4066545606517</v>
      </c>
    </row>
    <row r="2870" spans="2:3" x14ac:dyDescent="0.25">
      <c r="B2870" s="238">
        <v>2807</v>
      </c>
      <c r="C2870" s="237">
        <v>344.61741669069932</v>
      </c>
    </row>
    <row r="2871" spans="2:3" x14ac:dyDescent="0.25">
      <c r="B2871" s="238">
        <v>2808</v>
      </c>
      <c r="C2871" s="237">
        <v>29.7054118497541</v>
      </c>
    </row>
    <row r="2872" spans="2:3" x14ac:dyDescent="0.25">
      <c r="B2872" s="238">
        <v>2809</v>
      </c>
      <c r="C2872" s="237">
        <v>51.94280834381567</v>
      </c>
    </row>
    <row r="2873" spans="2:3" x14ac:dyDescent="0.25">
      <c r="B2873" s="238">
        <v>2810</v>
      </c>
      <c r="C2873" s="237">
        <v>-162.23682139309682</v>
      </c>
    </row>
    <row r="2874" spans="2:3" x14ac:dyDescent="0.25">
      <c r="B2874" s="238">
        <v>2811</v>
      </c>
      <c r="C2874" s="237">
        <v>95.55999773357469</v>
      </c>
    </row>
    <row r="2875" spans="2:3" x14ac:dyDescent="0.25">
      <c r="B2875" s="238">
        <v>2812</v>
      </c>
      <c r="C2875" s="237">
        <v>174.47176906288263</v>
      </c>
    </row>
    <row r="2876" spans="2:3" x14ac:dyDescent="0.25">
      <c r="B2876" s="238">
        <v>2813</v>
      </c>
      <c r="C2876" s="237">
        <v>-8.8315185207227387</v>
      </c>
    </row>
    <row r="2877" spans="2:3" x14ac:dyDescent="0.25">
      <c r="B2877" s="238">
        <v>2814</v>
      </c>
      <c r="C2877" s="237">
        <v>54.54479565337148</v>
      </c>
    </row>
    <row r="2878" spans="2:3" x14ac:dyDescent="0.25">
      <c r="B2878" s="238">
        <v>2815</v>
      </c>
      <c r="C2878" s="237">
        <v>188.81405740310203</v>
      </c>
    </row>
    <row r="2879" spans="2:3" x14ac:dyDescent="0.25">
      <c r="B2879" s="238">
        <v>2816</v>
      </c>
      <c r="C2879" s="237">
        <v>204.42120756994211</v>
      </c>
    </row>
    <row r="2880" spans="2:3" x14ac:dyDescent="0.25">
      <c r="B2880" s="238">
        <v>2817</v>
      </c>
      <c r="C2880" s="237">
        <v>130.83651570521832</v>
      </c>
    </row>
    <row r="2881" spans="2:3" x14ac:dyDescent="0.25">
      <c r="B2881" s="238">
        <v>2818</v>
      </c>
      <c r="C2881" s="237">
        <v>46.796699937053106</v>
      </c>
    </row>
    <row r="2882" spans="2:3" x14ac:dyDescent="0.25">
      <c r="B2882" s="238">
        <v>2819</v>
      </c>
      <c r="C2882" s="237">
        <v>193.40720787694883</v>
      </c>
    </row>
    <row r="2883" spans="2:3" x14ac:dyDescent="0.25">
      <c r="B2883" s="238">
        <v>2820</v>
      </c>
      <c r="C2883" s="237">
        <v>376.79087258663753</v>
      </c>
    </row>
    <row r="2884" spans="2:3" x14ac:dyDescent="0.25">
      <c r="B2884" s="238">
        <v>2821</v>
      </c>
      <c r="C2884" s="237">
        <v>294.19089337293195</v>
      </c>
    </row>
    <row r="2885" spans="2:3" x14ac:dyDescent="0.25">
      <c r="B2885" s="238">
        <v>2822</v>
      </c>
      <c r="C2885" s="237">
        <v>66.170097973530048</v>
      </c>
    </row>
    <row r="2886" spans="2:3" x14ac:dyDescent="0.25">
      <c r="B2886" s="238">
        <v>2823</v>
      </c>
      <c r="C2886" s="237">
        <v>146.01443687178727</v>
      </c>
    </row>
    <row r="2887" spans="2:3" x14ac:dyDescent="0.25">
      <c r="B2887" s="238">
        <v>2824</v>
      </c>
      <c r="C2887" s="237">
        <v>270.75175932679053</v>
      </c>
    </row>
    <row r="2888" spans="2:3" x14ac:dyDescent="0.25">
      <c r="B2888" s="238">
        <v>2825</v>
      </c>
      <c r="C2888" s="237">
        <v>62.520941073703071</v>
      </c>
    </row>
    <row r="2889" spans="2:3" x14ac:dyDescent="0.25">
      <c r="B2889" s="238">
        <v>2826</v>
      </c>
      <c r="C2889" s="237">
        <v>247.97353311773435</v>
      </c>
    </row>
    <row r="2890" spans="2:3" x14ac:dyDescent="0.25">
      <c r="B2890" s="238">
        <v>2827</v>
      </c>
      <c r="C2890" s="237">
        <v>256.20306152899985</v>
      </c>
    </row>
    <row r="2891" spans="2:3" x14ac:dyDescent="0.25">
      <c r="B2891" s="238">
        <v>2828</v>
      </c>
      <c r="C2891" s="237">
        <v>39.380232771008139</v>
      </c>
    </row>
    <row r="2892" spans="2:3" x14ac:dyDescent="0.25">
      <c r="B2892" s="238">
        <v>2829</v>
      </c>
      <c r="C2892" s="237">
        <v>129.30899867941278</v>
      </c>
    </row>
    <row r="2893" spans="2:3" x14ac:dyDescent="0.25">
      <c r="B2893" s="238">
        <v>2830</v>
      </c>
      <c r="C2893" s="237">
        <v>-26.987226368128034</v>
      </c>
    </row>
    <row r="2894" spans="2:3" x14ac:dyDescent="0.25">
      <c r="B2894" s="238">
        <v>2831</v>
      </c>
      <c r="C2894" s="237">
        <v>91.125728156011377</v>
      </c>
    </row>
    <row r="2895" spans="2:3" x14ac:dyDescent="0.25">
      <c r="B2895" s="238">
        <v>2832</v>
      </c>
      <c r="C2895" s="237">
        <v>132.42129857892084</v>
      </c>
    </row>
    <row r="2896" spans="2:3" x14ac:dyDescent="0.25">
      <c r="B2896" s="238">
        <v>2833</v>
      </c>
      <c r="C2896" s="237">
        <v>-88.983631989784982</v>
      </c>
    </row>
    <row r="2897" spans="2:3" x14ac:dyDescent="0.25">
      <c r="B2897" s="238">
        <v>2834</v>
      </c>
      <c r="C2897" s="237">
        <v>1.2234054729530897</v>
      </c>
    </row>
    <row r="2898" spans="2:3" x14ac:dyDescent="0.25">
      <c r="B2898" s="238">
        <v>2835</v>
      </c>
      <c r="C2898" s="237">
        <v>33.803692968660798</v>
      </c>
    </row>
    <row r="2899" spans="2:3" x14ac:dyDescent="0.25">
      <c r="B2899" s="238">
        <v>2836</v>
      </c>
      <c r="C2899" s="237">
        <v>82.182440015078868</v>
      </c>
    </row>
    <row r="2900" spans="2:3" x14ac:dyDescent="0.25">
      <c r="B2900" s="238">
        <v>2837</v>
      </c>
      <c r="C2900" s="237">
        <v>222.02875680997113</v>
      </c>
    </row>
    <row r="2901" spans="2:3" x14ac:dyDescent="0.25">
      <c r="B2901" s="238">
        <v>2838</v>
      </c>
      <c r="C2901" s="237">
        <v>234.44721410244358</v>
      </c>
    </row>
    <row r="2902" spans="2:3" x14ac:dyDescent="0.25">
      <c r="B2902" s="238">
        <v>2839</v>
      </c>
      <c r="C2902" s="237">
        <v>167.47524241650547</v>
      </c>
    </row>
    <row r="2903" spans="2:3" x14ac:dyDescent="0.25">
      <c r="B2903" s="238">
        <v>2840</v>
      </c>
      <c r="C2903" s="237">
        <v>141.29641631243797</v>
      </c>
    </row>
    <row r="2904" spans="2:3" x14ac:dyDescent="0.25">
      <c r="B2904" s="238">
        <v>2841</v>
      </c>
      <c r="C2904" s="237">
        <v>191.06654027128161</v>
      </c>
    </row>
    <row r="2905" spans="2:3" x14ac:dyDescent="0.25">
      <c r="B2905" s="238">
        <v>2842</v>
      </c>
      <c r="C2905" s="237">
        <v>61.679588269261785</v>
      </c>
    </row>
    <row r="2906" spans="2:3" x14ac:dyDescent="0.25">
      <c r="B2906" s="238">
        <v>2843</v>
      </c>
      <c r="C2906" s="237">
        <v>-114.64173406136018</v>
      </c>
    </row>
    <row r="2907" spans="2:3" x14ac:dyDescent="0.25">
      <c r="B2907" s="238">
        <v>2844</v>
      </c>
      <c r="C2907" s="237">
        <v>-109.25057628726267</v>
      </c>
    </row>
    <row r="2908" spans="2:3" x14ac:dyDescent="0.25">
      <c r="B2908" s="238">
        <v>2845</v>
      </c>
      <c r="C2908" s="237">
        <v>148.82216165529471</v>
      </c>
    </row>
    <row r="2909" spans="2:3" x14ac:dyDescent="0.25">
      <c r="B2909" s="238">
        <v>2846</v>
      </c>
      <c r="C2909" s="237">
        <v>129.16111824359726</v>
      </c>
    </row>
    <row r="2910" spans="2:3" x14ac:dyDescent="0.25">
      <c r="B2910" s="238">
        <v>2847</v>
      </c>
      <c r="C2910" s="237">
        <v>206.59523347876458</v>
      </c>
    </row>
    <row r="2911" spans="2:3" x14ac:dyDescent="0.25">
      <c r="B2911" s="238">
        <v>2848</v>
      </c>
      <c r="C2911" s="237">
        <v>17.120587916097023</v>
      </c>
    </row>
    <row r="2912" spans="2:3" x14ac:dyDescent="0.25">
      <c r="B2912" s="238">
        <v>2849</v>
      </c>
      <c r="C2912" s="237">
        <v>266.03169343550314</v>
      </c>
    </row>
    <row r="2913" spans="2:3" x14ac:dyDescent="0.25">
      <c r="B2913" s="238">
        <v>2850</v>
      </c>
      <c r="C2913" s="237">
        <v>157.72001089448611</v>
      </c>
    </row>
    <row r="2914" spans="2:3" x14ac:dyDescent="0.25">
      <c r="B2914" s="238">
        <v>2851</v>
      </c>
      <c r="C2914" s="237">
        <v>235.63738790895377</v>
      </c>
    </row>
    <row r="2915" spans="2:3" x14ac:dyDescent="0.25">
      <c r="B2915" s="238">
        <v>2852</v>
      </c>
      <c r="C2915" s="237">
        <v>116.50070785290636</v>
      </c>
    </row>
    <row r="2916" spans="2:3" x14ac:dyDescent="0.25">
      <c r="B2916" s="238">
        <v>2853</v>
      </c>
      <c r="C2916" s="237">
        <v>75.600743832607463</v>
      </c>
    </row>
    <row r="2917" spans="2:3" x14ac:dyDescent="0.25">
      <c r="B2917" s="238">
        <v>2854</v>
      </c>
      <c r="C2917" s="237">
        <v>255.17538521358921</v>
      </c>
    </row>
    <row r="2918" spans="2:3" x14ac:dyDescent="0.25">
      <c r="B2918" s="238">
        <v>2855</v>
      </c>
      <c r="C2918" s="237">
        <v>-18.097870626153707</v>
      </c>
    </row>
    <row r="2919" spans="2:3" x14ac:dyDescent="0.25">
      <c r="B2919" s="238">
        <v>2856</v>
      </c>
      <c r="C2919" s="237">
        <v>115.12687776138249</v>
      </c>
    </row>
    <row r="2920" spans="2:3" x14ac:dyDescent="0.25">
      <c r="B2920" s="238">
        <v>2857</v>
      </c>
      <c r="C2920" s="237">
        <v>271.86915346455032</v>
      </c>
    </row>
    <row r="2921" spans="2:3" x14ac:dyDescent="0.25">
      <c r="B2921" s="238">
        <v>2858</v>
      </c>
      <c r="C2921" s="237">
        <v>302.38061150119921</v>
      </c>
    </row>
    <row r="2922" spans="2:3" x14ac:dyDescent="0.25">
      <c r="B2922" s="238">
        <v>2859</v>
      </c>
      <c r="C2922" s="237">
        <v>93.608934494400756</v>
      </c>
    </row>
    <row r="2923" spans="2:3" x14ac:dyDescent="0.25">
      <c r="B2923" s="238">
        <v>2860</v>
      </c>
      <c r="C2923" s="237">
        <v>73.369165228812193</v>
      </c>
    </row>
    <row r="2924" spans="2:3" x14ac:dyDescent="0.25">
      <c r="B2924" s="238">
        <v>2861</v>
      </c>
      <c r="C2924" s="237">
        <v>-133.63016512430178</v>
      </c>
    </row>
    <row r="2925" spans="2:3" x14ac:dyDescent="0.25">
      <c r="B2925" s="238">
        <v>2862</v>
      </c>
      <c r="C2925" s="237">
        <v>65.278737706657154</v>
      </c>
    </row>
    <row r="2926" spans="2:3" x14ac:dyDescent="0.25">
      <c r="B2926" s="238">
        <v>2863</v>
      </c>
      <c r="C2926" s="237">
        <v>461.35427363976879</v>
      </c>
    </row>
    <row r="2927" spans="2:3" x14ac:dyDescent="0.25">
      <c r="B2927" s="238">
        <v>2864</v>
      </c>
      <c r="C2927" s="237">
        <v>-46.164948148090872</v>
      </c>
    </row>
    <row r="2928" spans="2:3" x14ac:dyDescent="0.25">
      <c r="B2928" s="238">
        <v>2865</v>
      </c>
      <c r="C2928" s="237">
        <v>-40.733003710900135</v>
      </c>
    </row>
    <row r="2929" spans="2:3" x14ac:dyDescent="0.25">
      <c r="B2929" s="238">
        <v>2866</v>
      </c>
      <c r="C2929" s="237">
        <v>181.5081332071594</v>
      </c>
    </row>
    <row r="2930" spans="2:3" x14ac:dyDescent="0.25">
      <c r="B2930" s="238">
        <v>2867</v>
      </c>
      <c r="C2930" s="237">
        <v>-7.0855646132337142</v>
      </c>
    </row>
    <row r="2931" spans="2:3" x14ac:dyDescent="0.25">
      <c r="B2931" s="238">
        <v>2868</v>
      </c>
      <c r="C2931" s="237">
        <v>112.60220564107897</v>
      </c>
    </row>
    <row r="2932" spans="2:3" x14ac:dyDescent="0.25">
      <c r="B2932" s="238">
        <v>2869</v>
      </c>
      <c r="C2932" s="237">
        <v>49.063441686191752</v>
      </c>
    </row>
    <row r="2933" spans="2:3" x14ac:dyDescent="0.25">
      <c r="B2933" s="238">
        <v>2870</v>
      </c>
      <c r="C2933" s="237">
        <v>107.90381673396379</v>
      </c>
    </row>
    <row r="2934" spans="2:3" x14ac:dyDescent="0.25">
      <c r="B2934" s="238">
        <v>2871</v>
      </c>
      <c r="C2934" s="237">
        <v>456.04660365947387</v>
      </c>
    </row>
    <row r="2935" spans="2:3" x14ac:dyDescent="0.25">
      <c r="B2935" s="238">
        <v>2872</v>
      </c>
      <c r="C2935" s="237">
        <v>19.203624130464377</v>
      </c>
    </row>
    <row r="2936" spans="2:3" x14ac:dyDescent="0.25">
      <c r="B2936" s="238">
        <v>2873</v>
      </c>
      <c r="C2936" s="237">
        <v>247.93019521263065</v>
      </c>
    </row>
    <row r="2937" spans="2:3" x14ac:dyDescent="0.25">
      <c r="B2937" s="238">
        <v>2874</v>
      </c>
      <c r="C2937" s="237">
        <v>116.0672079755861</v>
      </c>
    </row>
    <row r="2938" spans="2:3" x14ac:dyDescent="0.25">
      <c r="B2938" s="238">
        <v>2875</v>
      </c>
      <c r="C2938" s="237">
        <v>252.1818760518494</v>
      </c>
    </row>
    <row r="2939" spans="2:3" x14ac:dyDescent="0.25">
      <c r="B2939" s="238">
        <v>2876</v>
      </c>
      <c r="C2939" s="237">
        <v>191.19746389810808</v>
      </c>
    </row>
    <row r="2940" spans="2:3" x14ac:dyDescent="0.25">
      <c r="B2940" s="238">
        <v>2877</v>
      </c>
      <c r="C2940" s="237">
        <v>150.55753581008884</v>
      </c>
    </row>
    <row r="2941" spans="2:3" x14ac:dyDescent="0.25">
      <c r="B2941" s="238">
        <v>2878</v>
      </c>
      <c r="C2941" s="237">
        <v>-25.080782542608233</v>
      </c>
    </row>
    <row r="2942" spans="2:3" x14ac:dyDescent="0.25">
      <c r="B2942" s="238">
        <v>2879</v>
      </c>
      <c r="C2942" s="237">
        <v>-137.59926201851118</v>
      </c>
    </row>
    <row r="2943" spans="2:3" x14ac:dyDescent="0.25">
      <c r="B2943" s="238">
        <v>2880</v>
      </c>
      <c r="C2943" s="237">
        <v>315.23128721289811</v>
      </c>
    </row>
    <row r="2944" spans="2:3" x14ac:dyDescent="0.25">
      <c r="B2944" s="238">
        <v>2881</v>
      </c>
      <c r="C2944" s="237">
        <v>185.43733909269122</v>
      </c>
    </row>
    <row r="2945" spans="2:3" x14ac:dyDescent="0.25">
      <c r="B2945" s="238">
        <v>2882</v>
      </c>
      <c r="C2945" s="237">
        <v>104.13339315558302</v>
      </c>
    </row>
    <row r="2946" spans="2:3" x14ac:dyDescent="0.25">
      <c r="B2946" s="238">
        <v>2883</v>
      </c>
      <c r="C2946" s="237">
        <v>-13.244982988417405</v>
      </c>
    </row>
    <row r="2947" spans="2:3" x14ac:dyDescent="0.25">
      <c r="B2947" s="238">
        <v>2884</v>
      </c>
      <c r="C2947" s="237">
        <v>282.17447407586235</v>
      </c>
    </row>
    <row r="2948" spans="2:3" x14ac:dyDescent="0.25">
      <c r="B2948" s="238">
        <v>2885</v>
      </c>
      <c r="C2948" s="237">
        <v>-99.38504314788122</v>
      </c>
    </row>
    <row r="2949" spans="2:3" x14ac:dyDescent="0.25">
      <c r="B2949" s="238">
        <v>2886</v>
      </c>
      <c r="C2949" s="237">
        <v>16.252551447298117</v>
      </c>
    </row>
    <row r="2950" spans="2:3" x14ac:dyDescent="0.25">
      <c r="B2950" s="238">
        <v>2887</v>
      </c>
      <c r="C2950" s="237">
        <v>-27.931302186108979</v>
      </c>
    </row>
    <row r="2951" spans="2:3" x14ac:dyDescent="0.25">
      <c r="B2951" s="238">
        <v>2888</v>
      </c>
      <c r="C2951" s="237">
        <v>32.748730995739194</v>
      </c>
    </row>
    <row r="2952" spans="2:3" x14ac:dyDescent="0.25">
      <c r="B2952" s="238">
        <v>2889</v>
      </c>
      <c r="C2952" s="237">
        <v>7.2556311208889355</v>
      </c>
    </row>
    <row r="2953" spans="2:3" x14ac:dyDescent="0.25">
      <c r="B2953" s="238">
        <v>2890</v>
      </c>
      <c r="C2953" s="237">
        <v>49.23214490381541</v>
      </c>
    </row>
    <row r="2954" spans="2:3" x14ac:dyDescent="0.25">
      <c r="B2954" s="238">
        <v>2891</v>
      </c>
      <c r="C2954" s="237">
        <v>124.35765442891424</v>
      </c>
    </row>
    <row r="2955" spans="2:3" x14ac:dyDescent="0.25">
      <c r="B2955" s="238">
        <v>2892</v>
      </c>
      <c r="C2955" s="237">
        <v>205.59590539529663</v>
      </c>
    </row>
    <row r="2956" spans="2:3" x14ac:dyDescent="0.25">
      <c r="B2956" s="238">
        <v>2893</v>
      </c>
      <c r="C2956" s="237">
        <v>198.93804030868807</v>
      </c>
    </row>
    <row r="2957" spans="2:3" x14ac:dyDescent="0.25">
      <c r="B2957" s="238">
        <v>2894</v>
      </c>
      <c r="C2957" s="237">
        <v>176.66352727659398</v>
      </c>
    </row>
    <row r="2958" spans="2:3" x14ac:dyDescent="0.25">
      <c r="B2958" s="238">
        <v>2895</v>
      </c>
      <c r="C2958" s="237">
        <v>415.28842748940826</v>
      </c>
    </row>
    <row r="2959" spans="2:3" x14ac:dyDescent="0.25">
      <c r="B2959" s="238">
        <v>2896</v>
      </c>
      <c r="C2959" s="237">
        <v>83.106019737497519</v>
      </c>
    </row>
    <row r="2960" spans="2:3" x14ac:dyDescent="0.25">
      <c r="B2960" s="238">
        <v>2897</v>
      </c>
      <c r="C2960" s="237">
        <v>259.3779558537571</v>
      </c>
    </row>
    <row r="2961" spans="2:3" x14ac:dyDescent="0.25">
      <c r="B2961" s="238">
        <v>2898</v>
      </c>
      <c r="C2961" s="237">
        <v>226.70657020175247</v>
      </c>
    </row>
    <row r="2962" spans="2:3" x14ac:dyDescent="0.25">
      <c r="B2962" s="238">
        <v>2899</v>
      </c>
      <c r="C2962" s="237">
        <v>156.45738653876873</v>
      </c>
    </row>
    <row r="2963" spans="2:3" x14ac:dyDescent="0.25">
      <c r="B2963" s="238">
        <v>2900</v>
      </c>
      <c r="C2963" s="237">
        <v>360.87301848538999</v>
      </c>
    </row>
    <row r="2964" spans="2:3" x14ac:dyDescent="0.25">
      <c r="B2964" s="238">
        <v>2901</v>
      </c>
      <c r="C2964" s="237">
        <v>64.652807839595596</v>
      </c>
    </row>
    <row r="2965" spans="2:3" x14ac:dyDescent="0.25">
      <c r="B2965" s="238">
        <v>2902</v>
      </c>
      <c r="C2965" s="237">
        <v>40.456425491371988</v>
      </c>
    </row>
    <row r="2966" spans="2:3" x14ac:dyDescent="0.25">
      <c r="B2966" s="238">
        <v>2903</v>
      </c>
      <c r="C2966" s="237">
        <v>209.27483019281686</v>
      </c>
    </row>
    <row r="2967" spans="2:3" x14ac:dyDescent="0.25">
      <c r="B2967" s="238">
        <v>2904</v>
      </c>
      <c r="C2967" s="237">
        <v>4.9263717575819896</v>
      </c>
    </row>
    <row r="2968" spans="2:3" x14ac:dyDescent="0.25">
      <c r="B2968" s="238">
        <v>2905</v>
      </c>
      <c r="C2968" s="237">
        <v>-73.497063135395337</v>
      </c>
    </row>
    <row r="2969" spans="2:3" x14ac:dyDescent="0.25">
      <c r="B2969" s="238">
        <v>2906</v>
      </c>
      <c r="C2969" s="237">
        <v>168.80108910864729</v>
      </c>
    </row>
    <row r="2970" spans="2:3" x14ac:dyDescent="0.25">
      <c r="B2970" s="238">
        <v>2907</v>
      </c>
      <c r="C2970" s="237">
        <v>1.0824038320392049</v>
      </c>
    </row>
    <row r="2971" spans="2:3" x14ac:dyDescent="0.25">
      <c r="B2971" s="238">
        <v>2908</v>
      </c>
      <c r="C2971" s="237">
        <v>3.5138436126191266</v>
      </c>
    </row>
    <row r="2972" spans="2:3" x14ac:dyDescent="0.25">
      <c r="B2972" s="238">
        <v>2909</v>
      </c>
      <c r="C2972" s="237">
        <v>122.66085415919993</v>
      </c>
    </row>
    <row r="2973" spans="2:3" x14ac:dyDescent="0.25">
      <c r="B2973" s="238">
        <v>2910</v>
      </c>
      <c r="C2973" s="237">
        <v>8.3852904371038477</v>
      </c>
    </row>
    <row r="2974" spans="2:3" x14ac:dyDescent="0.25">
      <c r="B2974" s="238">
        <v>2911</v>
      </c>
      <c r="C2974" s="237">
        <v>-144.47666668225241</v>
      </c>
    </row>
    <row r="2975" spans="2:3" x14ac:dyDescent="0.25">
      <c r="B2975" s="238">
        <v>2912</v>
      </c>
      <c r="C2975" s="237">
        <v>53.944636995341313</v>
      </c>
    </row>
    <row r="2976" spans="2:3" x14ac:dyDescent="0.25">
      <c r="B2976" s="238">
        <v>2913</v>
      </c>
      <c r="C2976" s="237">
        <v>228.27811490265645</v>
      </c>
    </row>
    <row r="2977" spans="2:3" x14ac:dyDescent="0.25">
      <c r="B2977" s="238">
        <v>2914</v>
      </c>
      <c r="C2977" s="237">
        <v>32.354026495698449</v>
      </c>
    </row>
    <row r="2978" spans="2:3" x14ac:dyDescent="0.25">
      <c r="B2978" s="238">
        <v>2915</v>
      </c>
      <c r="C2978" s="237">
        <v>239.13999679031056</v>
      </c>
    </row>
    <row r="2979" spans="2:3" x14ac:dyDescent="0.25">
      <c r="B2979" s="238">
        <v>2916</v>
      </c>
      <c r="C2979" s="237">
        <v>196.35243717265416</v>
      </c>
    </row>
    <row r="2980" spans="2:3" x14ac:dyDescent="0.25">
      <c r="B2980" s="238">
        <v>2917</v>
      </c>
      <c r="C2980" s="237">
        <v>85.554226603699803</v>
      </c>
    </row>
    <row r="2981" spans="2:3" x14ac:dyDescent="0.25">
      <c r="B2981" s="238">
        <v>2918</v>
      </c>
      <c r="C2981" s="237">
        <v>10.63693790772507</v>
      </c>
    </row>
    <row r="2982" spans="2:3" x14ac:dyDescent="0.25">
      <c r="B2982" s="238">
        <v>2919</v>
      </c>
      <c r="C2982" s="237">
        <v>162.55817754010101</v>
      </c>
    </row>
    <row r="2983" spans="2:3" x14ac:dyDescent="0.25">
      <c r="B2983" s="238">
        <v>2920</v>
      </c>
      <c r="C2983" s="237">
        <v>3.9310003863332241</v>
      </c>
    </row>
    <row r="2984" spans="2:3" x14ac:dyDescent="0.25">
      <c r="B2984" s="238">
        <v>2921</v>
      </c>
      <c r="C2984" s="237">
        <v>-8.9489446097301766</v>
      </c>
    </row>
    <row r="2985" spans="2:3" x14ac:dyDescent="0.25">
      <c r="B2985" s="238">
        <v>2922</v>
      </c>
      <c r="C2985" s="237">
        <v>263.4117424497083</v>
      </c>
    </row>
    <row r="2986" spans="2:3" x14ac:dyDescent="0.25">
      <c r="B2986" s="238">
        <v>2923</v>
      </c>
      <c r="C2986" s="237">
        <v>57.672129367535135</v>
      </c>
    </row>
    <row r="2987" spans="2:3" x14ac:dyDescent="0.25">
      <c r="B2987" s="238">
        <v>2924</v>
      </c>
      <c r="C2987" s="237">
        <v>-139.79851328343398</v>
      </c>
    </row>
    <row r="2988" spans="2:3" x14ac:dyDescent="0.25">
      <c r="B2988" s="238">
        <v>2925</v>
      </c>
      <c r="C2988" s="237">
        <v>304.80534627357576</v>
      </c>
    </row>
    <row r="2989" spans="2:3" x14ac:dyDescent="0.25">
      <c r="B2989" s="238">
        <v>2926</v>
      </c>
      <c r="C2989" s="237">
        <v>253.95521653385126</v>
      </c>
    </row>
    <row r="2990" spans="2:3" x14ac:dyDescent="0.25">
      <c r="B2990" s="238">
        <v>2927</v>
      </c>
      <c r="C2990" s="237">
        <v>287.38925519130316</v>
      </c>
    </row>
    <row r="2991" spans="2:3" x14ac:dyDescent="0.25">
      <c r="B2991" s="238">
        <v>2928</v>
      </c>
      <c r="C2991" s="237">
        <v>158.80327252145113</v>
      </c>
    </row>
    <row r="2992" spans="2:3" x14ac:dyDescent="0.25">
      <c r="B2992" s="238">
        <v>2929</v>
      </c>
      <c r="C2992" s="237">
        <v>318.75262847746444</v>
      </c>
    </row>
    <row r="2993" spans="2:3" x14ac:dyDescent="0.25">
      <c r="B2993" s="238">
        <v>2930</v>
      </c>
      <c r="C2993" s="237">
        <v>139.64133423113194</v>
      </c>
    </row>
    <row r="2994" spans="2:3" x14ac:dyDescent="0.25">
      <c r="B2994" s="238">
        <v>2931</v>
      </c>
      <c r="C2994" s="237">
        <v>118.74014683088943</v>
      </c>
    </row>
    <row r="2995" spans="2:3" x14ac:dyDescent="0.25">
      <c r="B2995" s="238">
        <v>2932</v>
      </c>
      <c r="C2995" s="237">
        <v>194.62410241871575</v>
      </c>
    </row>
    <row r="2996" spans="2:3" x14ac:dyDescent="0.25">
      <c r="B2996" s="238">
        <v>2933</v>
      </c>
      <c r="C2996" s="237">
        <v>162.69511806949083</v>
      </c>
    </row>
    <row r="2997" spans="2:3" x14ac:dyDescent="0.25">
      <c r="B2997" s="238">
        <v>2934</v>
      </c>
      <c r="C2997" s="237">
        <v>-67.650937636315632</v>
      </c>
    </row>
    <row r="2998" spans="2:3" x14ac:dyDescent="0.25">
      <c r="B2998" s="238">
        <v>2935</v>
      </c>
      <c r="C2998" s="237">
        <v>-7.2108028378014239</v>
      </c>
    </row>
    <row r="2999" spans="2:3" x14ac:dyDescent="0.25">
      <c r="B2999" s="238">
        <v>2936</v>
      </c>
      <c r="C2999" s="237">
        <v>-11.032953152653846</v>
      </c>
    </row>
    <row r="3000" spans="2:3" x14ac:dyDescent="0.25">
      <c r="B3000" s="238">
        <v>2937</v>
      </c>
      <c r="C3000" s="237">
        <v>41.89233711428075</v>
      </c>
    </row>
    <row r="3001" spans="2:3" x14ac:dyDescent="0.25">
      <c r="B3001" s="238">
        <v>2938</v>
      </c>
      <c r="C3001" s="237">
        <v>150.08902446524036</v>
      </c>
    </row>
    <row r="3002" spans="2:3" x14ac:dyDescent="0.25">
      <c r="B3002" s="238">
        <v>2939</v>
      </c>
      <c r="C3002" s="237">
        <v>49.472789548889381</v>
      </c>
    </row>
    <row r="3003" spans="2:3" x14ac:dyDescent="0.25">
      <c r="B3003" s="238">
        <v>2940</v>
      </c>
      <c r="C3003" s="237">
        <v>179.49701548013746</v>
      </c>
    </row>
    <row r="3004" spans="2:3" x14ac:dyDescent="0.25">
      <c r="B3004" s="238">
        <v>2941</v>
      </c>
      <c r="C3004" s="237">
        <v>-118.40499886901944</v>
      </c>
    </row>
    <row r="3005" spans="2:3" x14ac:dyDescent="0.25">
      <c r="B3005" s="238">
        <v>2942</v>
      </c>
      <c r="C3005" s="237">
        <v>242.08631446337355</v>
      </c>
    </row>
    <row r="3006" spans="2:3" x14ac:dyDescent="0.25">
      <c r="B3006" s="238">
        <v>2943</v>
      </c>
      <c r="C3006" s="237">
        <v>-141.22390148897648</v>
      </c>
    </row>
    <row r="3007" spans="2:3" x14ac:dyDescent="0.25">
      <c r="B3007" s="238">
        <v>2944</v>
      </c>
      <c r="C3007" s="237">
        <v>-156.44442588940666</v>
      </c>
    </row>
    <row r="3008" spans="2:3" x14ac:dyDescent="0.25">
      <c r="B3008" s="238">
        <v>2945</v>
      </c>
      <c r="C3008" s="237">
        <v>-93.450078603911891</v>
      </c>
    </row>
    <row r="3009" spans="2:3" x14ac:dyDescent="0.25">
      <c r="B3009" s="238">
        <v>2946</v>
      </c>
      <c r="C3009" s="237">
        <v>341.71336981169372</v>
      </c>
    </row>
    <row r="3010" spans="2:3" x14ac:dyDescent="0.25">
      <c r="B3010" s="238">
        <v>2947</v>
      </c>
      <c r="C3010" s="237">
        <v>75.269528109935209</v>
      </c>
    </row>
    <row r="3011" spans="2:3" x14ac:dyDescent="0.25">
      <c r="B3011" s="238">
        <v>2948</v>
      </c>
      <c r="C3011" s="237">
        <v>-127.53886981992045</v>
      </c>
    </row>
    <row r="3012" spans="2:3" x14ac:dyDescent="0.25">
      <c r="B3012" s="238">
        <v>2949</v>
      </c>
      <c r="C3012" s="237">
        <v>-5.3888930993416153</v>
      </c>
    </row>
    <row r="3013" spans="2:3" x14ac:dyDescent="0.25">
      <c r="B3013" s="238">
        <v>2950</v>
      </c>
      <c r="C3013" s="237">
        <v>191.92786768517604</v>
      </c>
    </row>
    <row r="3014" spans="2:3" x14ac:dyDescent="0.25">
      <c r="B3014" s="238">
        <v>2951</v>
      </c>
      <c r="C3014" s="237">
        <v>14.83238322171114</v>
      </c>
    </row>
    <row r="3015" spans="2:3" x14ac:dyDescent="0.25">
      <c r="B3015" s="238">
        <v>2952</v>
      </c>
      <c r="C3015" s="237">
        <v>259.37613567330288</v>
      </c>
    </row>
    <row r="3016" spans="2:3" x14ac:dyDescent="0.25">
      <c r="B3016" s="238">
        <v>2953</v>
      </c>
      <c r="C3016" s="237">
        <v>283.9097489989698</v>
      </c>
    </row>
    <row r="3017" spans="2:3" x14ac:dyDescent="0.25">
      <c r="B3017" s="238">
        <v>2954</v>
      </c>
      <c r="C3017" s="237">
        <v>-64.391950381429155</v>
      </c>
    </row>
    <row r="3018" spans="2:3" x14ac:dyDescent="0.25">
      <c r="B3018" s="238">
        <v>2955</v>
      </c>
      <c r="C3018" s="237">
        <v>142.54728065641535</v>
      </c>
    </row>
    <row r="3019" spans="2:3" x14ac:dyDescent="0.25">
      <c r="B3019" s="238">
        <v>2956</v>
      </c>
      <c r="C3019" s="237">
        <v>203.42333370061692</v>
      </c>
    </row>
    <row r="3020" spans="2:3" x14ac:dyDescent="0.25">
      <c r="B3020" s="238">
        <v>2957</v>
      </c>
      <c r="C3020" s="237">
        <v>22.36441904134486</v>
      </c>
    </row>
    <row r="3021" spans="2:3" x14ac:dyDescent="0.25">
      <c r="B3021" s="238">
        <v>2958</v>
      </c>
      <c r="C3021" s="237">
        <v>165.35739984235579</v>
      </c>
    </row>
    <row r="3022" spans="2:3" x14ac:dyDescent="0.25">
      <c r="B3022" s="238">
        <v>2959</v>
      </c>
      <c r="C3022" s="237">
        <v>64.771937072094801</v>
      </c>
    </row>
    <row r="3023" spans="2:3" x14ac:dyDescent="0.25">
      <c r="B3023" s="238">
        <v>2960</v>
      </c>
      <c r="C3023" s="237">
        <v>22.329548884191667</v>
      </c>
    </row>
    <row r="3024" spans="2:3" x14ac:dyDescent="0.25">
      <c r="B3024" s="238">
        <v>2961</v>
      </c>
      <c r="C3024" s="237">
        <v>198.33580612570313</v>
      </c>
    </row>
    <row r="3025" spans="2:3" x14ac:dyDescent="0.25">
      <c r="B3025" s="238">
        <v>2962</v>
      </c>
      <c r="C3025" s="237">
        <v>187.68626383059092</v>
      </c>
    </row>
    <row r="3026" spans="2:3" x14ac:dyDescent="0.25">
      <c r="B3026" s="238">
        <v>2963</v>
      </c>
      <c r="C3026" s="237">
        <v>-26.845149730520859</v>
      </c>
    </row>
    <row r="3027" spans="2:3" x14ac:dyDescent="0.25">
      <c r="B3027" s="238">
        <v>2964</v>
      </c>
      <c r="C3027" s="237">
        <v>93.416766250202258</v>
      </c>
    </row>
    <row r="3028" spans="2:3" x14ac:dyDescent="0.25">
      <c r="B3028" s="238">
        <v>2965</v>
      </c>
      <c r="C3028" s="237">
        <v>132.03663082658025</v>
      </c>
    </row>
    <row r="3029" spans="2:3" x14ac:dyDescent="0.25">
      <c r="B3029" s="238">
        <v>2966</v>
      </c>
      <c r="C3029" s="237">
        <v>494.06061221865502</v>
      </c>
    </row>
    <row r="3030" spans="2:3" x14ac:dyDescent="0.25">
      <c r="B3030" s="238">
        <v>2967</v>
      </c>
      <c r="C3030" s="237">
        <v>62.259094642308341</v>
      </c>
    </row>
    <row r="3031" spans="2:3" x14ac:dyDescent="0.25">
      <c r="B3031" s="238">
        <v>2968</v>
      </c>
      <c r="C3031" s="237">
        <v>155.6318427229406</v>
      </c>
    </row>
    <row r="3032" spans="2:3" x14ac:dyDescent="0.25">
      <c r="B3032" s="238">
        <v>2969</v>
      </c>
      <c r="C3032" s="237">
        <v>80.993013528248099</v>
      </c>
    </row>
    <row r="3033" spans="2:3" x14ac:dyDescent="0.25">
      <c r="B3033" s="238">
        <v>2970</v>
      </c>
      <c r="C3033" s="237">
        <v>155.08356247123987</v>
      </c>
    </row>
    <row r="3034" spans="2:3" x14ac:dyDescent="0.25">
      <c r="B3034" s="238">
        <v>2971</v>
      </c>
      <c r="C3034" s="237">
        <v>316.83295943559119</v>
      </c>
    </row>
    <row r="3035" spans="2:3" x14ac:dyDescent="0.25">
      <c r="B3035" s="238">
        <v>2972</v>
      </c>
      <c r="C3035" s="237">
        <v>157.62983205798463</v>
      </c>
    </row>
    <row r="3036" spans="2:3" x14ac:dyDescent="0.25">
      <c r="B3036" s="238">
        <v>2973</v>
      </c>
      <c r="C3036" s="237">
        <v>132.57181701245355</v>
      </c>
    </row>
    <row r="3037" spans="2:3" x14ac:dyDescent="0.25">
      <c r="B3037" s="238">
        <v>2974</v>
      </c>
      <c r="C3037" s="237">
        <v>136.25334380141962</v>
      </c>
    </row>
    <row r="3038" spans="2:3" x14ac:dyDescent="0.25">
      <c r="B3038" s="238">
        <v>2975</v>
      </c>
      <c r="C3038" s="237">
        <v>-70.585626182321136</v>
      </c>
    </row>
    <row r="3039" spans="2:3" x14ac:dyDescent="0.25">
      <c r="B3039" s="238">
        <v>2976</v>
      </c>
      <c r="C3039" s="237">
        <v>124.81772005957163</v>
      </c>
    </row>
    <row r="3040" spans="2:3" x14ac:dyDescent="0.25">
      <c r="B3040" s="238">
        <v>2977</v>
      </c>
      <c r="C3040" s="237">
        <v>361.35671721584623</v>
      </c>
    </row>
    <row r="3041" spans="2:3" x14ac:dyDescent="0.25">
      <c r="B3041" s="238">
        <v>2978</v>
      </c>
      <c r="C3041" s="237">
        <v>148.35147585628454</v>
      </c>
    </row>
    <row r="3042" spans="2:3" x14ac:dyDescent="0.25">
      <c r="B3042" s="238">
        <v>2979</v>
      </c>
      <c r="C3042" s="237">
        <v>228.88447540964432</v>
      </c>
    </row>
    <row r="3043" spans="2:3" x14ac:dyDescent="0.25">
      <c r="B3043" s="238">
        <v>2980</v>
      </c>
      <c r="C3043" s="237">
        <v>52.584671158059535</v>
      </c>
    </row>
    <row r="3044" spans="2:3" x14ac:dyDescent="0.25">
      <c r="B3044" s="238">
        <v>2981</v>
      </c>
      <c r="C3044" s="237">
        <v>289.58581206334492</v>
      </c>
    </row>
    <row r="3045" spans="2:3" x14ac:dyDescent="0.25">
      <c r="B3045" s="238">
        <v>2982</v>
      </c>
      <c r="C3045" s="237">
        <v>-5.9732895812377933</v>
      </c>
    </row>
    <row r="3046" spans="2:3" x14ac:dyDescent="0.25">
      <c r="B3046" s="238">
        <v>2983</v>
      </c>
      <c r="C3046" s="237">
        <v>319.12471175956</v>
      </c>
    </row>
    <row r="3047" spans="2:3" x14ac:dyDescent="0.25">
      <c r="B3047" s="238">
        <v>2984</v>
      </c>
      <c r="C3047" s="237">
        <v>288.78995390541377</v>
      </c>
    </row>
    <row r="3048" spans="2:3" x14ac:dyDescent="0.25">
      <c r="B3048" s="238">
        <v>2985</v>
      </c>
      <c r="C3048" s="237">
        <v>286.6311804921819</v>
      </c>
    </row>
    <row r="3049" spans="2:3" x14ac:dyDescent="0.25">
      <c r="B3049" s="238">
        <v>2986</v>
      </c>
      <c r="C3049" s="237">
        <v>51.80817141073365</v>
      </c>
    </row>
    <row r="3050" spans="2:3" x14ac:dyDescent="0.25">
      <c r="B3050" s="238">
        <v>2987</v>
      </c>
      <c r="C3050" s="237">
        <v>-46.190534899794557</v>
      </c>
    </row>
    <row r="3051" spans="2:3" x14ac:dyDescent="0.25">
      <c r="B3051" s="238">
        <v>2988</v>
      </c>
      <c r="C3051" s="237">
        <v>12.994103095882394</v>
      </c>
    </row>
    <row r="3052" spans="2:3" x14ac:dyDescent="0.25">
      <c r="B3052" s="238">
        <v>2989</v>
      </c>
      <c r="C3052" s="237">
        <v>75.543114328036268</v>
      </c>
    </row>
    <row r="3053" spans="2:3" x14ac:dyDescent="0.25">
      <c r="B3053" s="238">
        <v>2990</v>
      </c>
      <c r="C3053" s="237">
        <v>151.14123475385946</v>
      </c>
    </row>
    <row r="3054" spans="2:3" x14ac:dyDescent="0.25">
      <c r="B3054" s="238">
        <v>2991</v>
      </c>
      <c r="C3054" s="237">
        <v>25.826445046047624</v>
      </c>
    </row>
    <row r="3055" spans="2:3" x14ac:dyDescent="0.25">
      <c r="B3055" s="238">
        <v>2992</v>
      </c>
      <c r="C3055" s="237">
        <v>0.50509123595959693</v>
      </c>
    </row>
    <row r="3056" spans="2:3" x14ac:dyDescent="0.25">
      <c r="B3056" s="238">
        <v>2993</v>
      </c>
      <c r="C3056" s="237">
        <v>204.5726699118795</v>
      </c>
    </row>
    <row r="3057" spans="2:3" x14ac:dyDescent="0.25">
      <c r="B3057" s="238">
        <v>2994</v>
      </c>
      <c r="C3057" s="237">
        <v>398.7233793805803</v>
      </c>
    </row>
    <row r="3058" spans="2:3" x14ac:dyDescent="0.25">
      <c r="B3058" s="238">
        <v>2995</v>
      </c>
      <c r="C3058" s="237">
        <v>211.6066508881762</v>
      </c>
    </row>
    <row r="3059" spans="2:3" x14ac:dyDescent="0.25">
      <c r="B3059" s="238">
        <v>2996</v>
      </c>
      <c r="C3059" s="237">
        <v>436.07227978405768</v>
      </c>
    </row>
    <row r="3060" spans="2:3" x14ac:dyDescent="0.25">
      <c r="B3060" s="238">
        <v>2997</v>
      </c>
      <c r="C3060" s="237">
        <v>160.43843828643381</v>
      </c>
    </row>
    <row r="3061" spans="2:3" x14ac:dyDescent="0.25">
      <c r="B3061" s="238">
        <v>2998</v>
      </c>
      <c r="C3061" s="237">
        <v>33.322665752946847</v>
      </c>
    </row>
    <row r="3062" spans="2:3" x14ac:dyDescent="0.25">
      <c r="B3062" s="238">
        <v>2999</v>
      </c>
      <c r="C3062" s="237">
        <v>292.54058376252976</v>
      </c>
    </row>
    <row r="3063" spans="2:3" x14ac:dyDescent="0.25">
      <c r="B3063" s="238">
        <v>3000</v>
      </c>
      <c r="C3063" s="237">
        <v>259.52341468775995</v>
      </c>
    </row>
    <row r="3064" spans="2:3" x14ac:dyDescent="0.25">
      <c r="B3064" s="238">
        <v>3001</v>
      </c>
      <c r="C3064" s="237">
        <v>196.2623398781891</v>
      </c>
    </row>
    <row r="3065" spans="2:3" x14ac:dyDescent="0.25">
      <c r="B3065" s="238">
        <v>3002</v>
      </c>
      <c r="C3065" s="237">
        <v>1.8450449953388812</v>
      </c>
    </row>
    <row r="3066" spans="2:3" x14ac:dyDescent="0.25">
      <c r="B3066" s="238">
        <v>3003</v>
      </c>
      <c r="C3066" s="237">
        <v>109.97312293178523</v>
      </c>
    </row>
    <row r="3067" spans="2:3" x14ac:dyDescent="0.25">
      <c r="B3067" s="238">
        <v>3004</v>
      </c>
      <c r="C3067" s="237">
        <v>73.542353290309961</v>
      </c>
    </row>
    <row r="3068" spans="2:3" x14ac:dyDescent="0.25">
      <c r="B3068" s="238">
        <v>3005</v>
      </c>
      <c r="C3068" s="237">
        <v>213.96990633446813</v>
      </c>
    </row>
    <row r="3069" spans="2:3" x14ac:dyDescent="0.25">
      <c r="B3069" s="238">
        <v>3006</v>
      </c>
      <c r="C3069" s="237">
        <v>35.138159985637017</v>
      </c>
    </row>
    <row r="3070" spans="2:3" x14ac:dyDescent="0.25">
      <c r="B3070" s="238">
        <v>3007</v>
      </c>
      <c r="C3070" s="237">
        <v>238.76111422539969</v>
      </c>
    </row>
    <row r="3071" spans="2:3" x14ac:dyDescent="0.25">
      <c r="B3071" s="238">
        <v>3008</v>
      </c>
      <c r="C3071" s="237">
        <v>31.182766613283036</v>
      </c>
    </row>
    <row r="3072" spans="2:3" x14ac:dyDescent="0.25">
      <c r="B3072" s="238">
        <v>3009</v>
      </c>
      <c r="C3072" s="237">
        <v>73.335561387173342</v>
      </c>
    </row>
    <row r="3073" spans="2:3" x14ac:dyDescent="0.25">
      <c r="B3073" s="238">
        <v>3010</v>
      </c>
      <c r="C3073" s="237">
        <v>19.140111281452022</v>
      </c>
    </row>
    <row r="3074" spans="2:3" x14ac:dyDescent="0.25">
      <c r="B3074" s="238">
        <v>3011</v>
      </c>
      <c r="C3074" s="237">
        <v>61.132123009087103</v>
      </c>
    </row>
    <row r="3075" spans="2:3" x14ac:dyDescent="0.25">
      <c r="B3075" s="238">
        <v>3012</v>
      </c>
      <c r="C3075" s="237">
        <v>151.31038965282343</v>
      </c>
    </row>
    <row r="3076" spans="2:3" x14ac:dyDescent="0.25">
      <c r="B3076" s="238">
        <v>3013</v>
      </c>
      <c r="C3076" s="237">
        <v>-59.419159116566192</v>
      </c>
    </row>
    <row r="3077" spans="2:3" x14ac:dyDescent="0.25">
      <c r="B3077" s="238">
        <v>3014</v>
      </c>
      <c r="C3077" s="237">
        <v>448.38331059201533</v>
      </c>
    </row>
    <row r="3078" spans="2:3" x14ac:dyDescent="0.25">
      <c r="B3078" s="238">
        <v>3015</v>
      </c>
      <c r="C3078" s="237">
        <v>223.00682536652948</v>
      </c>
    </row>
    <row r="3079" spans="2:3" x14ac:dyDescent="0.25">
      <c r="B3079" s="238">
        <v>3016</v>
      </c>
      <c r="C3079" s="237">
        <v>233.041987611492</v>
      </c>
    </row>
    <row r="3080" spans="2:3" x14ac:dyDescent="0.25">
      <c r="B3080" s="238">
        <v>3017</v>
      </c>
      <c r="C3080" s="237">
        <v>181.33058708830075</v>
      </c>
    </row>
    <row r="3081" spans="2:3" x14ac:dyDescent="0.25">
      <c r="B3081" s="238">
        <v>3018</v>
      </c>
      <c r="C3081" s="237">
        <v>-17.501816411389711</v>
      </c>
    </row>
    <row r="3082" spans="2:3" x14ac:dyDescent="0.25">
      <c r="B3082" s="238">
        <v>3019</v>
      </c>
      <c r="C3082" s="237">
        <v>-78.111792307749596</v>
      </c>
    </row>
    <row r="3083" spans="2:3" x14ac:dyDescent="0.25">
      <c r="B3083" s="238">
        <v>3020</v>
      </c>
      <c r="C3083" s="237">
        <v>163.68885742511833</v>
      </c>
    </row>
    <row r="3084" spans="2:3" x14ac:dyDescent="0.25">
      <c r="B3084" s="238">
        <v>3021</v>
      </c>
      <c r="C3084" s="237">
        <v>151.587371908303</v>
      </c>
    </row>
    <row r="3085" spans="2:3" x14ac:dyDescent="0.25">
      <c r="B3085" s="238">
        <v>3022</v>
      </c>
      <c r="C3085" s="237">
        <v>-41.014697791030983</v>
      </c>
    </row>
    <row r="3086" spans="2:3" x14ac:dyDescent="0.25">
      <c r="B3086" s="238">
        <v>3023</v>
      </c>
      <c r="C3086" s="237">
        <v>-111.14497358861041</v>
      </c>
    </row>
    <row r="3087" spans="2:3" x14ac:dyDescent="0.25">
      <c r="B3087" s="238">
        <v>3024</v>
      </c>
      <c r="C3087" s="237">
        <v>198.32848601056102</v>
      </c>
    </row>
    <row r="3088" spans="2:3" x14ac:dyDescent="0.25">
      <c r="B3088" s="238">
        <v>3025</v>
      </c>
      <c r="C3088" s="237">
        <v>116.52999093611812</v>
      </c>
    </row>
    <row r="3089" spans="2:3" x14ac:dyDescent="0.25">
      <c r="B3089" s="238">
        <v>3026</v>
      </c>
      <c r="C3089" s="237">
        <v>76.190073299863883</v>
      </c>
    </row>
    <row r="3090" spans="2:3" x14ac:dyDescent="0.25">
      <c r="B3090" s="238">
        <v>3027</v>
      </c>
      <c r="C3090" s="237">
        <v>148.88576752751328</v>
      </c>
    </row>
    <row r="3091" spans="2:3" x14ac:dyDescent="0.25">
      <c r="B3091" s="238">
        <v>3028</v>
      </c>
      <c r="C3091" s="237">
        <v>84.314778177059551</v>
      </c>
    </row>
    <row r="3092" spans="2:3" x14ac:dyDescent="0.25">
      <c r="B3092" s="238">
        <v>3029</v>
      </c>
      <c r="C3092" s="237">
        <v>341.23842280760806</v>
      </c>
    </row>
    <row r="3093" spans="2:3" x14ac:dyDescent="0.25">
      <c r="B3093" s="238">
        <v>3030</v>
      </c>
      <c r="C3093" s="237">
        <v>5.9005059355066152</v>
      </c>
    </row>
    <row r="3094" spans="2:3" x14ac:dyDescent="0.25">
      <c r="B3094" s="238">
        <v>3031</v>
      </c>
      <c r="C3094" s="237">
        <v>252.74670319979631</v>
      </c>
    </row>
    <row r="3095" spans="2:3" x14ac:dyDescent="0.25">
      <c r="B3095" s="238">
        <v>3032</v>
      </c>
      <c r="C3095" s="237">
        <v>-52.850671416428071</v>
      </c>
    </row>
    <row r="3096" spans="2:3" x14ac:dyDescent="0.25">
      <c r="B3096" s="238">
        <v>3033</v>
      </c>
      <c r="C3096" s="237">
        <v>125.38639267563741</v>
      </c>
    </row>
    <row r="3097" spans="2:3" x14ac:dyDescent="0.25">
      <c r="B3097" s="238">
        <v>3034</v>
      </c>
      <c r="C3097" s="237">
        <v>-16.256848724199727</v>
      </c>
    </row>
    <row r="3098" spans="2:3" x14ac:dyDescent="0.25">
      <c r="B3098" s="238">
        <v>3035</v>
      </c>
      <c r="C3098" s="237">
        <v>201.69889606057208</v>
      </c>
    </row>
    <row r="3099" spans="2:3" x14ac:dyDescent="0.25">
      <c r="B3099" s="238">
        <v>3036</v>
      </c>
      <c r="C3099" s="237">
        <v>-76.731070857726138</v>
      </c>
    </row>
    <row r="3100" spans="2:3" x14ac:dyDescent="0.25">
      <c r="B3100" s="238">
        <v>3037</v>
      </c>
      <c r="C3100" s="237">
        <v>24.42533650450261</v>
      </c>
    </row>
    <row r="3101" spans="2:3" x14ac:dyDescent="0.25">
      <c r="B3101" s="238">
        <v>3038</v>
      </c>
      <c r="C3101" s="237">
        <v>4.4379932622940572</v>
      </c>
    </row>
    <row r="3102" spans="2:3" x14ac:dyDescent="0.25">
      <c r="B3102" s="238">
        <v>3039</v>
      </c>
      <c r="C3102" s="237">
        <v>276.45087406070945</v>
      </c>
    </row>
    <row r="3103" spans="2:3" x14ac:dyDescent="0.25">
      <c r="B3103" s="238">
        <v>3040</v>
      </c>
      <c r="C3103" s="237">
        <v>117.61880411050183</v>
      </c>
    </row>
    <row r="3104" spans="2:3" x14ac:dyDescent="0.25">
      <c r="B3104" s="238">
        <v>3041</v>
      </c>
      <c r="C3104" s="237">
        <v>-38.209031596025596</v>
      </c>
    </row>
    <row r="3105" spans="2:3" x14ac:dyDescent="0.25">
      <c r="B3105" s="238">
        <v>3042</v>
      </c>
      <c r="C3105" s="237">
        <v>193.73868888532553</v>
      </c>
    </row>
    <row r="3106" spans="2:3" x14ac:dyDescent="0.25">
      <c r="B3106" s="238">
        <v>3043</v>
      </c>
      <c r="C3106" s="237">
        <v>-25.044089644571244</v>
      </c>
    </row>
    <row r="3107" spans="2:3" x14ac:dyDescent="0.25">
      <c r="B3107" s="238">
        <v>3044</v>
      </c>
      <c r="C3107" s="237">
        <v>43.828784827275527</v>
      </c>
    </row>
    <row r="3108" spans="2:3" x14ac:dyDescent="0.25">
      <c r="B3108" s="238">
        <v>3045</v>
      </c>
      <c r="C3108" s="237">
        <v>202.77858183573704</v>
      </c>
    </row>
    <row r="3109" spans="2:3" x14ac:dyDescent="0.25">
      <c r="B3109" s="238">
        <v>3046</v>
      </c>
      <c r="C3109" s="237">
        <v>181.39680085351461</v>
      </c>
    </row>
    <row r="3110" spans="2:3" x14ac:dyDescent="0.25">
      <c r="B3110" s="238">
        <v>3047</v>
      </c>
      <c r="C3110" s="237">
        <v>198.75123340683098</v>
      </c>
    </row>
    <row r="3111" spans="2:3" x14ac:dyDescent="0.25">
      <c r="B3111" s="238">
        <v>3048</v>
      </c>
      <c r="C3111" s="237">
        <v>319.23439736411945</v>
      </c>
    </row>
    <row r="3112" spans="2:3" x14ac:dyDescent="0.25">
      <c r="B3112" s="238">
        <v>3049</v>
      </c>
      <c r="C3112" s="237">
        <v>66.17770928711434</v>
      </c>
    </row>
    <row r="3113" spans="2:3" x14ac:dyDescent="0.25">
      <c r="B3113" s="238">
        <v>3050</v>
      </c>
      <c r="C3113" s="237">
        <v>329.60401228531828</v>
      </c>
    </row>
    <row r="3114" spans="2:3" x14ac:dyDescent="0.25">
      <c r="B3114" s="238">
        <v>3051</v>
      </c>
      <c r="C3114" s="237">
        <v>119.22630114821139</v>
      </c>
    </row>
    <row r="3115" spans="2:3" x14ac:dyDescent="0.25">
      <c r="B3115" s="238">
        <v>3052</v>
      </c>
      <c r="C3115" s="237">
        <v>213.42670553719142</v>
      </c>
    </row>
    <row r="3116" spans="2:3" x14ac:dyDescent="0.25">
      <c r="B3116" s="238">
        <v>3053</v>
      </c>
      <c r="C3116" s="237">
        <v>162.65333254883649</v>
      </c>
    </row>
    <row r="3117" spans="2:3" x14ac:dyDescent="0.25">
      <c r="B3117" s="238">
        <v>3054</v>
      </c>
      <c r="C3117" s="237">
        <v>11.571713081104349</v>
      </c>
    </row>
    <row r="3118" spans="2:3" x14ac:dyDescent="0.25">
      <c r="B3118" s="238">
        <v>3055</v>
      </c>
      <c r="C3118" s="237">
        <v>259.63337255045155</v>
      </c>
    </row>
    <row r="3119" spans="2:3" x14ac:dyDescent="0.25">
      <c r="B3119" s="238">
        <v>3056</v>
      </c>
      <c r="C3119" s="237">
        <v>103.8856303003066</v>
      </c>
    </row>
    <row r="3120" spans="2:3" x14ac:dyDescent="0.25">
      <c r="B3120" s="238">
        <v>3057</v>
      </c>
      <c r="C3120" s="237">
        <v>304.52094618019669</v>
      </c>
    </row>
    <row r="3121" spans="2:3" x14ac:dyDescent="0.25">
      <c r="B3121" s="238">
        <v>3058</v>
      </c>
      <c r="C3121" s="237">
        <v>110.7083468559071</v>
      </c>
    </row>
    <row r="3122" spans="2:3" x14ac:dyDescent="0.25">
      <c r="B3122" s="238">
        <v>3059</v>
      </c>
      <c r="C3122" s="237">
        <v>180.09412156672909</v>
      </c>
    </row>
    <row r="3123" spans="2:3" x14ac:dyDescent="0.25">
      <c r="B3123" s="238">
        <v>3060</v>
      </c>
      <c r="C3123" s="237">
        <v>-16.991134570895696</v>
      </c>
    </row>
    <row r="3124" spans="2:3" x14ac:dyDescent="0.25">
      <c r="B3124" s="238">
        <v>3061</v>
      </c>
      <c r="C3124" s="237">
        <v>110.81460238746783</v>
      </c>
    </row>
    <row r="3125" spans="2:3" x14ac:dyDescent="0.25">
      <c r="B3125" s="238">
        <v>3062</v>
      </c>
      <c r="C3125" s="237">
        <v>232.9067920690851</v>
      </c>
    </row>
    <row r="3126" spans="2:3" x14ac:dyDescent="0.25">
      <c r="B3126" s="238">
        <v>3063</v>
      </c>
      <c r="C3126" s="237">
        <v>-9.2978482268338496</v>
      </c>
    </row>
    <row r="3127" spans="2:3" x14ac:dyDescent="0.25">
      <c r="B3127" s="238">
        <v>3064</v>
      </c>
      <c r="C3127" s="237">
        <v>40.318415300523014</v>
      </c>
    </row>
    <row r="3128" spans="2:3" x14ac:dyDescent="0.25">
      <c r="B3128" s="238">
        <v>3065</v>
      </c>
      <c r="C3128" s="237">
        <v>-49.119244924652037</v>
      </c>
    </row>
    <row r="3129" spans="2:3" x14ac:dyDescent="0.25">
      <c r="B3129" s="238">
        <v>3066</v>
      </c>
      <c r="C3129" s="237">
        <v>65.57031242813936</v>
      </c>
    </row>
    <row r="3130" spans="2:3" x14ac:dyDescent="0.25">
      <c r="B3130" s="238">
        <v>3067</v>
      </c>
      <c r="C3130" s="237">
        <v>304.40479256539959</v>
      </c>
    </row>
    <row r="3131" spans="2:3" x14ac:dyDescent="0.25">
      <c r="B3131" s="238">
        <v>3068</v>
      </c>
      <c r="C3131" s="237">
        <v>50.857231389979134</v>
      </c>
    </row>
    <row r="3132" spans="2:3" x14ac:dyDescent="0.25">
      <c r="B3132" s="238">
        <v>3069</v>
      </c>
      <c r="C3132" s="237">
        <v>-39.34439618916133</v>
      </c>
    </row>
    <row r="3133" spans="2:3" x14ac:dyDescent="0.25">
      <c r="B3133" s="238">
        <v>3070</v>
      </c>
      <c r="C3133" s="237">
        <v>-40.045940036305836</v>
      </c>
    </row>
    <row r="3134" spans="2:3" x14ac:dyDescent="0.25">
      <c r="B3134" s="238">
        <v>3071</v>
      </c>
      <c r="C3134" s="237">
        <v>-81.06313552715261</v>
      </c>
    </row>
    <row r="3135" spans="2:3" x14ac:dyDescent="0.25">
      <c r="B3135" s="238">
        <v>3072</v>
      </c>
      <c r="C3135" s="237">
        <v>321.36323734328516</v>
      </c>
    </row>
    <row r="3136" spans="2:3" x14ac:dyDescent="0.25">
      <c r="B3136" s="238">
        <v>3073</v>
      </c>
      <c r="C3136" s="237">
        <v>-74.030114924188496</v>
      </c>
    </row>
    <row r="3137" spans="2:3" x14ac:dyDescent="0.25">
      <c r="B3137" s="238">
        <v>3074</v>
      </c>
      <c r="C3137" s="237">
        <v>33.547024117861596</v>
      </c>
    </row>
    <row r="3138" spans="2:3" x14ac:dyDescent="0.25">
      <c r="B3138" s="238">
        <v>3075</v>
      </c>
      <c r="C3138" s="237">
        <v>16.880633084401822</v>
      </c>
    </row>
    <row r="3139" spans="2:3" x14ac:dyDescent="0.25">
      <c r="B3139" s="238">
        <v>3076</v>
      </c>
      <c r="C3139" s="237">
        <v>369.00421776797214</v>
      </c>
    </row>
    <row r="3140" spans="2:3" x14ac:dyDescent="0.25">
      <c r="B3140" s="238">
        <v>3077</v>
      </c>
      <c r="C3140" s="237">
        <v>316.71074908840274</v>
      </c>
    </row>
    <row r="3141" spans="2:3" x14ac:dyDescent="0.25">
      <c r="B3141" s="238">
        <v>3078</v>
      </c>
      <c r="C3141" s="237">
        <v>-61.990500837481989</v>
      </c>
    </row>
    <row r="3142" spans="2:3" x14ac:dyDescent="0.25">
      <c r="B3142" s="238">
        <v>3079</v>
      </c>
      <c r="C3142" s="237">
        <v>100.70501936188654</v>
      </c>
    </row>
    <row r="3143" spans="2:3" x14ac:dyDescent="0.25">
      <c r="B3143" s="238">
        <v>3080</v>
      </c>
      <c r="C3143" s="237">
        <v>138.15403498526069</v>
      </c>
    </row>
    <row r="3144" spans="2:3" x14ac:dyDescent="0.25">
      <c r="B3144" s="238">
        <v>3081</v>
      </c>
      <c r="C3144" s="237">
        <v>157.45889097314381</v>
      </c>
    </row>
    <row r="3145" spans="2:3" x14ac:dyDescent="0.25">
      <c r="B3145" s="238">
        <v>3082</v>
      </c>
      <c r="C3145" s="237">
        <v>40.539310411468051</v>
      </c>
    </row>
    <row r="3146" spans="2:3" x14ac:dyDescent="0.25">
      <c r="B3146" s="238">
        <v>3083</v>
      </c>
      <c r="C3146" s="237">
        <v>87.808090902785025</v>
      </c>
    </row>
    <row r="3147" spans="2:3" x14ac:dyDescent="0.25">
      <c r="B3147" s="238">
        <v>3084</v>
      </c>
      <c r="C3147" s="237">
        <v>48.368490220138185</v>
      </c>
    </row>
    <row r="3148" spans="2:3" x14ac:dyDescent="0.25">
      <c r="B3148" s="238">
        <v>3085</v>
      </c>
      <c r="C3148" s="237">
        <v>194.87600869593069</v>
      </c>
    </row>
    <row r="3149" spans="2:3" x14ac:dyDescent="0.25">
      <c r="B3149" s="238">
        <v>3086</v>
      </c>
      <c r="C3149" s="237">
        <v>52.806457774864057</v>
      </c>
    </row>
    <row r="3150" spans="2:3" x14ac:dyDescent="0.25">
      <c r="B3150" s="238">
        <v>3087</v>
      </c>
      <c r="C3150" s="237">
        <v>-2.5394158844947867</v>
      </c>
    </row>
    <row r="3151" spans="2:3" x14ac:dyDescent="0.25">
      <c r="B3151" s="238">
        <v>3088</v>
      </c>
      <c r="C3151" s="237">
        <v>92.176897486006439</v>
      </c>
    </row>
    <row r="3152" spans="2:3" x14ac:dyDescent="0.25">
      <c r="B3152" s="238">
        <v>3089</v>
      </c>
      <c r="C3152" s="237">
        <v>280.67925442775538</v>
      </c>
    </row>
    <row r="3153" spans="2:3" x14ac:dyDescent="0.25">
      <c r="B3153" s="238">
        <v>3090</v>
      </c>
      <c r="C3153" s="237">
        <v>165.80367223682626</v>
      </c>
    </row>
    <row r="3154" spans="2:3" x14ac:dyDescent="0.25">
      <c r="B3154" s="238">
        <v>3091</v>
      </c>
      <c r="C3154" s="237">
        <v>4.3300145749475689</v>
      </c>
    </row>
    <row r="3155" spans="2:3" x14ac:dyDescent="0.25">
      <c r="B3155" s="238">
        <v>3092</v>
      </c>
      <c r="C3155" s="237">
        <v>104.90306860222238</v>
      </c>
    </row>
    <row r="3156" spans="2:3" x14ac:dyDescent="0.25">
      <c r="B3156" s="238">
        <v>3093</v>
      </c>
      <c r="C3156" s="237">
        <v>137.05163569479407</v>
      </c>
    </row>
    <row r="3157" spans="2:3" x14ac:dyDescent="0.25">
      <c r="B3157" s="238">
        <v>3094</v>
      </c>
      <c r="C3157" s="237">
        <v>223.73183163332232</v>
      </c>
    </row>
    <row r="3158" spans="2:3" x14ac:dyDescent="0.25">
      <c r="B3158" s="238">
        <v>3095</v>
      </c>
      <c r="C3158" s="237">
        <v>296.0244233912984</v>
      </c>
    </row>
    <row r="3159" spans="2:3" x14ac:dyDescent="0.25">
      <c r="B3159" s="238">
        <v>3096</v>
      </c>
      <c r="C3159" s="237">
        <v>43.318790460725609</v>
      </c>
    </row>
    <row r="3160" spans="2:3" x14ac:dyDescent="0.25">
      <c r="B3160" s="238">
        <v>3097</v>
      </c>
      <c r="C3160" s="237">
        <v>211.93682766958307</v>
      </c>
    </row>
    <row r="3161" spans="2:3" x14ac:dyDescent="0.25">
      <c r="B3161" s="238">
        <v>3098</v>
      </c>
      <c r="C3161" s="237">
        <v>239.33436143462393</v>
      </c>
    </row>
    <row r="3162" spans="2:3" x14ac:dyDescent="0.25">
      <c r="B3162" s="238">
        <v>3099</v>
      </c>
      <c r="C3162" s="237">
        <v>-15.773487359451082</v>
      </c>
    </row>
    <row r="3163" spans="2:3" x14ac:dyDescent="0.25">
      <c r="B3163" s="238">
        <v>3100</v>
      </c>
      <c r="C3163" s="237">
        <v>-26.414710396192675</v>
      </c>
    </row>
    <row r="3164" spans="2:3" x14ac:dyDescent="0.25">
      <c r="B3164" s="238">
        <v>3101</v>
      </c>
      <c r="C3164" s="237">
        <v>149.81757882433109</v>
      </c>
    </row>
    <row r="3165" spans="2:3" x14ac:dyDescent="0.25">
      <c r="B3165" s="238">
        <v>3102</v>
      </c>
      <c r="C3165" s="237">
        <v>223.6407679961718</v>
      </c>
    </row>
    <row r="3166" spans="2:3" x14ac:dyDescent="0.25">
      <c r="B3166" s="238">
        <v>3103</v>
      </c>
      <c r="C3166" s="237">
        <v>356.88731082867503</v>
      </c>
    </row>
    <row r="3167" spans="2:3" x14ac:dyDescent="0.25">
      <c r="B3167" s="238">
        <v>3104</v>
      </c>
      <c r="C3167" s="237">
        <v>168.46248384465616</v>
      </c>
    </row>
    <row r="3168" spans="2:3" x14ac:dyDescent="0.25">
      <c r="B3168" s="238">
        <v>3105</v>
      </c>
      <c r="C3168" s="237">
        <v>159.36531377576432</v>
      </c>
    </row>
    <row r="3169" spans="2:3" x14ac:dyDescent="0.25">
      <c r="B3169" s="238">
        <v>3106</v>
      </c>
      <c r="C3169" s="237">
        <v>79.63532635310105</v>
      </c>
    </row>
    <row r="3170" spans="2:3" x14ac:dyDescent="0.25">
      <c r="B3170" s="238">
        <v>3107</v>
      </c>
      <c r="C3170" s="237">
        <v>238.70773073582569</v>
      </c>
    </row>
    <row r="3171" spans="2:3" x14ac:dyDescent="0.25">
      <c r="B3171" s="238">
        <v>3108</v>
      </c>
      <c r="C3171" s="237">
        <v>364.21826354689335</v>
      </c>
    </row>
    <row r="3172" spans="2:3" x14ac:dyDescent="0.25">
      <c r="B3172" s="238">
        <v>3109</v>
      </c>
      <c r="C3172" s="237">
        <v>49.925929961614401</v>
      </c>
    </row>
    <row r="3173" spans="2:3" x14ac:dyDescent="0.25">
      <c r="B3173" s="238">
        <v>3110</v>
      </c>
      <c r="C3173" s="237">
        <v>116.73106861688689</v>
      </c>
    </row>
    <row r="3174" spans="2:3" x14ac:dyDescent="0.25">
      <c r="B3174" s="238">
        <v>3111</v>
      </c>
      <c r="C3174" s="237">
        <v>152.59892847232678</v>
      </c>
    </row>
    <row r="3175" spans="2:3" x14ac:dyDescent="0.25">
      <c r="B3175" s="238">
        <v>3112</v>
      </c>
      <c r="C3175" s="237">
        <v>257.930512860367</v>
      </c>
    </row>
    <row r="3176" spans="2:3" x14ac:dyDescent="0.25">
      <c r="B3176" s="238">
        <v>3113</v>
      </c>
      <c r="C3176" s="237">
        <v>111.79116636795544</v>
      </c>
    </row>
    <row r="3177" spans="2:3" x14ac:dyDescent="0.25">
      <c r="B3177" s="238">
        <v>3114</v>
      </c>
      <c r="C3177" s="237">
        <v>399.23864896887432</v>
      </c>
    </row>
    <row r="3178" spans="2:3" x14ac:dyDescent="0.25">
      <c r="B3178" s="238">
        <v>3115</v>
      </c>
      <c r="C3178" s="237">
        <v>28.676308838287213</v>
      </c>
    </row>
    <row r="3179" spans="2:3" x14ac:dyDescent="0.25">
      <c r="B3179" s="238">
        <v>3116</v>
      </c>
      <c r="C3179" s="237">
        <v>120.11412600887819</v>
      </c>
    </row>
    <row r="3180" spans="2:3" x14ac:dyDescent="0.25">
      <c r="B3180" s="238">
        <v>3117</v>
      </c>
      <c r="C3180" s="237">
        <v>307.94911763180829</v>
      </c>
    </row>
    <row r="3181" spans="2:3" x14ac:dyDescent="0.25">
      <c r="B3181" s="238">
        <v>3118</v>
      </c>
      <c r="C3181" s="237">
        <v>216.58646414685683</v>
      </c>
    </row>
    <row r="3182" spans="2:3" x14ac:dyDescent="0.25">
      <c r="B3182" s="238">
        <v>3119</v>
      </c>
      <c r="C3182" s="237">
        <v>340.67090893648003</v>
      </c>
    </row>
    <row r="3183" spans="2:3" x14ac:dyDescent="0.25">
      <c r="B3183" s="238">
        <v>3120</v>
      </c>
      <c r="C3183" s="237">
        <v>-170.73076941461363</v>
      </c>
    </row>
    <row r="3184" spans="2:3" x14ac:dyDescent="0.25">
      <c r="B3184" s="238">
        <v>3121</v>
      </c>
      <c r="C3184" s="237">
        <v>93.389687710577022</v>
      </c>
    </row>
    <row r="3185" spans="2:3" x14ac:dyDescent="0.25">
      <c r="B3185" s="238">
        <v>3122</v>
      </c>
      <c r="C3185" s="237">
        <v>44.890061668444929</v>
      </c>
    </row>
    <row r="3186" spans="2:3" x14ac:dyDescent="0.25">
      <c r="B3186" s="238">
        <v>3123</v>
      </c>
      <c r="C3186" s="237">
        <v>190.2448789420572</v>
      </c>
    </row>
    <row r="3187" spans="2:3" x14ac:dyDescent="0.25">
      <c r="B3187" s="238">
        <v>3124</v>
      </c>
      <c r="C3187" s="237">
        <v>188.69870637954557</v>
      </c>
    </row>
    <row r="3188" spans="2:3" x14ac:dyDescent="0.25">
      <c r="B3188" s="238">
        <v>3125</v>
      </c>
      <c r="C3188" s="237">
        <v>107.26472203575457</v>
      </c>
    </row>
    <row r="3189" spans="2:3" x14ac:dyDescent="0.25">
      <c r="B3189" s="238">
        <v>3126</v>
      </c>
      <c r="C3189" s="237">
        <v>138.00617918702133</v>
      </c>
    </row>
    <row r="3190" spans="2:3" x14ac:dyDescent="0.25">
      <c r="B3190" s="238">
        <v>3127</v>
      </c>
      <c r="C3190" s="237">
        <v>250.21202879791295</v>
      </c>
    </row>
    <row r="3191" spans="2:3" x14ac:dyDescent="0.25">
      <c r="B3191" s="238">
        <v>3128</v>
      </c>
      <c r="C3191" s="237">
        <v>75.523063044368598</v>
      </c>
    </row>
    <row r="3192" spans="2:3" x14ac:dyDescent="0.25">
      <c r="B3192" s="238">
        <v>3129</v>
      </c>
      <c r="C3192" s="237">
        <v>133.87243504187734</v>
      </c>
    </row>
    <row r="3193" spans="2:3" x14ac:dyDescent="0.25">
      <c r="B3193" s="238">
        <v>3130</v>
      </c>
      <c r="C3193" s="237">
        <v>201.42417001608894</v>
      </c>
    </row>
    <row r="3194" spans="2:3" x14ac:dyDescent="0.25">
      <c r="B3194" s="238">
        <v>3131</v>
      </c>
      <c r="C3194" s="237">
        <v>292.92044748658907</v>
      </c>
    </row>
    <row r="3195" spans="2:3" x14ac:dyDescent="0.25">
      <c r="B3195" s="238">
        <v>3132</v>
      </c>
      <c r="C3195" s="237">
        <v>147.44515329158943</v>
      </c>
    </row>
    <row r="3196" spans="2:3" x14ac:dyDescent="0.25">
      <c r="B3196" s="238">
        <v>3133</v>
      </c>
      <c r="C3196" s="237">
        <v>122.53631158912461</v>
      </c>
    </row>
    <row r="3197" spans="2:3" x14ac:dyDescent="0.25">
      <c r="B3197" s="238">
        <v>3134</v>
      </c>
      <c r="C3197" s="237">
        <v>300.1189073210985</v>
      </c>
    </row>
    <row r="3198" spans="2:3" x14ac:dyDescent="0.25">
      <c r="B3198" s="238">
        <v>3135</v>
      </c>
      <c r="C3198" s="237">
        <v>-142.51553174568716</v>
      </c>
    </row>
    <row r="3199" spans="2:3" x14ac:dyDescent="0.25">
      <c r="B3199" s="238">
        <v>3136</v>
      </c>
      <c r="C3199" s="237">
        <v>312.79069598365732</v>
      </c>
    </row>
    <row r="3200" spans="2:3" x14ac:dyDescent="0.25">
      <c r="B3200" s="238">
        <v>3137</v>
      </c>
      <c r="C3200" s="237">
        <v>84.309148826083714</v>
      </c>
    </row>
    <row r="3201" spans="2:3" x14ac:dyDescent="0.25">
      <c r="B3201" s="238">
        <v>3138</v>
      </c>
      <c r="C3201" s="237">
        <v>106.23530554134057</v>
      </c>
    </row>
    <row r="3202" spans="2:3" x14ac:dyDescent="0.25">
      <c r="B3202" s="238">
        <v>3139</v>
      </c>
      <c r="C3202" s="237">
        <v>-21.850333016034057</v>
      </c>
    </row>
    <row r="3203" spans="2:3" x14ac:dyDescent="0.25">
      <c r="B3203" s="238">
        <v>3140</v>
      </c>
      <c r="C3203" s="237">
        <v>29.965077586232326</v>
      </c>
    </row>
    <row r="3204" spans="2:3" x14ac:dyDescent="0.25">
      <c r="B3204" s="238">
        <v>3141</v>
      </c>
      <c r="C3204" s="237">
        <v>42.060668116730895</v>
      </c>
    </row>
    <row r="3205" spans="2:3" x14ac:dyDescent="0.25">
      <c r="B3205" s="238">
        <v>3142</v>
      </c>
      <c r="C3205" s="237">
        <v>-24.437503620395461</v>
      </c>
    </row>
    <row r="3206" spans="2:3" x14ac:dyDescent="0.25">
      <c r="B3206" s="238">
        <v>3143</v>
      </c>
      <c r="C3206" s="237">
        <v>163.33461117542336</v>
      </c>
    </row>
    <row r="3207" spans="2:3" x14ac:dyDescent="0.25">
      <c r="B3207" s="238">
        <v>3144</v>
      </c>
      <c r="C3207" s="237">
        <v>69.279534400300435</v>
      </c>
    </row>
    <row r="3208" spans="2:3" x14ac:dyDescent="0.25">
      <c r="B3208" s="238">
        <v>3145</v>
      </c>
      <c r="C3208" s="237">
        <v>-16.635327209643009</v>
      </c>
    </row>
    <row r="3209" spans="2:3" x14ac:dyDescent="0.25">
      <c r="B3209" s="238">
        <v>3146</v>
      </c>
      <c r="C3209" s="237">
        <v>68.528863919607687</v>
      </c>
    </row>
    <row r="3210" spans="2:3" x14ac:dyDescent="0.25">
      <c r="B3210" s="238">
        <v>3147</v>
      </c>
      <c r="C3210" s="237">
        <v>166.44354531099401</v>
      </c>
    </row>
    <row r="3211" spans="2:3" x14ac:dyDescent="0.25">
      <c r="B3211" s="238">
        <v>3148</v>
      </c>
      <c r="C3211" s="237">
        <v>357.30199787791673</v>
      </c>
    </row>
    <row r="3212" spans="2:3" x14ac:dyDescent="0.25">
      <c r="B3212" s="238">
        <v>3149</v>
      </c>
      <c r="C3212" s="237">
        <v>162.0366586357041</v>
      </c>
    </row>
    <row r="3213" spans="2:3" x14ac:dyDescent="0.25">
      <c r="B3213" s="238">
        <v>3150</v>
      </c>
      <c r="C3213" s="237">
        <v>58.199590333952393</v>
      </c>
    </row>
    <row r="3214" spans="2:3" x14ac:dyDescent="0.25">
      <c r="B3214" s="238">
        <v>3151</v>
      </c>
      <c r="C3214" s="237">
        <v>-62.857012543157481</v>
      </c>
    </row>
    <row r="3215" spans="2:3" x14ac:dyDescent="0.25">
      <c r="B3215" s="238">
        <v>3152</v>
      </c>
      <c r="C3215" s="237">
        <v>229.3282453116733</v>
      </c>
    </row>
    <row r="3216" spans="2:3" x14ac:dyDescent="0.25">
      <c r="B3216" s="238">
        <v>3153</v>
      </c>
      <c r="C3216" s="237">
        <v>-255.91672018621307</v>
      </c>
    </row>
    <row r="3217" spans="2:3" x14ac:dyDescent="0.25">
      <c r="B3217" s="238">
        <v>3154</v>
      </c>
      <c r="C3217" s="237">
        <v>278.21476343261588</v>
      </c>
    </row>
    <row r="3218" spans="2:3" x14ac:dyDescent="0.25">
      <c r="B3218" s="238">
        <v>3155</v>
      </c>
      <c r="C3218" s="237">
        <v>119.42713222750066</v>
      </c>
    </row>
    <row r="3219" spans="2:3" x14ac:dyDescent="0.25">
      <c r="B3219" s="238">
        <v>3156</v>
      </c>
      <c r="C3219" s="237">
        <v>109.07606511703418</v>
      </c>
    </row>
    <row r="3220" spans="2:3" x14ac:dyDescent="0.25">
      <c r="B3220" s="238">
        <v>3157</v>
      </c>
      <c r="C3220" s="237">
        <v>267.43689822296926</v>
      </c>
    </row>
    <row r="3221" spans="2:3" x14ac:dyDescent="0.25">
      <c r="B3221" s="238">
        <v>3158</v>
      </c>
      <c r="C3221" s="237">
        <v>36.332969563741813</v>
      </c>
    </row>
    <row r="3222" spans="2:3" x14ac:dyDescent="0.25">
      <c r="B3222" s="238">
        <v>3159</v>
      </c>
      <c r="C3222" s="237">
        <v>125.99436187713057</v>
      </c>
    </row>
    <row r="3223" spans="2:3" x14ac:dyDescent="0.25">
      <c r="B3223" s="238">
        <v>3160</v>
      </c>
      <c r="C3223" s="237">
        <v>146.96624807658722</v>
      </c>
    </row>
    <row r="3224" spans="2:3" x14ac:dyDescent="0.25">
      <c r="B3224" s="238">
        <v>3161</v>
      </c>
      <c r="C3224" s="237">
        <v>-55.409649404394031</v>
      </c>
    </row>
    <row r="3225" spans="2:3" x14ac:dyDescent="0.25">
      <c r="B3225" s="238">
        <v>3162</v>
      </c>
      <c r="C3225" s="237">
        <v>14.181864537349199</v>
      </c>
    </row>
    <row r="3226" spans="2:3" x14ac:dyDescent="0.25">
      <c r="B3226" s="238">
        <v>3163</v>
      </c>
      <c r="C3226" s="237">
        <v>-58.575187082072375</v>
      </c>
    </row>
    <row r="3227" spans="2:3" x14ac:dyDescent="0.25">
      <c r="B3227" s="238">
        <v>3164</v>
      </c>
      <c r="C3227" s="237">
        <v>162.62897570908231</v>
      </c>
    </row>
    <row r="3228" spans="2:3" x14ac:dyDescent="0.25">
      <c r="B3228" s="238">
        <v>3165</v>
      </c>
      <c r="C3228" s="237">
        <v>110.09164546428538</v>
      </c>
    </row>
    <row r="3229" spans="2:3" x14ac:dyDescent="0.25">
      <c r="B3229" s="238">
        <v>3166</v>
      </c>
      <c r="C3229" s="237">
        <v>250.74730863098168</v>
      </c>
    </row>
    <row r="3230" spans="2:3" x14ac:dyDescent="0.25">
      <c r="B3230" s="238">
        <v>3167</v>
      </c>
      <c r="C3230" s="237">
        <v>122.52374690220876</v>
      </c>
    </row>
    <row r="3231" spans="2:3" x14ac:dyDescent="0.25">
      <c r="B3231" s="238">
        <v>3168</v>
      </c>
      <c r="C3231" s="237">
        <v>20.770532919498422</v>
      </c>
    </row>
    <row r="3232" spans="2:3" x14ac:dyDescent="0.25">
      <c r="B3232" s="238">
        <v>3169</v>
      </c>
      <c r="C3232" s="237">
        <v>212.8448667091821</v>
      </c>
    </row>
    <row r="3233" spans="2:3" x14ac:dyDescent="0.25">
      <c r="B3233" s="238">
        <v>3170</v>
      </c>
      <c r="C3233" s="237">
        <v>4.0020688514991889</v>
      </c>
    </row>
    <row r="3234" spans="2:3" x14ac:dyDescent="0.25">
      <c r="B3234" s="238">
        <v>3171</v>
      </c>
      <c r="C3234" s="237">
        <v>80.720347195169836</v>
      </c>
    </row>
    <row r="3235" spans="2:3" x14ac:dyDescent="0.25">
      <c r="B3235" s="238">
        <v>3172</v>
      </c>
      <c r="C3235" s="237">
        <v>58.425895778116129</v>
      </c>
    </row>
    <row r="3236" spans="2:3" x14ac:dyDescent="0.25">
      <c r="B3236" s="238">
        <v>3173</v>
      </c>
      <c r="C3236" s="237">
        <v>-15.835594921667195</v>
      </c>
    </row>
    <row r="3237" spans="2:3" x14ac:dyDescent="0.25">
      <c r="B3237" s="238">
        <v>3174</v>
      </c>
      <c r="C3237" s="237">
        <v>95.571008700142244</v>
      </c>
    </row>
    <row r="3238" spans="2:3" x14ac:dyDescent="0.25">
      <c r="B3238" s="238">
        <v>3175</v>
      </c>
      <c r="C3238" s="237">
        <v>240.68911323797568</v>
      </c>
    </row>
    <row r="3239" spans="2:3" x14ac:dyDescent="0.25">
      <c r="B3239" s="238">
        <v>3176</v>
      </c>
      <c r="C3239" s="237">
        <v>120.93612101955949</v>
      </c>
    </row>
    <row r="3240" spans="2:3" x14ac:dyDescent="0.25">
      <c r="B3240" s="238">
        <v>3177</v>
      </c>
      <c r="C3240" s="237">
        <v>224.83080570292464</v>
      </c>
    </row>
    <row r="3241" spans="2:3" x14ac:dyDescent="0.25">
      <c r="B3241" s="238">
        <v>3178</v>
      </c>
      <c r="C3241" s="237">
        <v>24.609304593011473</v>
      </c>
    </row>
    <row r="3242" spans="2:3" x14ac:dyDescent="0.25">
      <c r="B3242" s="238">
        <v>3179</v>
      </c>
      <c r="C3242" s="237">
        <v>-37.711774230264439</v>
      </c>
    </row>
    <row r="3243" spans="2:3" x14ac:dyDescent="0.25">
      <c r="B3243" s="238">
        <v>3180</v>
      </c>
      <c r="C3243" s="237">
        <v>130.76567394224392</v>
      </c>
    </row>
    <row r="3244" spans="2:3" x14ac:dyDescent="0.25">
      <c r="B3244" s="238">
        <v>3181</v>
      </c>
      <c r="C3244" s="237">
        <v>188.13111782347181</v>
      </c>
    </row>
    <row r="3245" spans="2:3" x14ac:dyDescent="0.25">
      <c r="B3245" s="238">
        <v>3182</v>
      </c>
      <c r="C3245" s="237">
        <v>133.8253997023844</v>
      </c>
    </row>
    <row r="3246" spans="2:3" x14ac:dyDescent="0.25">
      <c r="B3246" s="238">
        <v>3183</v>
      </c>
      <c r="C3246" s="237">
        <v>161.77408125212679</v>
      </c>
    </row>
    <row r="3247" spans="2:3" x14ac:dyDescent="0.25">
      <c r="B3247" s="238">
        <v>3184</v>
      </c>
      <c r="C3247" s="237">
        <v>47.857394299216637</v>
      </c>
    </row>
    <row r="3248" spans="2:3" x14ac:dyDescent="0.25">
      <c r="B3248" s="238">
        <v>3185</v>
      </c>
      <c r="C3248" s="237">
        <v>177.67644471019096</v>
      </c>
    </row>
    <row r="3249" spans="2:3" x14ac:dyDescent="0.25">
      <c r="B3249" s="238">
        <v>3186</v>
      </c>
      <c r="C3249" s="237">
        <v>317.95131692457238</v>
      </c>
    </row>
    <row r="3250" spans="2:3" x14ac:dyDescent="0.25">
      <c r="B3250" s="238">
        <v>3187</v>
      </c>
      <c r="C3250" s="237">
        <v>-23.790650019664753</v>
      </c>
    </row>
    <row r="3251" spans="2:3" x14ac:dyDescent="0.25">
      <c r="B3251" s="238">
        <v>3188</v>
      </c>
      <c r="C3251" s="237">
        <v>43.504311706998934</v>
      </c>
    </row>
    <row r="3252" spans="2:3" x14ac:dyDescent="0.25">
      <c r="B3252" s="238">
        <v>3189</v>
      </c>
      <c r="C3252" s="237">
        <v>98.032517110404328</v>
      </c>
    </row>
    <row r="3253" spans="2:3" x14ac:dyDescent="0.25">
      <c r="B3253" s="238">
        <v>3190</v>
      </c>
      <c r="C3253" s="237">
        <v>265.19443611800932</v>
      </c>
    </row>
    <row r="3254" spans="2:3" x14ac:dyDescent="0.25">
      <c r="B3254" s="238">
        <v>3191</v>
      </c>
      <c r="C3254" s="237">
        <v>35.845010037520737</v>
      </c>
    </row>
    <row r="3255" spans="2:3" x14ac:dyDescent="0.25">
      <c r="B3255" s="238">
        <v>3192</v>
      </c>
      <c r="C3255" s="237">
        <v>67.764843700591769</v>
      </c>
    </row>
    <row r="3256" spans="2:3" x14ac:dyDescent="0.25">
      <c r="B3256" s="238">
        <v>3193</v>
      </c>
      <c r="C3256" s="237">
        <v>-12.678924121420124</v>
      </c>
    </row>
    <row r="3257" spans="2:3" x14ac:dyDescent="0.25">
      <c r="B3257" s="238">
        <v>3194</v>
      </c>
      <c r="C3257" s="237">
        <v>115.89475037186202</v>
      </c>
    </row>
    <row r="3258" spans="2:3" x14ac:dyDescent="0.25">
      <c r="B3258" s="238">
        <v>3195</v>
      </c>
      <c r="C3258" s="237">
        <v>213.12069118538989</v>
      </c>
    </row>
    <row r="3259" spans="2:3" x14ac:dyDescent="0.25">
      <c r="B3259" s="238">
        <v>3196</v>
      </c>
      <c r="C3259" s="237">
        <v>89.504765326860564</v>
      </c>
    </row>
    <row r="3260" spans="2:3" x14ac:dyDescent="0.25">
      <c r="B3260" s="238">
        <v>3197</v>
      </c>
      <c r="C3260" s="237">
        <v>417.77744522814828</v>
      </c>
    </row>
    <row r="3261" spans="2:3" x14ac:dyDescent="0.25">
      <c r="B3261" s="238">
        <v>3198</v>
      </c>
      <c r="C3261" s="237">
        <v>-193.05304840507546</v>
      </c>
    </row>
    <row r="3262" spans="2:3" x14ac:dyDescent="0.25">
      <c r="B3262" s="238">
        <v>3199</v>
      </c>
      <c r="C3262" s="237">
        <v>301.59986448440418</v>
      </c>
    </row>
    <row r="3263" spans="2:3" x14ac:dyDescent="0.25">
      <c r="B3263" s="238">
        <v>3200</v>
      </c>
      <c r="C3263" s="237">
        <v>71.658472561258435</v>
      </c>
    </row>
    <row r="3264" spans="2:3" x14ac:dyDescent="0.25">
      <c r="B3264" s="238">
        <v>3201</v>
      </c>
      <c r="C3264" s="237">
        <v>87.001669492663893</v>
      </c>
    </row>
    <row r="3265" spans="2:3" x14ac:dyDescent="0.25">
      <c r="B3265" s="238">
        <v>3202</v>
      </c>
      <c r="C3265" s="237">
        <v>0.23801808922614498</v>
      </c>
    </row>
    <row r="3266" spans="2:3" x14ac:dyDescent="0.25">
      <c r="B3266" s="238">
        <v>3203</v>
      </c>
      <c r="C3266" s="237">
        <v>-21.947286221777887</v>
      </c>
    </row>
    <row r="3267" spans="2:3" x14ac:dyDescent="0.25">
      <c r="B3267" s="238">
        <v>3204</v>
      </c>
      <c r="C3267" s="237">
        <v>-48.304049604407169</v>
      </c>
    </row>
    <row r="3268" spans="2:3" x14ac:dyDescent="0.25">
      <c r="B3268" s="238">
        <v>3205</v>
      </c>
      <c r="C3268" s="237">
        <v>-27.470368444547802</v>
      </c>
    </row>
    <row r="3269" spans="2:3" x14ac:dyDescent="0.25">
      <c r="B3269" s="238">
        <v>3206</v>
      </c>
      <c r="C3269" s="237">
        <v>248.96674117475936</v>
      </c>
    </row>
    <row r="3270" spans="2:3" x14ac:dyDescent="0.25">
      <c r="B3270" s="238">
        <v>3207</v>
      </c>
      <c r="C3270" s="237">
        <v>149.68926046647604</v>
      </c>
    </row>
    <row r="3271" spans="2:3" x14ac:dyDescent="0.25">
      <c r="B3271" s="238">
        <v>3208</v>
      </c>
      <c r="C3271" s="237">
        <v>109.02276836146793</v>
      </c>
    </row>
    <row r="3272" spans="2:3" x14ac:dyDescent="0.25">
      <c r="B3272" s="238">
        <v>3209</v>
      </c>
      <c r="C3272" s="237">
        <v>8.5149062053298081</v>
      </c>
    </row>
    <row r="3273" spans="2:3" x14ac:dyDescent="0.25">
      <c r="B3273" s="238">
        <v>3210</v>
      </c>
      <c r="C3273" s="237">
        <v>136.47554938679272</v>
      </c>
    </row>
    <row r="3274" spans="2:3" x14ac:dyDescent="0.25">
      <c r="B3274" s="238">
        <v>3211</v>
      </c>
      <c r="C3274" s="237">
        <v>3.6349667866773956</v>
      </c>
    </row>
    <row r="3275" spans="2:3" x14ac:dyDescent="0.25">
      <c r="B3275" s="238">
        <v>3212</v>
      </c>
      <c r="C3275" s="237">
        <v>179.4760897829797</v>
      </c>
    </row>
    <row r="3276" spans="2:3" x14ac:dyDescent="0.25">
      <c r="B3276" s="238">
        <v>3213</v>
      </c>
      <c r="C3276" s="237">
        <v>100.65493082759698</v>
      </c>
    </row>
    <row r="3277" spans="2:3" x14ac:dyDescent="0.25">
      <c r="B3277" s="238">
        <v>3214</v>
      </c>
      <c r="C3277" s="237">
        <v>255.1870735679563</v>
      </c>
    </row>
    <row r="3278" spans="2:3" x14ac:dyDescent="0.25">
      <c r="B3278" s="238">
        <v>3215</v>
      </c>
      <c r="C3278" s="237">
        <v>77.776120684288088</v>
      </c>
    </row>
    <row r="3279" spans="2:3" x14ac:dyDescent="0.25">
      <c r="B3279" s="238">
        <v>3216</v>
      </c>
      <c r="C3279" s="237">
        <v>366.00943037192906</v>
      </c>
    </row>
    <row r="3280" spans="2:3" x14ac:dyDescent="0.25">
      <c r="B3280" s="238">
        <v>3217</v>
      </c>
      <c r="C3280" s="237">
        <v>271.0342170555424</v>
      </c>
    </row>
    <row r="3281" spans="2:3" x14ac:dyDescent="0.25">
      <c r="B3281" s="238">
        <v>3218</v>
      </c>
      <c r="C3281" s="237">
        <v>-212.08471212192819</v>
      </c>
    </row>
    <row r="3282" spans="2:3" x14ac:dyDescent="0.25">
      <c r="B3282" s="238">
        <v>3219</v>
      </c>
      <c r="C3282" s="237">
        <v>325.02395707694632</v>
      </c>
    </row>
    <row r="3283" spans="2:3" x14ac:dyDescent="0.25">
      <c r="B3283" s="238">
        <v>3220</v>
      </c>
      <c r="C3283" s="237">
        <v>341.49506704657625</v>
      </c>
    </row>
    <row r="3284" spans="2:3" x14ac:dyDescent="0.25">
      <c r="B3284" s="238">
        <v>3221</v>
      </c>
      <c r="C3284" s="237">
        <v>225.11142230573242</v>
      </c>
    </row>
    <row r="3285" spans="2:3" x14ac:dyDescent="0.25">
      <c r="B3285" s="238">
        <v>3222</v>
      </c>
      <c r="C3285" s="237">
        <v>224.69140914391789</v>
      </c>
    </row>
    <row r="3286" spans="2:3" x14ac:dyDescent="0.25">
      <c r="B3286" s="238">
        <v>3223</v>
      </c>
      <c r="C3286" s="237">
        <v>21.451979259147251</v>
      </c>
    </row>
    <row r="3287" spans="2:3" x14ac:dyDescent="0.25">
      <c r="B3287" s="238">
        <v>3224</v>
      </c>
      <c r="C3287" s="237">
        <v>51.733549475465111</v>
      </c>
    </row>
    <row r="3288" spans="2:3" x14ac:dyDescent="0.25">
      <c r="B3288" s="238">
        <v>3225</v>
      </c>
      <c r="C3288" s="237">
        <v>-87.139590148370644</v>
      </c>
    </row>
    <row r="3289" spans="2:3" x14ac:dyDescent="0.25">
      <c r="B3289" s="238">
        <v>3226</v>
      </c>
      <c r="C3289" s="237">
        <v>27.114129940988732</v>
      </c>
    </row>
    <row r="3290" spans="2:3" x14ac:dyDescent="0.25">
      <c r="B3290" s="238">
        <v>3227</v>
      </c>
      <c r="C3290" s="237">
        <v>90.135318631920811</v>
      </c>
    </row>
    <row r="3291" spans="2:3" x14ac:dyDescent="0.25">
      <c r="B3291" s="238">
        <v>3228</v>
      </c>
      <c r="C3291" s="237">
        <v>101.62704523782915</v>
      </c>
    </row>
    <row r="3292" spans="2:3" x14ac:dyDescent="0.25">
      <c r="B3292" s="238">
        <v>3229</v>
      </c>
      <c r="C3292" s="237">
        <v>-96.146785259752761</v>
      </c>
    </row>
    <row r="3293" spans="2:3" x14ac:dyDescent="0.25">
      <c r="B3293" s="238">
        <v>3230</v>
      </c>
      <c r="C3293" s="237">
        <v>-28.030203312967814</v>
      </c>
    </row>
    <row r="3294" spans="2:3" x14ac:dyDescent="0.25">
      <c r="B3294" s="238">
        <v>3231</v>
      </c>
      <c r="C3294" s="237">
        <v>54.64620891028882</v>
      </c>
    </row>
    <row r="3295" spans="2:3" x14ac:dyDescent="0.25">
      <c r="B3295" s="238">
        <v>3232</v>
      </c>
      <c r="C3295" s="237">
        <v>361.07146013380066</v>
      </c>
    </row>
    <row r="3296" spans="2:3" x14ac:dyDescent="0.25">
      <c r="B3296" s="238">
        <v>3233</v>
      </c>
      <c r="C3296" s="237">
        <v>9.5793059803139755</v>
      </c>
    </row>
    <row r="3297" spans="2:3" x14ac:dyDescent="0.25">
      <c r="B3297" s="238">
        <v>3234</v>
      </c>
      <c r="C3297" s="237">
        <v>78.162316132350895</v>
      </c>
    </row>
    <row r="3298" spans="2:3" x14ac:dyDescent="0.25">
      <c r="B3298" s="238">
        <v>3235</v>
      </c>
      <c r="C3298" s="237">
        <v>112.13249340966577</v>
      </c>
    </row>
    <row r="3299" spans="2:3" x14ac:dyDescent="0.25">
      <c r="B3299" s="238">
        <v>3236</v>
      </c>
      <c r="C3299" s="237">
        <v>-24.484673254230245</v>
      </c>
    </row>
    <row r="3300" spans="2:3" x14ac:dyDescent="0.25">
      <c r="B3300" s="238">
        <v>3237</v>
      </c>
      <c r="C3300" s="237">
        <v>36.334858469959954</v>
      </c>
    </row>
    <row r="3301" spans="2:3" x14ac:dyDescent="0.25">
      <c r="B3301" s="238">
        <v>3238</v>
      </c>
      <c r="C3301" s="237">
        <v>110.48030138868583</v>
      </c>
    </row>
    <row r="3302" spans="2:3" x14ac:dyDescent="0.25">
      <c r="B3302" s="238">
        <v>3239</v>
      </c>
      <c r="C3302" s="237">
        <v>-97.977014702828967</v>
      </c>
    </row>
    <row r="3303" spans="2:3" x14ac:dyDescent="0.25">
      <c r="B3303" s="238">
        <v>3240</v>
      </c>
      <c r="C3303" s="237">
        <v>249.59465614833016</v>
      </c>
    </row>
    <row r="3304" spans="2:3" x14ac:dyDescent="0.25">
      <c r="B3304" s="238">
        <v>3241</v>
      </c>
      <c r="C3304" s="237">
        <v>151.95784517465839</v>
      </c>
    </row>
    <row r="3305" spans="2:3" x14ac:dyDescent="0.25">
      <c r="B3305" s="238">
        <v>3242</v>
      </c>
      <c r="C3305" s="237">
        <v>268.69274136123352</v>
      </c>
    </row>
    <row r="3306" spans="2:3" x14ac:dyDescent="0.25">
      <c r="B3306" s="238">
        <v>3243</v>
      </c>
      <c r="C3306" s="237">
        <v>12.885182779735189</v>
      </c>
    </row>
    <row r="3307" spans="2:3" x14ac:dyDescent="0.25">
      <c r="B3307" s="238">
        <v>3244</v>
      </c>
      <c r="C3307" s="237">
        <v>-30.823047144571177</v>
      </c>
    </row>
    <row r="3308" spans="2:3" x14ac:dyDescent="0.25">
      <c r="B3308" s="238">
        <v>3245</v>
      </c>
      <c r="C3308" s="237">
        <v>246.51784928526763</v>
      </c>
    </row>
    <row r="3309" spans="2:3" x14ac:dyDescent="0.25">
      <c r="B3309" s="238">
        <v>3246</v>
      </c>
      <c r="C3309" s="237">
        <v>32.289395856643537</v>
      </c>
    </row>
    <row r="3310" spans="2:3" x14ac:dyDescent="0.25">
      <c r="B3310" s="238">
        <v>3247</v>
      </c>
      <c r="C3310" s="237">
        <v>189.74395926014435</v>
      </c>
    </row>
    <row r="3311" spans="2:3" x14ac:dyDescent="0.25">
      <c r="B3311" s="238">
        <v>3248</v>
      </c>
      <c r="C3311" s="237">
        <v>69.557293956262185</v>
      </c>
    </row>
    <row r="3312" spans="2:3" x14ac:dyDescent="0.25">
      <c r="B3312" s="238">
        <v>3249</v>
      </c>
      <c r="C3312" s="237">
        <v>-56.141548923701805</v>
      </c>
    </row>
    <row r="3313" spans="2:3" x14ac:dyDescent="0.25">
      <c r="B3313" s="238">
        <v>3250</v>
      </c>
      <c r="C3313" s="237">
        <v>375.49237796942845</v>
      </c>
    </row>
    <row r="3314" spans="2:3" x14ac:dyDescent="0.25">
      <c r="B3314" s="238">
        <v>3251</v>
      </c>
      <c r="C3314" s="237">
        <v>194.85386907613011</v>
      </c>
    </row>
    <row r="3315" spans="2:3" x14ac:dyDescent="0.25">
      <c r="B3315" s="238">
        <v>3252</v>
      </c>
      <c r="C3315" s="237">
        <v>61.409086017842981</v>
      </c>
    </row>
    <row r="3316" spans="2:3" x14ac:dyDescent="0.25">
      <c r="B3316" s="238">
        <v>3253</v>
      </c>
      <c r="C3316" s="237">
        <v>-30.677262332235046</v>
      </c>
    </row>
    <row r="3317" spans="2:3" x14ac:dyDescent="0.25">
      <c r="B3317" s="238">
        <v>3254</v>
      </c>
      <c r="C3317" s="237">
        <v>3.047545472694722</v>
      </c>
    </row>
    <row r="3318" spans="2:3" x14ac:dyDescent="0.25">
      <c r="B3318" s="238">
        <v>3255</v>
      </c>
      <c r="C3318" s="237">
        <v>263.78474249175849</v>
      </c>
    </row>
    <row r="3319" spans="2:3" x14ac:dyDescent="0.25">
      <c r="B3319" s="238">
        <v>3256</v>
      </c>
      <c r="C3319" s="237">
        <v>5.9175827571051087</v>
      </c>
    </row>
    <row r="3320" spans="2:3" x14ac:dyDescent="0.25">
      <c r="B3320" s="238">
        <v>3257</v>
      </c>
      <c r="C3320" s="237">
        <v>12.917865984006667</v>
      </c>
    </row>
    <row r="3321" spans="2:3" x14ac:dyDescent="0.25">
      <c r="B3321" s="238">
        <v>3258</v>
      </c>
      <c r="C3321" s="237">
        <v>453.19861931753246</v>
      </c>
    </row>
    <row r="3322" spans="2:3" x14ac:dyDescent="0.25">
      <c r="B3322" s="238">
        <v>3259</v>
      </c>
      <c r="C3322" s="237">
        <v>-28.579476885082784</v>
      </c>
    </row>
    <row r="3323" spans="2:3" x14ac:dyDescent="0.25">
      <c r="B3323" s="238">
        <v>3260</v>
      </c>
      <c r="C3323" s="237">
        <v>-193.57328280967539</v>
      </c>
    </row>
    <row r="3324" spans="2:3" x14ac:dyDescent="0.25">
      <c r="B3324" s="238">
        <v>3261</v>
      </c>
      <c r="C3324" s="237">
        <v>182.63017300704161</v>
      </c>
    </row>
    <row r="3325" spans="2:3" x14ac:dyDescent="0.25">
      <c r="B3325" s="238">
        <v>3262</v>
      </c>
      <c r="C3325" s="237">
        <v>288.77685195506638</v>
      </c>
    </row>
    <row r="3326" spans="2:3" x14ac:dyDescent="0.25">
      <c r="B3326" s="238">
        <v>3263</v>
      </c>
      <c r="C3326" s="237">
        <v>288.46856943871342</v>
      </c>
    </row>
    <row r="3327" spans="2:3" x14ac:dyDescent="0.25">
      <c r="B3327" s="238">
        <v>3264</v>
      </c>
      <c r="C3327" s="237">
        <v>267.98144485410398</v>
      </c>
    </row>
    <row r="3328" spans="2:3" x14ac:dyDescent="0.25">
      <c r="B3328" s="238">
        <v>3265</v>
      </c>
      <c r="C3328" s="237">
        <v>93.681161937992016</v>
      </c>
    </row>
    <row r="3329" spans="2:3" x14ac:dyDescent="0.25">
      <c r="B3329" s="238">
        <v>3266</v>
      </c>
      <c r="C3329" s="237">
        <v>101.46462468205061</v>
      </c>
    </row>
    <row r="3330" spans="2:3" x14ac:dyDescent="0.25">
      <c r="B3330" s="238">
        <v>3267</v>
      </c>
      <c r="C3330" s="237">
        <v>177.42951698540554</v>
      </c>
    </row>
    <row r="3331" spans="2:3" x14ac:dyDescent="0.25">
      <c r="B3331" s="238">
        <v>3268</v>
      </c>
      <c r="C3331" s="237">
        <v>-20.7553787922634</v>
      </c>
    </row>
    <row r="3332" spans="2:3" x14ac:dyDescent="0.25">
      <c r="B3332" s="238">
        <v>3269</v>
      </c>
      <c r="C3332" s="237">
        <v>4.704080004466519</v>
      </c>
    </row>
    <row r="3333" spans="2:3" x14ac:dyDescent="0.25">
      <c r="B3333" s="238">
        <v>3270</v>
      </c>
      <c r="C3333" s="237">
        <v>90.226455330324029</v>
      </c>
    </row>
    <row r="3334" spans="2:3" x14ac:dyDescent="0.25">
      <c r="B3334" s="238">
        <v>3271</v>
      </c>
      <c r="C3334" s="237">
        <v>221.71282077526746</v>
      </c>
    </row>
    <row r="3335" spans="2:3" x14ac:dyDescent="0.25">
      <c r="B3335" s="238">
        <v>3272</v>
      </c>
      <c r="C3335" s="237">
        <v>134.02659963707939</v>
      </c>
    </row>
    <row r="3336" spans="2:3" x14ac:dyDescent="0.25">
      <c r="B3336" s="238">
        <v>3273</v>
      </c>
      <c r="C3336" s="237">
        <v>172.37846805924536</v>
      </c>
    </row>
    <row r="3337" spans="2:3" x14ac:dyDescent="0.25">
      <c r="B3337" s="238">
        <v>3274</v>
      </c>
      <c r="C3337" s="237">
        <v>305.21554416748324</v>
      </c>
    </row>
    <row r="3338" spans="2:3" x14ac:dyDescent="0.25">
      <c r="B3338" s="238">
        <v>3275</v>
      </c>
      <c r="C3338" s="237">
        <v>233.06507813994483</v>
      </c>
    </row>
    <row r="3339" spans="2:3" x14ac:dyDescent="0.25">
      <c r="B3339" s="238">
        <v>3276</v>
      </c>
      <c r="C3339" s="237">
        <v>251.45215800874897</v>
      </c>
    </row>
    <row r="3340" spans="2:3" x14ac:dyDescent="0.25">
      <c r="B3340" s="238">
        <v>3277</v>
      </c>
      <c r="C3340" s="237">
        <v>-32.68018671541904</v>
      </c>
    </row>
    <row r="3341" spans="2:3" x14ac:dyDescent="0.25">
      <c r="B3341" s="238">
        <v>3278</v>
      </c>
      <c r="C3341" s="237">
        <v>414.95764319066501</v>
      </c>
    </row>
    <row r="3342" spans="2:3" x14ac:dyDescent="0.25">
      <c r="B3342" s="238">
        <v>3279</v>
      </c>
      <c r="C3342" s="237">
        <v>118.07044293595141</v>
      </c>
    </row>
    <row r="3343" spans="2:3" x14ac:dyDescent="0.25">
      <c r="B3343" s="238">
        <v>3280</v>
      </c>
      <c r="C3343" s="237">
        <v>305.94803107891107</v>
      </c>
    </row>
    <row r="3344" spans="2:3" x14ac:dyDescent="0.25">
      <c r="B3344" s="238">
        <v>3281</v>
      </c>
      <c r="C3344" s="237">
        <v>177.77472825078814</v>
      </c>
    </row>
    <row r="3345" spans="2:3" x14ac:dyDescent="0.25">
      <c r="B3345" s="238">
        <v>3282</v>
      </c>
      <c r="C3345" s="237">
        <v>299.69140607904455</v>
      </c>
    </row>
    <row r="3346" spans="2:3" x14ac:dyDescent="0.25">
      <c r="B3346" s="238">
        <v>3283</v>
      </c>
      <c r="C3346" s="237">
        <v>229.95156514130451</v>
      </c>
    </row>
    <row r="3347" spans="2:3" x14ac:dyDescent="0.25">
      <c r="B3347" s="238">
        <v>3284</v>
      </c>
      <c r="C3347" s="237">
        <v>71.637435403143257</v>
      </c>
    </row>
    <row r="3348" spans="2:3" x14ac:dyDescent="0.25">
      <c r="B3348" s="238">
        <v>3285</v>
      </c>
      <c r="C3348" s="237">
        <v>136.32367815835042</v>
      </c>
    </row>
    <row r="3349" spans="2:3" x14ac:dyDescent="0.25">
      <c r="B3349" s="238">
        <v>3286</v>
      </c>
      <c r="C3349" s="237">
        <v>169.71526261042931</v>
      </c>
    </row>
    <row r="3350" spans="2:3" x14ac:dyDescent="0.25">
      <c r="B3350" s="238">
        <v>3287</v>
      </c>
      <c r="C3350" s="237">
        <v>65.993428563895293</v>
      </c>
    </row>
    <row r="3351" spans="2:3" x14ac:dyDescent="0.25">
      <c r="B3351" s="238">
        <v>3288</v>
      </c>
      <c r="C3351" s="237">
        <v>-11.559480908996647</v>
      </c>
    </row>
    <row r="3352" spans="2:3" x14ac:dyDescent="0.25">
      <c r="B3352" s="238">
        <v>3289</v>
      </c>
      <c r="C3352" s="237">
        <v>299.70567297834509</v>
      </c>
    </row>
    <row r="3353" spans="2:3" x14ac:dyDescent="0.25">
      <c r="B3353" s="238">
        <v>3290</v>
      </c>
      <c r="C3353" s="237">
        <v>348.27418099186127</v>
      </c>
    </row>
    <row r="3354" spans="2:3" x14ac:dyDescent="0.25">
      <c r="B3354" s="238">
        <v>3291</v>
      </c>
      <c r="C3354" s="237">
        <v>-27.380606877286596</v>
      </c>
    </row>
    <row r="3355" spans="2:3" x14ac:dyDescent="0.25">
      <c r="B3355" s="238">
        <v>3292</v>
      </c>
      <c r="C3355" s="237">
        <v>110.23298292101239</v>
      </c>
    </row>
    <row r="3356" spans="2:3" x14ac:dyDescent="0.25">
      <c r="B3356" s="238">
        <v>3293</v>
      </c>
      <c r="C3356" s="237">
        <v>250.03501419344906</v>
      </c>
    </row>
    <row r="3357" spans="2:3" x14ac:dyDescent="0.25">
      <c r="B3357" s="238">
        <v>3294</v>
      </c>
      <c r="C3357" s="237">
        <v>128.59352021580597</v>
      </c>
    </row>
    <row r="3358" spans="2:3" x14ac:dyDescent="0.25">
      <c r="B3358" s="238">
        <v>3295</v>
      </c>
      <c r="C3358" s="237">
        <v>-13.413316352930508</v>
      </c>
    </row>
    <row r="3359" spans="2:3" x14ac:dyDescent="0.25">
      <c r="B3359" s="238">
        <v>3296</v>
      </c>
      <c r="C3359" s="237">
        <v>283.23571102009163</v>
      </c>
    </row>
    <row r="3360" spans="2:3" x14ac:dyDescent="0.25">
      <c r="B3360" s="238">
        <v>3297</v>
      </c>
      <c r="C3360" s="237">
        <v>258.72512953014188</v>
      </c>
    </row>
    <row r="3361" spans="2:3" x14ac:dyDescent="0.25">
      <c r="B3361" s="238">
        <v>3298</v>
      </c>
      <c r="C3361" s="237">
        <v>230.12530998876969</v>
      </c>
    </row>
    <row r="3362" spans="2:3" x14ac:dyDescent="0.25">
      <c r="B3362" s="238">
        <v>3299</v>
      </c>
      <c r="C3362" s="237">
        <v>-64.808723962803839</v>
      </c>
    </row>
    <row r="3363" spans="2:3" x14ac:dyDescent="0.25">
      <c r="B3363" s="238">
        <v>3300</v>
      </c>
      <c r="C3363" s="237">
        <v>-92.443325245000409</v>
      </c>
    </row>
    <row r="3364" spans="2:3" x14ac:dyDescent="0.25">
      <c r="B3364" s="238">
        <v>3301</v>
      </c>
      <c r="C3364" s="237">
        <v>-68.507324995733626</v>
      </c>
    </row>
    <row r="3365" spans="2:3" x14ac:dyDescent="0.25">
      <c r="B3365" s="238">
        <v>3302</v>
      </c>
      <c r="C3365" s="237">
        <v>243.18361709982895</v>
      </c>
    </row>
    <row r="3366" spans="2:3" x14ac:dyDescent="0.25">
      <c r="B3366" s="238">
        <v>3303</v>
      </c>
      <c r="C3366" s="237">
        <v>53.033820950691819</v>
      </c>
    </row>
    <row r="3367" spans="2:3" x14ac:dyDescent="0.25">
      <c r="B3367" s="238">
        <v>3304</v>
      </c>
      <c r="C3367" s="237">
        <v>138.48855165730211</v>
      </c>
    </row>
    <row r="3368" spans="2:3" x14ac:dyDescent="0.25">
      <c r="B3368" s="238">
        <v>3305</v>
      </c>
      <c r="C3368" s="237">
        <v>165.68809170158502</v>
      </c>
    </row>
    <row r="3369" spans="2:3" x14ac:dyDescent="0.25">
      <c r="B3369" s="238">
        <v>3306</v>
      </c>
      <c r="C3369" s="237">
        <v>276.99935397860963</v>
      </c>
    </row>
    <row r="3370" spans="2:3" x14ac:dyDescent="0.25">
      <c r="B3370" s="238">
        <v>3307</v>
      </c>
      <c r="C3370" s="237">
        <v>50.093772984904462</v>
      </c>
    </row>
    <row r="3371" spans="2:3" x14ac:dyDescent="0.25">
      <c r="B3371" s="238">
        <v>3308</v>
      </c>
      <c r="C3371" s="237">
        <v>31.590452438702712</v>
      </c>
    </row>
    <row r="3372" spans="2:3" x14ac:dyDescent="0.25">
      <c r="B3372" s="238">
        <v>3309</v>
      </c>
      <c r="C3372" s="237">
        <v>227.70547973364222</v>
      </c>
    </row>
    <row r="3373" spans="2:3" x14ac:dyDescent="0.25">
      <c r="B3373" s="238">
        <v>3310</v>
      </c>
      <c r="C3373" s="237">
        <v>382.85840442591655</v>
      </c>
    </row>
    <row r="3374" spans="2:3" x14ac:dyDescent="0.25">
      <c r="B3374" s="238">
        <v>3311</v>
      </c>
      <c r="C3374" s="237">
        <v>238.9777650585896</v>
      </c>
    </row>
    <row r="3375" spans="2:3" x14ac:dyDescent="0.25">
      <c r="B3375" s="238">
        <v>3312</v>
      </c>
      <c r="C3375" s="237">
        <v>348.03030745264039</v>
      </c>
    </row>
    <row r="3376" spans="2:3" x14ac:dyDescent="0.25">
      <c r="B3376" s="238">
        <v>3313</v>
      </c>
      <c r="C3376" s="237">
        <v>289.05143958651956</v>
      </c>
    </row>
    <row r="3377" spans="2:3" x14ac:dyDescent="0.25">
      <c r="B3377" s="238">
        <v>3314</v>
      </c>
      <c r="C3377" s="237">
        <v>297.70219920758257</v>
      </c>
    </row>
    <row r="3378" spans="2:3" x14ac:dyDescent="0.25">
      <c r="B3378" s="238">
        <v>3315</v>
      </c>
      <c r="C3378" s="237">
        <v>209.83831179945219</v>
      </c>
    </row>
    <row r="3379" spans="2:3" x14ac:dyDescent="0.25">
      <c r="B3379" s="238">
        <v>3316</v>
      </c>
      <c r="C3379" s="237">
        <v>-44.289236330708064</v>
      </c>
    </row>
    <row r="3380" spans="2:3" x14ac:dyDescent="0.25">
      <c r="B3380" s="238">
        <v>3317</v>
      </c>
      <c r="C3380" s="237">
        <v>105.48472356685554</v>
      </c>
    </row>
    <row r="3381" spans="2:3" x14ac:dyDescent="0.25">
      <c r="B3381" s="238">
        <v>3318</v>
      </c>
      <c r="C3381" s="237">
        <v>175.2901205386608</v>
      </c>
    </row>
    <row r="3382" spans="2:3" x14ac:dyDescent="0.25">
      <c r="B3382" s="238">
        <v>3319</v>
      </c>
      <c r="C3382" s="237">
        <v>178.5783100255378</v>
      </c>
    </row>
    <row r="3383" spans="2:3" x14ac:dyDescent="0.25">
      <c r="B3383" s="238">
        <v>3320</v>
      </c>
      <c r="C3383" s="237">
        <v>185.59591136804724</v>
      </c>
    </row>
    <row r="3384" spans="2:3" x14ac:dyDescent="0.25">
      <c r="B3384" s="238">
        <v>3321</v>
      </c>
      <c r="C3384" s="237">
        <v>-83.519219585129918</v>
      </c>
    </row>
    <row r="3385" spans="2:3" x14ac:dyDescent="0.25">
      <c r="B3385" s="238">
        <v>3322</v>
      </c>
      <c r="C3385" s="237">
        <v>181.7412195847011</v>
      </c>
    </row>
    <row r="3386" spans="2:3" x14ac:dyDescent="0.25">
      <c r="B3386" s="238">
        <v>3323</v>
      </c>
      <c r="C3386" s="237">
        <v>35.53312888963795</v>
      </c>
    </row>
    <row r="3387" spans="2:3" x14ac:dyDescent="0.25">
      <c r="B3387" s="238">
        <v>3324</v>
      </c>
      <c r="C3387" s="237">
        <v>91.674595710405768</v>
      </c>
    </row>
    <row r="3388" spans="2:3" x14ac:dyDescent="0.25">
      <c r="B3388" s="238">
        <v>3325</v>
      </c>
      <c r="C3388" s="237">
        <v>125.66338833421297</v>
      </c>
    </row>
    <row r="3389" spans="2:3" x14ac:dyDescent="0.25">
      <c r="B3389" s="238">
        <v>3326</v>
      </c>
      <c r="C3389" s="237">
        <v>103.34702967716483</v>
      </c>
    </row>
    <row r="3390" spans="2:3" x14ac:dyDescent="0.25">
      <c r="B3390" s="238">
        <v>3327</v>
      </c>
      <c r="C3390" s="237">
        <v>18.33675465649587</v>
      </c>
    </row>
    <row r="3391" spans="2:3" x14ac:dyDescent="0.25">
      <c r="B3391" s="238">
        <v>3328</v>
      </c>
      <c r="C3391" s="237">
        <v>135.76184519501939</v>
      </c>
    </row>
    <row r="3392" spans="2:3" x14ac:dyDescent="0.25">
      <c r="B3392" s="238">
        <v>3329</v>
      </c>
      <c r="C3392" s="237">
        <v>273.27538741547806</v>
      </c>
    </row>
    <row r="3393" spans="2:3" x14ac:dyDescent="0.25">
      <c r="B3393" s="238">
        <v>3330</v>
      </c>
      <c r="C3393" s="237">
        <v>190.30603217732443</v>
      </c>
    </row>
    <row r="3394" spans="2:3" x14ac:dyDescent="0.25">
      <c r="B3394" s="238">
        <v>3331</v>
      </c>
      <c r="C3394" s="237">
        <v>272.02940320186877</v>
      </c>
    </row>
    <row r="3395" spans="2:3" x14ac:dyDescent="0.25">
      <c r="B3395" s="238">
        <v>3332</v>
      </c>
      <c r="C3395" s="237">
        <v>237.79839673914535</v>
      </c>
    </row>
    <row r="3396" spans="2:3" x14ac:dyDescent="0.25">
      <c r="B3396" s="238">
        <v>3333</v>
      </c>
      <c r="C3396" s="237">
        <v>127.6046254602349</v>
      </c>
    </row>
    <row r="3397" spans="2:3" x14ac:dyDescent="0.25">
      <c r="B3397" s="238">
        <v>3334</v>
      </c>
      <c r="C3397" s="237">
        <v>293.41844598614023</v>
      </c>
    </row>
    <row r="3398" spans="2:3" x14ac:dyDescent="0.25">
      <c r="B3398" s="238">
        <v>3335</v>
      </c>
      <c r="C3398" s="237">
        <v>207.53039280860722</v>
      </c>
    </row>
    <row r="3399" spans="2:3" x14ac:dyDescent="0.25">
      <c r="B3399" s="238">
        <v>3336</v>
      </c>
      <c r="C3399" s="237">
        <v>11.879784366457343</v>
      </c>
    </row>
    <row r="3400" spans="2:3" x14ac:dyDescent="0.25">
      <c r="B3400" s="238">
        <v>3337</v>
      </c>
      <c r="C3400" s="237">
        <v>219.19485615846185</v>
      </c>
    </row>
    <row r="3401" spans="2:3" x14ac:dyDescent="0.25">
      <c r="B3401" s="238">
        <v>3338</v>
      </c>
      <c r="C3401" s="237">
        <v>-87.223108218324711</v>
      </c>
    </row>
    <row r="3402" spans="2:3" x14ac:dyDescent="0.25">
      <c r="B3402" s="238">
        <v>3339</v>
      </c>
      <c r="C3402" s="237">
        <v>89.388157550642362</v>
      </c>
    </row>
    <row r="3403" spans="2:3" x14ac:dyDescent="0.25">
      <c r="B3403" s="238">
        <v>3340</v>
      </c>
      <c r="C3403" s="237">
        <v>22.752620173826671</v>
      </c>
    </row>
    <row r="3404" spans="2:3" x14ac:dyDescent="0.25">
      <c r="B3404" s="238">
        <v>3341</v>
      </c>
      <c r="C3404" s="237">
        <v>25.989152215644523</v>
      </c>
    </row>
    <row r="3405" spans="2:3" x14ac:dyDescent="0.25">
      <c r="B3405" s="238">
        <v>3342</v>
      </c>
      <c r="C3405" s="237">
        <v>-138.40907676647521</v>
      </c>
    </row>
    <row r="3406" spans="2:3" x14ac:dyDescent="0.25">
      <c r="B3406" s="238">
        <v>3343</v>
      </c>
      <c r="C3406" s="237">
        <v>171.84572190035112</v>
      </c>
    </row>
    <row r="3407" spans="2:3" x14ac:dyDescent="0.25">
      <c r="B3407" s="238">
        <v>3344</v>
      </c>
      <c r="C3407" s="237">
        <v>68.34508808758136</v>
      </c>
    </row>
    <row r="3408" spans="2:3" x14ac:dyDescent="0.25">
      <c r="B3408" s="238">
        <v>3345</v>
      </c>
      <c r="C3408" s="237">
        <v>91.589287299166301</v>
      </c>
    </row>
    <row r="3409" spans="2:3" x14ac:dyDescent="0.25">
      <c r="B3409" s="238">
        <v>3346</v>
      </c>
      <c r="C3409" s="237">
        <v>276.18605985255044</v>
      </c>
    </row>
    <row r="3410" spans="2:3" x14ac:dyDescent="0.25">
      <c r="B3410" s="238">
        <v>3347</v>
      </c>
      <c r="C3410" s="237">
        <v>-118.79465460624004</v>
      </c>
    </row>
    <row r="3411" spans="2:3" x14ac:dyDescent="0.25">
      <c r="B3411" s="238">
        <v>3348</v>
      </c>
      <c r="C3411" s="237">
        <v>144.5755702036669</v>
      </c>
    </row>
    <row r="3412" spans="2:3" x14ac:dyDescent="0.25">
      <c r="B3412" s="238">
        <v>3349</v>
      </c>
      <c r="C3412" s="237">
        <v>-49.728358784637351</v>
      </c>
    </row>
    <row r="3413" spans="2:3" x14ac:dyDescent="0.25">
      <c r="B3413" s="238">
        <v>3350</v>
      </c>
      <c r="C3413" s="237">
        <v>32.529639363516267</v>
      </c>
    </row>
    <row r="3414" spans="2:3" x14ac:dyDescent="0.25">
      <c r="B3414" s="238">
        <v>3351</v>
      </c>
      <c r="C3414" s="237">
        <v>115.15897594961089</v>
      </c>
    </row>
    <row r="3415" spans="2:3" x14ac:dyDescent="0.25">
      <c r="B3415" s="238">
        <v>3352</v>
      </c>
      <c r="C3415" s="237">
        <v>360.74865161528874</v>
      </c>
    </row>
    <row r="3416" spans="2:3" x14ac:dyDescent="0.25">
      <c r="B3416" s="238">
        <v>3353</v>
      </c>
      <c r="C3416" s="237">
        <v>10.449450812333495</v>
      </c>
    </row>
    <row r="3417" spans="2:3" x14ac:dyDescent="0.25">
      <c r="B3417" s="238">
        <v>3354</v>
      </c>
      <c r="C3417" s="237">
        <v>80.17836447554194</v>
      </c>
    </row>
    <row r="3418" spans="2:3" x14ac:dyDescent="0.25">
      <c r="B3418" s="238">
        <v>3355</v>
      </c>
      <c r="C3418" s="237">
        <v>113.13196005506022</v>
      </c>
    </row>
    <row r="3419" spans="2:3" x14ac:dyDescent="0.25">
      <c r="B3419" s="238">
        <v>3356</v>
      </c>
      <c r="C3419" s="237">
        <v>218.67271287499909</v>
      </c>
    </row>
    <row r="3420" spans="2:3" x14ac:dyDescent="0.25">
      <c r="B3420" s="238">
        <v>3357</v>
      </c>
      <c r="C3420" s="237">
        <v>60.451438344842138</v>
      </c>
    </row>
    <row r="3421" spans="2:3" x14ac:dyDescent="0.25">
      <c r="B3421" s="238">
        <v>3358</v>
      </c>
      <c r="C3421" s="237">
        <v>159.84235577312057</v>
      </c>
    </row>
    <row r="3422" spans="2:3" x14ac:dyDescent="0.25">
      <c r="B3422" s="238">
        <v>3359</v>
      </c>
      <c r="C3422" s="237">
        <v>311.34006675895603</v>
      </c>
    </row>
    <row r="3423" spans="2:3" x14ac:dyDescent="0.25">
      <c r="B3423" s="238">
        <v>3360</v>
      </c>
      <c r="C3423" s="237">
        <v>305.34218925359573</v>
      </c>
    </row>
    <row r="3424" spans="2:3" x14ac:dyDescent="0.25">
      <c r="B3424" s="238">
        <v>3361</v>
      </c>
      <c r="C3424" s="237">
        <v>-24.699456386224881</v>
      </c>
    </row>
    <row r="3425" spans="2:3" x14ac:dyDescent="0.25">
      <c r="B3425" s="238">
        <v>3362</v>
      </c>
      <c r="C3425" s="237">
        <v>71.54621696262376</v>
      </c>
    </row>
    <row r="3426" spans="2:3" x14ac:dyDescent="0.25">
      <c r="B3426" s="238">
        <v>3363</v>
      </c>
      <c r="C3426" s="237">
        <v>195.99451733703108</v>
      </c>
    </row>
    <row r="3427" spans="2:3" x14ac:dyDescent="0.25">
      <c r="B3427" s="238">
        <v>3364</v>
      </c>
      <c r="C3427" s="237">
        <v>-24.933376865960213</v>
      </c>
    </row>
    <row r="3428" spans="2:3" x14ac:dyDescent="0.25">
      <c r="B3428" s="238">
        <v>3365</v>
      </c>
      <c r="C3428" s="237">
        <v>150.449918369068</v>
      </c>
    </row>
    <row r="3429" spans="2:3" x14ac:dyDescent="0.25">
      <c r="B3429" s="238">
        <v>3366</v>
      </c>
      <c r="C3429" s="237">
        <v>203.87953884918812</v>
      </c>
    </row>
    <row r="3430" spans="2:3" x14ac:dyDescent="0.25">
      <c r="B3430" s="238">
        <v>3367</v>
      </c>
      <c r="C3430" s="237">
        <v>-87.326934941206957</v>
      </c>
    </row>
    <row r="3431" spans="2:3" x14ac:dyDescent="0.25">
      <c r="B3431" s="238">
        <v>3368</v>
      </c>
      <c r="C3431" s="237">
        <v>41.813661590215034</v>
      </c>
    </row>
    <row r="3432" spans="2:3" x14ac:dyDescent="0.25">
      <c r="B3432" s="238">
        <v>3369</v>
      </c>
      <c r="C3432" s="237">
        <v>164.02227473376144</v>
      </c>
    </row>
    <row r="3433" spans="2:3" x14ac:dyDescent="0.25">
      <c r="B3433" s="238">
        <v>3370</v>
      </c>
      <c r="C3433" s="237">
        <v>233.5654126592031</v>
      </c>
    </row>
    <row r="3434" spans="2:3" x14ac:dyDescent="0.25">
      <c r="B3434" s="238">
        <v>3371</v>
      </c>
      <c r="C3434" s="237">
        <v>241.11238966634406</v>
      </c>
    </row>
    <row r="3435" spans="2:3" x14ac:dyDescent="0.25">
      <c r="B3435" s="238">
        <v>3372</v>
      </c>
      <c r="C3435" s="237">
        <v>166.57960441056505</v>
      </c>
    </row>
    <row r="3436" spans="2:3" x14ac:dyDescent="0.25">
      <c r="B3436" s="238">
        <v>3373</v>
      </c>
      <c r="C3436" s="237">
        <v>180.97562431558515</v>
      </c>
    </row>
    <row r="3437" spans="2:3" x14ac:dyDescent="0.25">
      <c r="B3437" s="238">
        <v>3374</v>
      </c>
      <c r="C3437" s="237">
        <v>-46.591258883450081</v>
      </c>
    </row>
    <row r="3438" spans="2:3" x14ac:dyDescent="0.25">
      <c r="B3438" s="238">
        <v>3375</v>
      </c>
      <c r="C3438" s="237">
        <v>-54.85221044345974</v>
      </c>
    </row>
    <row r="3439" spans="2:3" x14ac:dyDescent="0.25">
      <c r="B3439" s="238">
        <v>3376</v>
      </c>
      <c r="C3439" s="237">
        <v>-121.9375712748712</v>
      </c>
    </row>
    <row r="3440" spans="2:3" x14ac:dyDescent="0.25">
      <c r="B3440" s="238">
        <v>3377</v>
      </c>
      <c r="C3440" s="237">
        <v>137.67604688079155</v>
      </c>
    </row>
    <row r="3441" spans="2:3" x14ac:dyDescent="0.25">
      <c r="B3441" s="238">
        <v>3378</v>
      </c>
      <c r="C3441" s="237">
        <v>-47.973491610013724</v>
      </c>
    </row>
    <row r="3442" spans="2:3" x14ac:dyDescent="0.25">
      <c r="B3442" s="238">
        <v>3379</v>
      </c>
      <c r="C3442" s="237">
        <v>46.897778649216448</v>
      </c>
    </row>
    <row r="3443" spans="2:3" x14ac:dyDescent="0.25">
      <c r="B3443" s="238">
        <v>3380</v>
      </c>
      <c r="C3443" s="237">
        <v>290.76428882937284</v>
      </c>
    </row>
    <row r="3444" spans="2:3" x14ac:dyDescent="0.25">
      <c r="B3444" s="238">
        <v>3381</v>
      </c>
      <c r="C3444" s="237">
        <v>137.61195546753856</v>
      </c>
    </row>
    <row r="3445" spans="2:3" x14ac:dyDescent="0.25">
      <c r="B3445" s="238">
        <v>3382</v>
      </c>
      <c r="C3445" s="237">
        <v>184.53211405897736</v>
      </c>
    </row>
    <row r="3446" spans="2:3" x14ac:dyDescent="0.25">
      <c r="B3446" s="238">
        <v>3383</v>
      </c>
      <c r="C3446" s="237">
        <v>261.77164803956941</v>
      </c>
    </row>
    <row r="3447" spans="2:3" x14ac:dyDescent="0.25">
      <c r="B3447" s="238">
        <v>3384</v>
      </c>
      <c r="C3447" s="237">
        <v>245.35032336014928</v>
      </c>
    </row>
    <row r="3448" spans="2:3" x14ac:dyDescent="0.25">
      <c r="B3448" s="238">
        <v>3385</v>
      </c>
      <c r="C3448" s="237">
        <v>258.06162768122715</v>
      </c>
    </row>
    <row r="3449" spans="2:3" x14ac:dyDescent="0.25">
      <c r="B3449" s="238">
        <v>3386</v>
      </c>
      <c r="C3449" s="237">
        <v>-39.598462789133265</v>
      </c>
    </row>
    <row r="3450" spans="2:3" x14ac:dyDescent="0.25">
      <c r="B3450" s="238">
        <v>3387</v>
      </c>
      <c r="C3450" s="237">
        <v>-129.48615488987798</v>
      </c>
    </row>
    <row r="3451" spans="2:3" x14ac:dyDescent="0.25">
      <c r="B3451" s="238">
        <v>3388</v>
      </c>
      <c r="C3451" s="237">
        <v>145.79922403740068</v>
      </c>
    </row>
    <row r="3452" spans="2:3" x14ac:dyDescent="0.25">
      <c r="B3452" s="238">
        <v>3389</v>
      </c>
      <c r="C3452" s="237">
        <v>22.629056009752446</v>
      </c>
    </row>
    <row r="3453" spans="2:3" x14ac:dyDescent="0.25">
      <c r="B3453" s="238">
        <v>3390</v>
      </c>
      <c r="C3453" s="237">
        <v>-154.64900439646146</v>
      </c>
    </row>
    <row r="3454" spans="2:3" x14ac:dyDescent="0.25">
      <c r="B3454" s="238">
        <v>3391</v>
      </c>
      <c r="C3454" s="237">
        <v>24.436724451722469</v>
      </c>
    </row>
    <row r="3455" spans="2:3" x14ac:dyDescent="0.25">
      <c r="B3455" s="238">
        <v>3392</v>
      </c>
      <c r="C3455" s="237">
        <v>85.315445044846527</v>
      </c>
    </row>
    <row r="3456" spans="2:3" x14ac:dyDescent="0.25">
      <c r="B3456" s="238">
        <v>3393</v>
      </c>
      <c r="C3456" s="237">
        <v>136.70909087054423</v>
      </c>
    </row>
    <row r="3457" spans="2:3" x14ac:dyDescent="0.25">
      <c r="B3457" s="238">
        <v>3394</v>
      </c>
      <c r="C3457" s="237">
        <v>203.70493352425285</v>
      </c>
    </row>
    <row r="3458" spans="2:3" x14ac:dyDescent="0.25">
      <c r="B3458" s="238">
        <v>3395</v>
      </c>
      <c r="C3458" s="237">
        <v>89.980067467881753</v>
      </c>
    </row>
    <row r="3459" spans="2:3" x14ac:dyDescent="0.25">
      <c r="B3459" s="238">
        <v>3396</v>
      </c>
      <c r="C3459" s="237">
        <v>-0.95124662849056563</v>
      </c>
    </row>
    <row r="3460" spans="2:3" x14ac:dyDescent="0.25">
      <c r="B3460" s="238">
        <v>3397</v>
      </c>
      <c r="C3460" s="237">
        <v>176.22354509506062</v>
      </c>
    </row>
    <row r="3461" spans="2:3" x14ac:dyDescent="0.25">
      <c r="B3461" s="238">
        <v>3398</v>
      </c>
      <c r="C3461" s="237">
        <v>186.38323201512293</v>
      </c>
    </row>
    <row r="3462" spans="2:3" x14ac:dyDescent="0.25">
      <c r="B3462" s="238">
        <v>3399</v>
      </c>
      <c r="C3462" s="237">
        <v>186.08954618323219</v>
      </c>
    </row>
    <row r="3463" spans="2:3" x14ac:dyDescent="0.25">
      <c r="B3463" s="238">
        <v>3400</v>
      </c>
      <c r="C3463" s="237">
        <v>6.5950710503245205</v>
      </c>
    </row>
    <row r="3464" spans="2:3" x14ac:dyDescent="0.25">
      <c r="B3464" s="238">
        <v>3401</v>
      </c>
      <c r="C3464" s="237">
        <v>92.692750860780379</v>
      </c>
    </row>
    <row r="3465" spans="2:3" x14ac:dyDescent="0.25">
      <c r="B3465" s="238">
        <v>3402</v>
      </c>
      <c r="C3465" s="237">
        <v>28.668607767298667</v>
      </c>
    </row>
    <row r="3466" spans="2:3" x14ac:dyDescent="0.25">
      <c r="B3466" s="238">
        <v>3403</v>
      </c>
      <c r="C3466" s="237">
        <v>132.95263712439012</v>
      </c>
    </row>
    <row r="3467" spans="2:3" x14ac:dyDescent="0.25">
      <c r="B3467" s="238">
        <v>3404</v>
      </c>
      <c r="C3467" s="237">
        <v>226.56583234457673</v>
      </c>
    </row>
    <row r="3468" spans="2:3" x14ac:dyDescent="0.25">
      <c r="B3468" s="238">
        <v>3405</v>
      </c>
      <c r="C3468" s="237">
        <v>286.12235485168719</v>
      </c>
    </row>
    <row r="3469" spans="2:3" x14ac:dyDescent="0.25">
      <c r="B3469" s="238">
        <v>3406</v>
      </c>
      <c r="C3469" s="237">
        <v>193.49277053753235</v>
      </c>
    </row>
    <row r="3470" spans="2:3" x14ac:dyDescent="0.25">
      <c r="B3470" s="238">
        <v>3407</v>
      </c>
      <c r="C3470" s="237">
        <v>263.17083671346313</v>
      </c>
    </row>
    <row r="3471" spans="2:3" x14ac:dyDescent="0.25">
      <c r="B3471" s="238">
        <v>3408</v>
      </c>
      <c r="C3471" s="237">
        <v>-142.4647283345671</v>
      </c>
    </row>
    <row r="3472" spans="2:3" x14ac:dyDescent="0.25">
      <c r="B3472" s="238">
        <v>3409</v>
      </c>
      <c r="C3472" s="237">
        <v>194.25091124826127</v>
      </c>
    </row>
    <row r="3473" spans="2:3" x14ac:dyDescent="0.25">
      <c r="B3473" s="238">
        <v>3410</v>
      </c>
      <c r="C3473" s="237">
        <v>-91.840544505574229</v>
      </c>
    </row>
    <row r="3474" spans="2:3" x14ac:dyDescent="0.25">
      <c r="B3474" s="238">
        <v>3411</v>
      </c>
      <c r="C3474" s="237">
        <v>32.023478605554871</v>
      </c>
    </row>
    <row r="3475" spans="2:3" x14ac:dyDescent="0.25">
      <c r="B3475" s="238">
        <v>3412</v>
      </c>
      <c r="C3475" s="237">
        <v>123.86307689264619</v>
      </c>
    </row>
    <row r="3476" spans="2:3" x14ac:dyDescent="0.25">
      <c r="B3476" s="238">
        <v>3413</v>
      </c>
      <c r="C3476" s="237">
        <v>29.322929044989479</v>
      </c>
    </row>
    <row r="3477" spans="2:3" x14ac:dyDescent="0.25">
      <c r="B3477" s="238">
        <v>3414</v>
      </c>
      <c r="C3477" s="237">
        <v>351.20825857445521</v>
      </c>
    </row>
    <row r="3478" spans="2:3" x14ac:dyDescent="0.25">
      <c r="B3478" s="238">
        <v>3415</v>
      </c>
      <c r="C3478" s="237">
        <v>184.55079222159009</v>
      </c>
    </row>
    <row r="3479" spans="2:3" x14ac:dyDescent="0.25">
      <c r="B3479" s="238">
        <v>3416</v>
      </c>
      <c r="C3479" s="237">
        <v>-49.876993918209138</v>
      </c>
    </row>
    <row r="3480" spans="2:3" x14ac:dyDescent="0.25">
      <c r="B3480" s="238">
        <v>3417</v>
      </c>
      <c r="C3480" s="237">
        <v>25.928640882116284</v>
      </c>
    </row>
    <row r="3481" spans="2:3" x14ac:dyDescent="0.25">
      <c r="B3481" s="238">
        <v>3418</v>
      </c>
      <c r="C3481" s="237">
        <v>177.99461803889324</v>
      </c>
    </row>
    <row r="3482" spans="2:3" x14ac:dyDescent="0.25">
      <c r="B3482" s="238">
        <v>3419</v>
      </c>
      <c r="C3482" s="237">
        <v>133.33222724779418</v>
      </c>
    </row>
    <row r="3483" spans="2:3" x14ac:dyDescent="0.25">
      <c r="B3483" s="238">
        <v>3420</v>
      </c>
      <c r="C3483" s="237">
        <v>-21.805107328853865</v>
      </c>
    </row>
    <row r="3484" spans="2:3" x14ac:dyDescent="0.25">
      <c r="B3484" s="238">
        <v>3421</v>
      </c>
      <c r="C3484" s="237">
        <v>57.847163539079759</v>
      </c>
    </row>
    <row r="3485" spans="2:3" x14ac:dyDescent="0.25">
      <c r="B3485" s="238">
        <v>3422</v>
      </c>
      <c r="C3485" s="237">
        <v>213.18724136987782</v>
      </c>
    </row>
    <row r="3486" spans="2:3" x14ac:dyDescent="0.25">
      <c r="B3486" s="238">
        <v>3423</v>
      </c>
      <c r="C3486" s="237">
        <v>301.33634748855275</v>
      </c>
    </row>
    <row r="3487" spans="2:3" x14ac:dyDescent="0.25">
      <c r="B3487" s="238">
        <v>3424</v>
      </c>
      <c r="C3487" s="237">
        <v>37.830491409329653</v>
      </c>
    </row>
    <row r="3488" spans="2:3" x14ac:dyDescent="0.25">
      <c r="B3488" s="238">
        <v>3425</v>
      </c>
      <c r="C3488" s="237">
        <v>225.79804466237383</v>
      </c>
    </row>
    <row r="3489" spans="2:3" x14ac:dyDescent="0.25">
      <c r="B3489" s="238">
        <v>3426</v>
      </c>
      <c r="C3489" s="237">
        <v>204.23183074107078</v>
      </c>
    </row>
    <row r="3490" spans="2:3" x14ac:dyDescent="0.25">
      <c r="B3490" s="238">
        <v>3427</v>
      </c>
      <c r="C3490" s="237">
        <v>162.847297943792</v>
      </c>
    </row>
    <row r="3491" spans="2:3" x14ac:dyDescent="0.25">
      <c r="B3491" s="238">
        <v>3428</v>
      </c>
      <c r="C3491" s="237">
        <v>-13.178786714393539</v>
      </c>
    </row>
    <row r="3492" spans="2:3" x14ac:dyDescent="0.25">
      <c r="B3492" s="238">
        <v>3429</v>
      </c>
      <c r="C3492" s="237">
        <v>229.00827901394425</v>
      </c>
    </row>
    <row r="3493" spans="2:3" x14ac:dyDescent="0.25">
      <c r="B3493" s="238">
        <v>3430</v>
      </c>
      <c r="C3493" s="237">
        <v>127.38835991894</v>
      </c>
    </row>
    <row r="3494" spans="2:3" x14ac:dyDescent="0.25">
      <c r="B3494" s="238">
        <v>3431</v>
      </c>
      <c r="C3494" s="237">
        <v>52.801927232685102</v>
      </c>
    </row>
    <row r="3495" spans="2:3" x14ac:dyDescent="0.25">
      <c r="B3495" s="238">
        <v>3432</v>
      </c>
      <c r="C3495" s="237">
        <v>241.91876501864039</v>
      </c>
    </row>
    <row r="3496" spans="2:3" x14ac:dyDescent="0.25">
      <c r="B3496" s="238">
        <v>3433</v>
      </c>
      <c r="C3496" s="237">
        <v>235.67442606420624</v>
      </c>
    </row>
    <row r="3497" spans="2:3" x14ac:dyDescent="0.25">
      <c r="B3497" s="238">
        <v>3434</v>
      </c>
      <c r="C3497" s="237">
        <v>-72.11195667157395</v>
      </c>
    </row>
    <row r="3498" spans="2:3" x14ac:dyDescent="0.25">
      <c r="B3498" s="238">
        <v>3435</v>
      </c>
      <c r="C3498" s="237">
        <v>251.09995846871649</v>
      </c>
    </row>
    <row r="3499" spans="2:3" x14ac:dyDescent="0.25">
      <c r="B3499" s="238">
        <v>3436</v>
      </c>
      <c r="C3499" s="237">
        <v>-19.204960543811211</v>
      </c>
    </row>
    <row r="3500" spans="2:3" x14ac:dyDescent="0.25">
      <c r="B3500" s="238">
        <v>3437</v>
      </c>
      <c r="C3500" s="237">
        <v>250.23615546704318</v>
      </c>
    </row>
    <row r="3501" spans="2:3" x14ac:dyDescent="0.25">
      <c r="B3501" s="238">
        <v>3438</v>
      </c>
      <c r="C3501" s="237">
        <v>-75.62619535683703</v>
      </c>
    </row>
    <row r="3502" spans="2:3" x14ac:dyDescent="0.25">
      <c r="B3502" s="238">
        <v>3439</v>
      </c>
      <c r="C3502" s="237">
        <v>182.68026836108345</v>
      </c>
    </row>
    <row r="3503" spans="2:3" x14ac:dyDescent="0.25">
      <c r="B3503" s="238">
        <v>3440</v>
      </c>
      <c r="C3503" s="237">
        <v>130.20354643300428</v>
      </c>
    </row>
    <row r="3504" spans="2:3" x14ac:dyDescent="0.25">
      <c r="B3504" s="238">
        <v>3441</v>
      </c>
      <c r="C3504" s="237">
        <v>72.959281729773167</v>
      </c>
    </row>
    <row r="3505" spans="2:3" x14ac:dyDescent="0.25">
      <c r="B3505" s="238">
        <v>3442</v>
      </c>
      <c r="C3505" s="237">
        <v>110.87666468676613</v>
      </c>
    </row>
    <row r="3506" spans="2:3" x14ac:dyDescent="0.25">
      <c r="B3506" s="238">
        <v>3443</v>
      </c>
      <c r="C3506" s="237">
        <v>-63.590425478758306</v>
      </c>
    </row>
    <row r="3507" spans="2:3" x14ac:dyDescent="0.25">
      <c r="B3507" s="238">
        <v>3444</v>
      </c>
      <c r="C3507" s="237">
        <v>-115.41928316617413</v>
      </c>
    </row>
    <row r="3508" spans="2:3" x14ac:dyDescent="0.25">
      <c r="B3508" s="238">
        <v>3445</v>
      </c>
      <c r="C3508" s="237">
        <v>407.4723606154501</v>
      </c>
    </row>
    <row r="3509" spans="2:3" x14ac:dyDescent="0.25">
      <c r="B3509" s="238">
        <v>3446</v>
      </c>
      <c r="C3509" s="237">
        <v>192.87305705821805</v>
      </c>
    </row>
    <row r="3510" spans="2:3" x14ac:dyDescent="0.25">
      <c r="B3510" s="238">
        <v>3447</v>
      </c>
      <c r="C3510" s="237">
        <v>94.008762006327316</v>
      </c>
    </row>
    <row r="3511" spans="2:3" x14ac:dyDescent="0.25">
      <c r="B3511" s="238">
        <v>3448</v>
      </c>
      <c r="C3511" s="237">
        <v>99.166126085495051</v>
      </c>
    </row>
    <row r="3512" spans="2:3" x14ac:dyDescent="0.25">
      <c r="B3512" s="238">
        <v>3449</v>
      </c>
      <c r="C3512" s="237">
        <v>-31.10766449336748</v>
      </c>
    </row>
    <row r="3513" spans="2:3" x14ac:dyDescent="0.25">
      <c r="B3513" s="238">
        <v>3450</v>
      </c>
      <c r="C3513" s="237">
        <v>-13.252412600899504</v>
      </c>
    </row>
    <row r="3514" spans="2:3" x14ac:dyDescent="0.25">
      <c r="B3514" s="238">
        <v>3451</v>
      </c>
      <c r="C3514" s="237">
        <v>88.787937255837505</v>
      </c>
    </row>
    <row r="3515" spans="2:3" x14ac:dyDescent="0.25">
      <c r="B3515" s="238">
        <v>3452</v>
      </c>
      <c r="C3515" s="237">
        <v>35.698306519480681</v>
      </c>
    </row>
    <row r="3516" spans="2:3" x14ac:dyDescent="0.25">
      <c r="B3516" s="238">
        <v>3453</v>
      </c>
      <c r="C3516" s="237">
        <v>11.85690555767286</v>
      </c>
    </row>
    <row r="3517" spans="2:3" x14ac:dyDescent="0.25">
      <c r="B3517" s="238">
        <v>3454</v>
      </c>
      <c r="C3517" s="237">
        <v>80.610404838616802</v>
      </c>
    </row>
    <row r="3518" spans="2:3" x14ac:dyDescent="0.25">
      <c r="B3518" s="238">
        <v>3455</v>
      </c>
      <c r="C3518" s="237">
        <v>418.10009160758472</v>
      </c>
    </row>
    <row r="3519" spans="2:3" x14ac:dyDescent="0.25">
      <c r="B3519" s="238">
        <v>3456</v>
      </c>
      <c r="C3519" s="237">
        <v>-124.97366276082809</v>
      </c>
    </row>
    <row r="3520" spans="2:3" x14ac:dyDescent="0.25">
      <c r="B3520" s="238">
        <v>3457</v>
      </c>
      <c r="C3520" s="237">
        <v>91.025918840736708</v>
      </c>
    </row>
    <row r="3521" spans="2:3" x14ac:dyDescent="0.25">
      <c r="B3521" s="238">
        <v>3458</v>
      </c>
      <c r="C3521" s="237">
        <v>98.842246295362344</v>
      </c>
    </row>
    <row r="3522" spans="2:3" x14ac:dyDescent="0.25">
      <c r="B3522" s="238">
        <v>3459</v>
      </c>
      <c r="C3522" s="237">
        <v>309.08092418737755</v>
      </c>
    </row>
    <row r="3523" spans="2:3" x14ac:dyDescent="0.25">
      <c r="B3523" s="238">
        <v>3460</v>
      </c>
      <c r="C3523" s="237">
        <v>32.504679395704287</v>
      </c>
    </row>
    <row r="3524" spans="2:3" x14ac:dyDescent="0.25">
      <c r="B3524" s="238">
        <v>3461</v>
      </c>
      <c r="C3524" s="237">
        <v>431.2418382490585</v>
      </c>
    </row>
    <row r="3525" spans="2:3" x14ac:dyDescent="0.25">
      <c r="B3525" s="238">
        <v>3462</v>
      </c>
      <c r="C3525" s="237">
        <v>71.92979624591959</v>
      </c>
    </row>
    <row r="3526" spans="2:3" x14ac:dyDescent="0.25">
      <c r="B3526" s="238">
        <v>3463</v>
      </c>
      <c r="C3526" s="237">
        <v>134.92904658038705</v>
      </c>
    </row>
    <row r="3527" spans="2:3" x14ac:dyDescent="0.25">
      <c r="B3527" s="238">
        <v>3464</v>
      </c>
      <c r="C3527" s="237">
        <v>280.26381863312201</v>
      </c>
    </row>
    <row r="3528" spans="2:3" x14ac:dyDescent="0.25">
      <c r="B3528" s="238">
        <v>3465</v>
      </c>
      <c r="C3528" s="237">
        <v>211.58228055032936</v>
      </c>
    </row>
    <row r="3529" spans="2:3" x14ac:dyDescent="0.25">
      <c r="B3529" s="238">
        <v>3466</v>
      </c>
      <c r="C3529" s="237">
        <v>8.9821441872193191</v>
      </c>
    </row>
    <row r="3530" spans="2:3" x14ac:dyDescent="0.25">
      <c r="B3530" s="238">
        <v>3467</v>
      </c>
      <c r="C3530" s="237">
        <v>145.26369263995988</v>
      </c>
    </row>
    <row r="3531" spans="2:3" x14ac:dyDescent="0.25">
      <c r="B3531" s="238">
        <v>3468</v>
      </c>
      <c r="C3531" s="237">
        <v>302.09193186490245</v>
      </c>
    </row>
    <row r="3532" spans="2:3" x14ac:dyDescent="0.25">
      <c r="B3532" s="238">
        <v>3469</v>
      </c>
      <c r="C3532" s="237">
        <v>271.95538440182617</v>
      </c>
    </row>
    <row r="3533" spans="2:3" x14ac:dyDescent="0.25">
      <c r="B3533" s="238">
        <v>3470</v>
      </c>
      <c r="C3533" s="237">
        <v>-34.708772020367036</v>
      </c>
    </row>
    <row r="3534" spans="2:3" x14ac:dyDescent="0.25">
      <c r="B3534" s="238">
        <v>3471</v>
      </c>
      <c r="C3534" s="237">
        <v>289.85816998974735</v>
      </c>
    </row>
    <row r="3535" spans="2:3" x14ac:dyDescent="0.25">
      <c r="B3535" s="238">
        <v>3472</v>
      </c>
      <c r="C3535" s="237">
        <v>57.909323026539759</v>
      </c>
    </row>
    <row r="3536" spans="2:3" x14ac:dyDescent="0.25">
      <c r="B3536" s="238">
        <v>3473</v>
      </c>
      <c r="C3536" s="237">
        <v>49.825700122796391</v>
      </c>
    </row>
    <row r="3537" spans="2:3" x14ac:dyDescent="0.25">
      <c r="B3537" s="238">
        <v>3474</v>
      </c>
      <c r="C3537" s="237">
        <v>-67.365352940669311</v>
      </c>
    </row>
    <row r="3538" spans="2:3" x14ac:dyDescent="0.25">
      <c r="B3538" s="238">
        <v>3475</v>
      </c>
      <c r="C3538" s="237">
        <v>160.59859462656561</v>
      </c>
    </row>
    <row r="3539" spans="2:3" x14ac:dyDescent="0.25">
      <c r="B3539" s="238">
        <v>3476</v>
      </c>
      <c r="C3539" s="237">
        <v>-225.10477146463597</v>
      </c>
    </row>
    <row r="3540" spans="2:3" x14ac:dyDescent="0.25">
      <c r="B3540" s="238">
        <v>3477</v>
      </c>
      <c r="C3540" s="237">
        <v>307.1272814995433</v>
      </c>
    </row>
    <row r="3541" spans="2:3" x14ac:dyDescent="0.25">
      <c r="B3541" s="238">
        <v>3478</v>
      </c>
      <c r="C3541" s="237">
        <v>86.176393265494568</v>
      </c>
    </row>
    <row r="3542" spans="2:3" x14ac:dyDescent="0.25">
      <c r="B3542" s="238">
        <v>3479</v>
      </c>
      <c r="C3542" s="237">
        <v>25.280187150770445</v>
      </c>
    </row>
    <row r="3543" spans="2:3" x14ac:dyDescent="0.25">
      <c r="B3543" s="238">
        <v>3480</v>
      </c>
      <c r="C3543" s="237">
        <v>372.21548025838035</v>
      </c>
    </row>
    <row r="3544" spans="2:3" x14ac:dyDescent="0.25">
      <c r="B3544" s="238">
        <v>3481</v>
      </c>
      <c r="C3544" s="237">
        <v>308.30849562816559</v>
      </c>
    </row>
    <row r="3545" spans="2:3" x14ac:dyDescent="0.25">
      <c r="B3545" s="238">
        <v>3482</v>
      </c>
      <c r="C3545" s="237">
        <v>218.16661556154219</v>
      </c>
    </row>
    <row r="3546" spans="2:3" x14ac:dyDescent="0.25">
      <c r="B3546" s="238">
        <v>3483</v>
      </c>
      <c r="C3546" s="237">
        <v>236.77107483637073</v>
      </c>
    </row>
    <row r="3547" spans="2:3" x14ac:dyDescent="0.25">
      <c r="B3547" s="238">
        <v>3484</v>
      </c>
      <c r="C3547" s="237">
        <v>-22.249639524254178</v>
      </c>
    </row>
    <row r="3548" spans="2:3" x14ac:dyDescent="0.25">
      <c r="B3548" s="238">
        <v>3485</v>
      </c>
      <c r="C3548" s="237">
        <v>259.85056944247657</v>
      </c>
    </row>
    <row r="3549" spans="2:3" x14ac:dyDescent="0.25">
      <c r="B3549" s="238">
        <v>3486</v>
      </c>
      <c r="C3549" s="237">
        <v>230.20570787628569</v>
      </c>
    </row>
    <row r="3550" spans="2:3" x14ac:dyDescent="0.25">
      <c r="B3550" s="238">
        <v>3487</v>
      </c>
      <c r="C3550" s="237">
        <v>358.4200452900991</v>
      </c>
    </row>
    <row r="3551" spans="2:3" x14ac:dyDescent="0.25">
      <c r="B3551" s="238">
        <v>3488</v>
      </c>
      <c r="C3551" s="237">
        <v>123.38993632637445</v>
      </c>
    </row>
    <row r="3552" spans="2:3" x14ac:dyDescent="0.25">
      <c r="B3552" s="238">
        <v>3489</v>
      </c>
      <c r="C3552" s="237">
        <v>109.96845070777698</v>
      </c>
    </row>
    <row r="3553" spans="2:3" x14ac:dyDescent="0.25">
      <c r="B3553" s="238">
        <v>3490</v>
      </c>
      <c r="C3553" s="237">
        <v>260.5366108828149</v>
      </c>
    </row>
    <row r="3554" spans="2:3" x14ac:dyDescent="0.25">
      <c r="B3554" s="238">
        <v>3491</v>
      </c>
      <c r="C3554" s="237">
        <v>-64.905667105685382</v>
      </c>
    </row>
    <row r="3555" spans="2:3" x14ac:dyDescent="0.25">
      <c r="B3555" s="238">
        <v>3492</v>
      </c>
      <c r="C3555" s="237">
        <v>-3.7923051977006708</v>
      </c>
    </row>
    <row r="3556" spans="2:3" x14ac:dyDescent="0.25">
      <c r="B3556" s="238">
        <v>3493</v>
      </c>
      <c r="C3556" s="237">
        <v>4.0736962752588823</v>
      </c>
    </row>
    <row r="3557" spans="2:3" x14ac:dyDescent="0.25">
      <c r="B3557" s="238">
        <v>3494</v>
      </c>
      <c r="C3557" s="237">
        <v>295.3980315792578</v>
      </c>
    </row>
    <row r="3558" spans="2:3" x14ac:dyDescent="0.25">
      <c r="B3558" s="238">
        <v>3495</v>
      </c>
      <c r="C3558" s="237">
        <v>59.291146636888186</v>
      </c>
    </row>
    <row r="3559" spans="2:3" x14ac:dyDescent="0.25">
      <c r="B3559" s="238">
        <v>3496</v>
      </c>
      <c r="C3559" s="237">
        <v>291.91206472181528</v>
      </c>
    </row>
    <row r="3560" spans="2:3" x14ac:dyDescent="0.25">
      <c r="B3560" s="238">
        <v>3497</v>
      </c>
      <c r="C3560" s="237">
        <v>-22.099909773562956</v>
      </c>
    </row>
    <row r="3561" spans="2:3" x14ac:dyDescent="0.25">
      <c r="B3561" s="238">
        <v>3498</v>
      </c>
      <c r="C3561" s="237">
        <v>334.26608550694027</v>
      </c>
    </row>
    <row r="3562" spans="2:3" x14ac:dyDescent="0.25">
      <c r="B3562" s="238">
        <v>3499</v>
      </c>
      <c r="C3562" s="237">
        <v>203.31033642977894</v>
      </c>
    </row>
    <row r="3563" spans="2:3" x14ac:dyDescent="0.25">
      <c r="B3563" s="238">
        <v>3500</v>
      </c>
      <c r="C3563" s="237">
        <v>224.30655152134153</v>
      </c>
    </row>
    <row r="3564" spans="2:3" x14ac:dyDescent="0.25">
      <c r="B3564" s="238">
        <v>3501</v>
      </c>
      <c r="C3564" s="237">
        <v>51.92971616540197</v>
      </c>
    </row>
    <row r="3565" spans="2:3" x14ac:dyDescent="0.25">
      <c r="B3565" s="238">
        <v>3502</v>
      </c>
      <c r="C3565" s="237">
        <v>-59.764323296260045</v>
      </c>
    </row>
    <row r="3566" spans="2:3" x14ac:dyDescent="0.25">
      <c r="B3566" s="238">
        <v>3503</v>
      </c>
      <c r="C3566" s="237">
        <v>371.30466621835649</v>
      </c>
    </row>
    <row r="3567" spans="2:3" x14ac:dyDescent="0.25">
      <c r="B3567" s="238">
        <v>3504</v>
      </c>
      <c r="C3567" s="237">
        <v>164.89294868631288</v>
      </c>
    </row>
    <row r="3568" spans="2:3" x14ac:dyDescent="0.25">
      <c r="B3568" s="238">
        <v>3505</v>
      </c>
      <c r="C3568" s="237">
        <v>151.25991558577414</v>
      </c>
    </row>
    <row r="3569" spans="2:3" x14ac:dyDescent="0.25">
      <c r="B3569" s="238">
        <v>3506</v>
      </c>
      <c r="C3569" s="237">
        <v>170.36580514992443</v>
      </c>
    </row>
    <row r="3570" spans="2:3" x14ac:dyDescent="0.25">
      <c r="B3570" s="238">
        <v>3507</v>
      </c>
      <c r="C3570" s="237">
        <v>290.59354864914098</v>
      </c>
    </row>
    <row r="3571" spans="2:3" x14ac:dyDescent="0.25">
      <c r="B3571" s="238">
        <v>3508</v>
      </c>
      <c r="C3571" s="237">
        <v>174.5765169773571</v>
      </c>
    </row>
    <row r="3572" spans="2:3" x14ac:dyDescent="0.25">
      <c r="B3572" s="238">
        <v>3509</v>
      </c>
      <c r="C3572" s="237">
        <v>13.825545482105028</v>
      </c>
    </row>
    <row r="3573" spans="2:3" x14ac:dyDescent="0.25">
      <c r="B3573" s="238">
        <v>3510</v>
      </c>
      <c r="C3573" s="237">
        <v>362.60281028763791</v>
      </c>
    </row>
    <row r="3574" spans="2:3" x14ac:dyDescent="0.25">
      <c r="B3574" s="238">
        <v>3511</v>
      </c>
      <c r="C3574" s="237">
        <v>91.258528892843799</v>
      </c>
    </row>
    <row r="3575" spans="2:3" x14ac:dyDescent="0.25">
      <c r="B3575" s="238">
        <v>3512</v>
      </c>
      <c r="C3575" s="237">
        <v>248.333725318202</v>
      </c>
    </row>
    <row r="3576" spans="2:3" x14ac:dyDescent="0.25">
      <c r="B3576" s="238">
        <v>3513</v>
      </c>
      <c r="C3576" s="237">
        <v>116.27750347666802</v>
      </c>
    </row>
    <row r="3577" spans="2:3" x14ac:dyDescent="0.25">
      <c r="B3577" s="238">
        <v>3514</v>
      </c>
      <c r="C3577" s="237">
        <v>71.979851775082238</v>
      </c>
    </row>
    <row r="3578" spans="2:3" x14ac:dyDescent="0.25">
      <c r="B3578" s="238">
        <v>3515</v>
      </c>
      <c r="C3578" s="237">
        <v>269.34634205184932</v>
      </c>
    </row>
    <row r="3579" spans="2:3" x14ac:dyDescent="0.25">
      <c r="B3579" s="238">
        <v>3516</v>
      </c>
      <c r="C3579" s="237">
        <v>103.79567732632847</v>
      </c>
    </row>
    <row r="3580" spans="2:3" x14ac:dyDescent="0.25">
      <c r="B3580" s="238">
        <v>3517</v>
      </c>
      <c r="C3580" s="237">
        <v>215.37523701281248</v>
      </c>
    </row>
    <row r="3581" spans="2:3" x14ac:dyDescent="0.25">
      <c r="B3581" s="238">
        <v>3518</v>
      </c>
      <c r="C3581" s="237">
        <v>263.15838488941324</v>
      </c>
    </row>
    <row r="3582" spans="2:3" x14ac:dyDescent="0.25">
      <c r="B3582" s="238">
        <v>3519</v>
      </c>
      <c r="C3582" s="237">
        <v>-10.678273314931715</v>
      </c>
    </row>
    <row r="3583" spans="2:3" x14ac:dyDescent="0.25">
      <c r="B3583" s="238">
        <v>3520</v>
      </c>
      <c r="C3583" s="237">
        <v>37.930592659149198</v>
      </c>
    </row>
    <row r="3584" spans="2:3" x14ac:dyDescent="0.25">
      <c r="B3584" s="238">
        <v>3521</v>
      </c>
      <c r="C3584" s="237">
        <v>67.292855331991433</v>
      </c>
    </row>
    <row r="3585" spans="2:3" x14ac:dyDescent="0.25">
      <c r="B3585" s="238">
        <v>3522</v>
      </c>
      <c r="C3585" s="237">
        <v>310.86044148684334</v>
      </c>
    </row>
    <row r="3586" spans="2:3" x14ac:dyDescent="0.25">
      <c r="B3586" s="238">
        <v>3523</v>
      </c>
      <c r="C3586" s="237">
        <v>405.34999010030134</v>
      </c>
    </row>
    <row r="3587" spans="2:3" x14ac:dyDescent="0.25">
      <c r="B3587" s="238">
        <v>3524</v>
      </c>
      <c r="C3587" s="237">
        <v>325.41542361511631</v>
      </c>
    </row>
    <row r="3588" spans="2:3" x14ac:dyDescent="0.25">
      <c r="B3588" s="238">
        <v>3525</v>
      </c>
      <c r="C3588" s="237">
        <v>265.53284240535322</v>
      </c>
    </row>
    <row r="3589" spans="2:3" x14ac:dyDescent="0.25">
      <c r="B3589" s="238">
        <v>3526</v>
      </c>
      <c r="C3589" s="237">
        <v>131.33735375676446</v>
      </c>
    </row>
    <row r="3590" spans="2:3" x14ac:dyDescent="0.25">
      <c r="B3590" s="238">
        <v>3527</v>
      </c>
      <c r="C3590" s="237">
        <v>393.17159986561347</v>
      </c>
    </row>
    <row r="3591" spans="2:3" x14ac:dyDescent="0.25">
      <c r="B3591" s="238">
        <v>3528</v>
      </c>
      <c r="C3591" s="237">
        <v>30.590937429806189</v>
      </c>
    </row>
    <row r="3592" spans="2:3" x14ac:dyDescent="0.25">
      <c r="B3592" s="238">
        <v>3529</v>
      </c>
      <c r="C3592" s="237">
        <v>202.84112681441638</v>
      </c>
    </row>
    <row r="3593" spans="2:3" x14ac:dyDescent="0.25">
      <c r="B3593" s="238">
        <v>3530</v>
      </c>
      <c r="C3593" s="237">
        <v>9.6716868270621603</v>
      </c>
    </row>
    <row r="3594" spans="2:3" x14ac:dyDescent="0.25">
      <c r="B3594" s="238">
        <v>3531</v>
      </c>
      <c r="C3594" s="237">
        <v>26.657562377730542</v>
      </c>
    </row>
    <row r="3595" spans="2:3" x14ac:dyDescent="0.25">
      <c r="B3595" s="238">
        <v>3532</v>
      </c>
      <c r="C3595" s="237">
        <v>186.41603353243218</v>
      </c>
    </row>
    <row r="3596" spans="2:3" x14ac:dyDescent="0.25">
      <c r="B3596" s="238">
        <v>3533</v>
      </c>
      <c r="C3596" s="237">
        <v>12.837815762899652</v>
      </c>
    </row>
    <row r="3597" spans="2:3" x14ac:dyDescent="0.25">
      <c r="B3597" s="238">
        <v>3534</v>
      </c>
      <c r="C3597" s="237">
        <v>-71.603205008617067</v>
      </c>
    </row>
    <row r="3598" spans="2:3" x14ac:dyDescent="0.25">
      <c r="B3598" s="238">
        <v>3535</v>
      </c>
      <c r="C3598" s="237">
        <v>35.513129335254433</v>
      </c>
    </row>
    <row r="3599" spans="2:3" x14ac:dyDescent="0.25">
      <c r="B3599" s="238">
        <v>3536</v>
      </c>
      <c r="C3599" s="237">
        <v>314.22896260524902</v>
      </c>
    </row>
    <row r="3600" spans="2:3" x14ac:dyDescent="0.25">
      <c r="B3600" s="238">
        <v>3537</v>
      </c>
      <c r="C3600" s="237">
        <v>122.81457878229342</v>
      </c>
    </row>
    <row r="3601" spans="2:3" x14ac:dyDescent="0.25">
      <c r="B3601" s="238">
        <v>3538</v>
      </c>
      <c r="C3601" s="237">
        <v>261.8730690871817</v>
      </c>
    </row>
    <row r="3602" spans="2:3" x14ac:dyDescent="0.25">
      <c r="B3602" s="238">
        <v>3539</v>
      </c>
      <c r="C3602" s="237">
        <v>90.827930535531834</v>
      </c>
    </row>
    <row r="3603" spans="2:3" x14ac:dyDescent="0.25">
      <c r="B3603" s="238">
        <v>3540</v>
      </c>
      <c r="C3603" s="237">
        <v>245.73707174934162</v>
      </c>
    </row>
    <row r="3604" spans="2:3" x14ac:dyDescent="0.25">
      <c r="B3604" s="238">
        <v>3541</v>
      </c>
      <c r="C3604" s="237">
        <v>21.535940890138193</v>
      </c>
    </row>
    <row r="3605" spans="2:3" x14ac:dyDescent="0.25">
      <c r="B3605" s="238">
        <v>3542</v>
      </c>
      <c r="C3605" s="237">
        <v>167.25805304841742</v>
      </c>
    </row>
    <row r="3606" spans="2:3" x14ac:dyDescent="0.25">
      <c r="B3606" s="238">
        <v>3543</v>
      </c>
      <c r="C3606" s="237">
        <v>254.2666659511402</v>
      </c>
    </row>
    <row r="3607" spans="2:3" x14ac:dyDescent="0.25">
      <c r="B3607" s="238">
        <v>3544</v>
      </c>
      <c r="C3607" s="237">
        <v>-5.9671166300184666</v>
      </c>
    </row>
    <row r="3608" spans="2:3" x14ac:dyDescent="0.25">
      <c r="B3608" s="238">
        <v>3545</v>
      </c>
      <c r="C3608" s="237">
        <v>-72.071483263173889</v>
      </c>
    </row>
    <row r="3609" spans="2:3" x14ac:dyDescent="0.25">
      <c r="B3609" s="238">
        <v>3546</v>
      </c>
      <c r="C3609" s="237">
        <v>91.328893159615134</v>
      </c>
    </row>
    <row r="3610" spans="2:3" x14ac:dyDescent="0.25">
      <c r="B3610" s="238">
        <v>3547</v>
      </c>
      <c r="C3610" s="237">
        <v>72.628828885293103</v>
      </c>
    </row>
    <row r="3611" spans="2:3" x14ac:dyDescent="0.25">
      <c r="B3611" s="238">
        <v>3548</v>
      </c>
      <c r="C3611" s="237">
        <v>116.18476850410795</v>
      </c>
    </row>
    <row r="3612" spans="2:3" x14ac:dyDescent="0.25">
      <c r="B3612" s="238">
        <v>3549</v>
      </c>
      <c r="C3612" s="237">
        <v>-101.56276947691856</v>
      </c>
    </row>
    <row r="3613" spans="2:3" x14ac:dyDescent="0.25">
      <c r="B3613" s="238">
        <v>3550</v>
      </c>
      <c r="C3613" s="237">
        <v>205.38821540144542</v>
      </c>
    </row>
    <row r="3614" spans="2:3" x14ac:dyDescent="0.25">
      <c r="B3614" s="238">
        <v>3551</v>
      </c>
      <c r="C3614" s="237">
        <v>205.30766319082994</v>
      </c>
    </row>
    <row r="3615" spans="2:3" x14ac:dyDescent="0.25">
      <c r="B3615" s="238">
        <v>3552</v>
      </c>
      <c r="C3615" s="237">
        <v>324.30942555253398</v>
      </c>
    </row>
    <row r="3616" spans="2:3" x14ac:dyDescent="0.25">
      <c r="B3616" s="238">
        <v>3553</v>
      </c>
      <c r="C3616" s="237">
        <v>-67.001277633098596</v>
      </c>
    </row>
    <row r="3617" spans="2:3" x14ac:dyDescent="0.25">
      <c r="B3617" s="238">
        <v>3554</v>
      </c>
      <c r="C3617" s="237">
        <v>71.494990619531535</v>
      </c>
    </row>
    <row r="3618" spans="2:3" x14ac:dyDescent="0.25">
      <c r="B3618" s="238">
        <v>3555</v>
      </c>
      <c r="C3618" s="237">
        <v>7.1550570392348334</v>
      </c>
    </row>
    <row r="3619" spans="2:3" x14ac:dyDescent="0.25">
      <c r="B3619" s="238">
        <v>3556</v>
      </c>
      <c r="C3619" s="237">
        <v>134.18023748231516</v>
      </c>
    </row>
    <row r="3620" spans="2:3" x14ac:dyDescent="0.25">
      <c r="B3620" s="238">
        <v>3557</v>
      </c>
      <c r="C3620" s="237">
        <v>-132.66813162389656</v>
      </c>
    </row>
    <row r="3621" spans="2:3" x14ac:dyDescent="0.25">
      <c r="B3621" s="238">
        <v>3558</v>
      </c>
      <c r="C3621" s="237">
        <v>27.433661063763026</v>
      </c>
    </row>
    <row r="3622" spans="2:3" x14ac:dyDescent="0.25">
      <c r="B3622" s="238">
        <v>3559</v>
      </c>
      <c r="C3622" s="237">
        <v>90.40777452224097</v>
      </c>
    </row>
    <row r="3623" spans="2:3" x14ac:dyDescent="0.25">
      <c r="B3623" s="238">
        <v>3560</v>
      </c>
      <c r="C3623" s="237">
        <v>21.677331926960576</v>
      </c>
    </row>
    <row r="3624" spans="2:3" x14ac:dyDescent="0.25">
      <c r="B3624" s="238">
        <v>3561</v>
      </c>
      <c r="C3624" s="237">
        <v>218.16105397536137</v>
      </c>
    </row>
    <row r="3625" spans="2:3" x14ac:dyDescent="0.25">
      <c r="B3625" s="238">
        <v>3562</v>
      </c>
      <c r="C3625" s="237">
        <v>488.46816324112325</v>
      </c>
    </row>
    <row r="3626" spans="2:3" x14ac:dyDescent="0.25">
      <c r="B3626" s="238">
        <v>3563</v>
      </c>
      <c r="C3626" s="237">
        <v>126.68526991697898</v>
      </c>
    </row>
    <row r="3627" spans="2:3" x14ac:dyDescent="0.25">
      <c r="B3627" s="238">
        <v>3564</v>
      </c>
      <c r="C3627" s="237">
        <v>170.09607832966202</v>
      </c>
    </row>
    <row r="3628" spans="2:3" x14ac:dyDescent="0.25">
      <c r="B3628" s="238">
        <v>3565</v>
      </c>
      <c r="C3628" s="237">
        <v>280.73792317725622</v>
      </c>
    </row>
    <row r="3629" spans="2:3" x14ac:dyDescent="0.25">
      <c r="B3629" s="238">
        <v>3566</v>
      </c>
      <c r="C3629" s="237">
        <v>296.6080043853301</v>
      </c>
    </row>
    <row r="3630" spans="2:3" x14ac:dyDescent="0.25">
      <c r="B3630" s="238">
        <v>3567</v>
      </c>
      <c r="C3630" s="237">
        <v>185.84053818692036</v>
      </c>
    </row>
    <row r="3631" spans="2:3" x14ac:dyDescent="0.25">
      <c r="B3631" s="238">
        <v>3568</v>
      </c>
      <c r="C3631" s="237">
        <v>101.84961537371073</v>
      </c>
    </row>
    <row r="3632" spans="2:3" x14ac:dyDescent="0.25">
      <c r="B3632" s="238">
        <v>3569</v>
      </c>
      <c r="C3632" s="237">
        <v>-54.99374721614376</v>
      </c>
    </row>
    <row r="3633" spans="2:3" x14ac:dyDescent="0.25">
      <c r="B3633" s="238">
        <v>3570</v>
      </c>
      <c r="C3633" s="237">
        <v>-35.932779137372194</v>
      </c>
    </row>
    <row r="3634" spans="2:3" x14ac:dyDescent="0.25">
      <c r="B3634" s="238">
        <v>3571</v>
      </c>
      <c r="C3634" s="237">
        <v>-51.78698123347624</v>
      </c>
    </row>
    <row r="3635" spans="2:3" x14ac:dyDescent="0.25">
      <c r="B3635" s="238">
        <v>3572</v>
      </c>
      <c r="C3635" s="237">
        <v>333.60875106582341</v>
      </c>
    </row>
    <row r="3636" spans="2:3" x14ac:dyDescent="0.25">
      <c r="B3636" s="238">
        <v>3573</v>
      </c>
      <c r="C3636" s="237">
        <v>377.54530892419541</v>
      </c>
    </row>
    <row r="3637" spans="2:3" x14ac:dyDescent="0.25">
      <c r="B3637" s="238">
        <v>3574</v>
      </c>
      <c r="C3637" s="237">
        <v>150.91212070769205</v>
      </c>
    </row>
    <row r="3638" spans="2:3" x14ac:dyDescent="0.25">
      <c r="B3638" s="238">
        <v>3575</v>
      </c>
      <c r="C3638" s="237">
        <v>227.34802975820563</v>
      </c>
    </row>
    <row r="3639" spans="2:3" x14ac:dyDescent="0.25">
      <c r="B3639" s="238">
        <v>3576</v>
      </c>
      <c r="C3639" s="237">
        <v>212.3643467351109</v>
      </c>
    </row>
    <row r="3640" spans="2:3" x14ac:dyDescent="0.25">
      <c r="B3640" s="238">
        <v>3577</v>
      </c>
      <c r="C3640" s="237">
        <v>337.4658954180245</v>
      </c>
    </row>
    <row r="3641" spans="2:3" x14ac:dyDescent="0.25">
      <c r="B3641" s="238">
        <v>3578</v>
      </c>
      <c r="C3641" s="237">
        <v>515.49805786399997</v>
      </c>
    </row>
    <row r="3642" spans="2:3" x14ac:dyDescent="0.25">
      <c r="B3642" s="238">
        <v>3579</v>
      </c>
      <c r="C3642" s="237">
        <v>260.80795782175016</v>
      </c>
    </row>
    <row r="3643" spans="2:3" x14ac:dyDescent="0.25">
      <c r="B3643" s="238">
        <v>3580</v>
      </c>
      <c r="C3643" s="237">
        <v>-75.753106302399544</v>
      </c>
    </row>
    <row r="3644" spans="2:3" x14ac:dyDescent="0.25">
      <c r="B3644" s="238">
        <v>3581</v>
      </c>
      <c r="C3644" s="237">
        <v>129.47893474903435</v>
      </c>
    </row>
    <row r="3645" spans="2:3" x14ac:dyDescent="0.25">
      <c r="B3645" s="238">
        <v>3582</v>
      </c>
      <c r="C3645" s="237">
        <v>162.86637750513552</v>
      </c>
    </row>
    <row r="3646" spans="2:3" x14ac:dyDescent="0.25">
      <c r="B3646" s="238">
        <v>3583</v>
      </c>
      <c r="C3646" s="237">
        <v>116.79422335214291</v>
      </c>
    </row>
    <row r="3647" spans="2:3" x14ac:dyDescent="0.25">
      <c r="B3647" s="238">
        <v>3584</v>
      </c>
      <c r="C3647" s="237">
        <v>-110.473807574885</v>
      </c>
    </row>
    <row r="3648" spans="2:3" x14ac:dyDescent="0.25">
      <c r="B3648" s="238">
        <v>3585</v>
      </c>
      <c r="C3648" s="237">
        <v>153.94557795861235</v>
      </c>
    </row>
    <row r="3649" spans="2:3" x14ac:dyDescent="0.25">
      <c r="B3649" s="238">
        <v>3586</v>
      </c>
      <c r="C3649" s="237">
        <v>5.7363471291136392</v>
      </c>
    </row>
    <row r="3650" spans="2:3" x14ac:dyDescent="0.25">
      <c r="B3650" s="238">
        <v>3587</v>
      </c>
      <c r="C3650" s="237">
        <v>181.94622911856837</v>
      </c>
    </row>
    <row r="3651" spans="2:3" x14ac:dyDescent="0.25">
      <c r="B3651" s="238">
        <v>3588</v>
      </c>
      <c r="C3651" s="237">
        <v>70.483885835506442</v>
      </c>
    </row>
    <row r="3652" spans="2:3" x14ac:dyDescent="0.25">
      <c r="B3652" s="238">
        <v>3589</v>
      </c>
      <c r="C3652" s="237">
        <v>1.5419557451880195</v>
      </c>
    </row>
    <row r="3653" spans="2:3" x14ac:dyDescent="0.25">
      <c r="B3653" s="238">
        <v>3590</v>
      </c>
      <c r="C3653" s="237">
        <v>171.64901448931857</v>
      </c>
    </row>
    <row r="3654" spans="2:3" x14ac:dyDescent="0.25">
      <c r="B3654" s="238">
        <v>3591</v>
      </c>
      <c r="C3654" s="237">
        <v>169.75146287999831</v>
      </c>
    </row>
    <row r="3655" spans="2:3" x14ac:dyDescent="0.25">
      <c r="B3655" s="238">
        <v>3592</v>
      </c>
      <c r="C3655" s="237">
        <v>-64.505509130369092</v>
      </c>
    </row>
    <row r="3656" spans="2:3" x14ac:dyDescent="0.25">
      <c r="B3656" s="238">
        <v>3593</v>
      </c>
      <c r="C3656" s="237">
        <v>334.96886016692713</v>
      </c>
    </row>
    <row r="3657" spans="2:3" x14ac:dyDescent="0.25">
      <c r="B3657" s="238">
        <v>3594</v>
      </c>
      <c r="C3657" s="237">
        <v>-96.458912188237178</v>
      </c>
    </row>
    <row r="3658" spans="2:3" x14ac:dyDescent="0.25">
      <c r="B3658" s="238">
        <v>3595</v>
      </c>
      <c r="C3658" s="237">
        <v>221.87799401043588</v>
      </c>
    </row>
    <row r="3659" spans="2:3" x14ac:dyDescent="0.25">
      <c r="B3659" s="238">
        <v>3596</v>
      </c>
      <c r="C3659" s="237">
        <v>-26.553196852623813</v>
      </c>
    </row>
    <row r="3660" spans="2:3" x14ac:dyDescent="0.25">
      <c r="B3660" s="238">
        <v>3597</v>
      </c>
      <c r="C3660" s="237">
        <v>-184.78226986368048</v>
      </c>
    </row>
    <row r="3661" spans="2:3" x14ac:dyDescent="0.25">
      <c r="B3661" s="238">
        <v>3598</v>
      </c>
      <c r="C3661" s="237">
        <v>16.807413297702638</v>
      </c>
    </row>
    <row r="3662" spans="2:3" x14ac:dyDescent="0.25">
      <c r="B3662" s="238">
        <v>3599</v>
      </c>
      <c r="C3662" s="237">
        <v>-161.38639473116746</v>
      </c>
    </row>
    <row r="3663" spans="2:3" x14ac:dyDescent="0.25">
      <c r="B3663" s="238">
        <v>3600</v>
      </c>
      <c r="C3663" s="237">
        <v>-32.073262804541599</v>
      </c>
    </row>
    <row r="3664" spans="2:3" x14ac:dyDescent="0.25">
      <c r="B3664" s="238">
        <v>3601</v>
      </c>
      <c r="C3664" s="237">
        <v>174.66592857926298</v>
      </c>
    </row>
    <row r="3665" spans="2:3" x14ac:dyDescent="0.25">
      <c r="B3665" s="238">
        <v>3602</v>
      </c>
      <c r="C3665" s="237">
        <v>225.32163650325325</v>
      </c>
    </row>
    <row r="3666" spans="2:3" x14ac:dyDescent="0.25">
      <c r="B3666" s="238">
        <v>3603</v>
      </c>
      <c r="C3666" s="237">
        <v>112.50478603246899</v>
      </c>
    </row>
    <row r="3667" spans="2:3" x14ac:dyDescent="0.25">
      <c r="B3667" s="238">
        <v>3604</v>
      </c>
      <c r="C3667" s="237">
        <v>229.72041329999917</v>
      </c>
    </row>
    <row r="3668" spans="2:3" x14ac:dyDescent="0.25">
      <c r="B3668" s="238">
        <v>3605</v>
      </c>
      <c r="C3668" s="237">
        <v>181.99389562167519</v>
      </c>
    </row>
    <row r="3669" spans="2:3" x14ac:dyDescent="0.25">
      <c r="B3669" s="238">
        <v>3606</v>
      </c>
      <c r="C3669" s="237">
        <v>95.341199966649924</v>
      </c>
    </row>
    <row r="3670" spans="2:3" x14ac:dyDescent="0.25">
      <c r="B3670" s="238">
        <v>3607</v>
      </c>
      <c r="C3670" s="237">
        <v>102.89260228212576</v>
      </c>
    </row>
    <row r="3671" spans="2:3" x14ac:dyDescent="0.25">
      <c r="B3671" s="238">
        <v>3608</v>
      </c>
      <c r="C3671" s="237">
        <v>-24.940243689453439</v>
      </c>
    </row>
    <row r="3672" spans="2:3" x14ac:dyDescent="0.25">
      <c r="B3672" s="238">
        <v>3609</v>
      </c>
      <c r="C3672" s="237">
        <v>-57.881813682952526</v>
      </c>
    </row>
    <row r="3673" spans="2:3" x14ac:dyDescent="0.25">
      <c r="B3673" s="238">
        <v>3610</v>
      </c>
      <c r="C3673" s="237">
        <v>110.38821651443558</v>
      </c>
    </row>
    <row r="3674" spans="2:3" x14ac:dyDescent="0.25">
      <c r="B3674" s="238">
        <v>3611</v>
      </c>
      <c r="C3674" s="237">
        <v>-5.8286917473570128</v>
      </c>
    </row>
    <row r="3675" spans="2:3" x14ac:dyDescent="0.25">
      <c r="B3675" s="238">
        <v>3612</v>
      </c>
      <c r="C3675" s="237">
        <v>33.234631691353954</v>
      </c>
    </row>
    <row r="3676" spans="2:3" x14ac:dyDescent="0.25">
      <c r="B3676" s="238">
        <v>3613</v>
      </c>
      <c r="C3676" s="237">
        <v>-28.295595644363459</v>
      </c>
    </row>
    <row r="3677" spans="2:3" x14ac:dyDescent="0.25">
      <c r="B3677" s="238">
        <v>3614</v>
      </c>
      <c r="C3677" s="237">
        <v>12.16292454500875</v>
      </c>
    </row>
    <row r="3678" spans="2:3" x14ac:dyDescent="0.25">
      <c r="B3678" s="238">
        <v>3615</v>
      </c>
      <c r="C3678" s="237">
        <v>212.15001768564252</v>
      </c>
    </row>
    <row r="3679" spans="2:3" x14ac:dyDescent="0.25">
      <c r="B3679" s="238">
        <v>3616</v>
      </c>
      <c r="C3679" s="237">
        <v>79.063248955686191</v>
      </c>
    </row>
    <row r="3680" spans="2:3" x14ac:dyDescent="0.25">
      <c r="B3680" s="238">
        <v>3617</v>
      </c>
      <c r="C3680" s="237">
        <v>275.60597216902624</v>
      </c>
    </row>
    <row r="3681" spans="2:3" x14ac:dyDescent="0.25">
      <c r="B3681" s="238">
        <v>3618</v>
      </c>
      <c r="C3681" s="237">
        <v>-139.67048352398882</v>
      </c>
    </row>
    <row r="3682" spans="2:3" x14ac:dyDescent="0.25">
      <c r="B3682" s="238">
        <v>3619</v>
      </c>
      <c r="C3682" s="237">
        <v>155.7686440761143</v>
      </c>
    </row>
    <row r="3683" spans="2:3" x14ac:dyDescent="0.25">
      <c r="B3683" s="238">
        <v>3620</v>
      </c>
      <c r="C3683" s="237">
        <v>280.05649145707224</v>
      </c>
    </row>
    <row r="3684" spans="2:3" x14ac:dyDescent="0.25">
      <c r="B3684" s="238">
        <v>3621</v>
      </c>
      <c r="C3684" s="237">
        <v>29.209668919768845</v>
      </c>
    </row>
    <row r="3685" spans="2:3" x14ac:dyDescent="0.25">
      <c r="B3685" s="238">
        <v>3622</v>
      </c>
      <c r="C3685" s="237">
        <v>297.65341010127065</v>
      </c>
    </row>
    <row r="3686" spans="2:3" x14ac:dyDescent="0.25">
      <c r="B3686" s="238">
        <v>3623</v>
      </c>
      <c r="C3686" s="237">
        <v>228.98692198714278</v>
      </c>
    </row>
    <row r="3687" spans="2:3" x14ac:dyDescent="0.25">
      <c r="B3687" s="238">
        <v>3624</v>
      </c>
      <c r="C3687" s="237">
        <v>36.356483998228441</v>
      </c>
    </row>
    <row r="3688" spans="2:3" x14ac:dyDescent="0.25">
      <c r="B3688" s="238">
        <v>3625</v>
      </c>
      <c r="C3688" s="237">
        <v>225.49232823898916</v>
      </c>
    </row>
    <row r="3689" spans="2:3" x14ac:dyDescent="0.25">
      <c r="B3689" s="238">
        <v>3626</v>
      </c>
      <c r="C3689" s="237">
        <v>67.771946071172835</v>
      </c>
    </row>
    <row r="3690" spans="2:3" x14ac:dyDescent="0.25">
      <c r="B3690" s="238">
        <v>3627</v>
      </c>
      <c r="C3690" s="237">
        <v>42.340112897865168</v>
      </c>
    </row>
    <row r="3691" spans="2:3" x14ac:dyDescent="0.25">
      <c r="B3691" s="238">
        <v>3628</v>
      </c>
      <c r="C3691" s="237">
        <v>27.396321535465006</v>
      </c>
    </row>
    <row r="3692" spans="2:3" x14ac:dyDescent="0.25">
      <c r="B3692" s="238">
        <v>3629</v>
      </c>
      <c r="C3692" s="237">
        <v>-70.878488404086056</v>
      </c>
    </row>
    <row r="3693" spans="2:3" x14ac:dyDescent="0.25">
      <c r="B3693" s="238">
        <v>3630</v>
      </c>
      <c r="C3693" s="237">
        <v>348.92509684550294</v>
      </c>
    </row>
    <row r="3694" spans="2:3" x14ac:dyDescent="0.25">
      <c r="B3694" s="238">
        <v>3631</v>
      </c>
      <c r="C3694" s="237">
        <v>200.63687477981028</v>
      </c>
    </row>
    <row r="3695" spans="2:3" x14ac:dyDescent="0.25">
      <c r="B3695" s="238">
        <v>3632</v>
      </c>
      <c r="C3695" s="237">
        <v>245.16581721161367</v>
      </c>
    </row>
    <row r="3696" spans="2:3" x14ac:dyDescent="0.25">
      <c r="B3696" s="238">
        <v>3633</v>
      </c>
      <c r="C3696" s="237">
        <v>84.941479993449946</v>
      </c>
    </row>
    <row r="3697" spans="2:3" x14ac:dyDescent="0.25">
      <c r="B3697" s="238">
        <v>3634</v>
      </c>
      <c r="C3697" s="237">
        <v>161.29700461758188</v>
      </c>
    </row>
    <row r="3698" spans="2:3" x14ac:dyDescent="0.25">
      <c r="B3698" s="238">
        <v>3635</v>
      </c>
      <c r="C3698" s="237">
        <v>242.49269026241586</v>
      </c>
    </row>
    <row r="3699" spans="2:3" x14ac:dyDescent="0.25">
      <c r="B3699" s="238">
        <v>3636</v>
      </c>
      <c r="C3699" s="237">
        <v>20.243544389379323</v>
      </c>
    </row>
    <row r="3700" spans="2:3" x14ac:dyDescent="0.25">
      <c r="B3700" s="238">
        <v>3637</v>
      </c>
      <c r="C3700" s="237">
        <v>213.9532104159598</v>
      </c>
    </row>
    <row r="3701" spans="2:3" x14ac:dyDescent="0.25">
      <c r="B3701" s="238">
        <v>3638</v>
      </c>
      <c r="C3701" s="237">
        <v>118.81957124900143</v>
      </c>
    </row>
    <row r="3702" spans="2:3" x14ac:dyDescent="0.25">
      <c r="B3702" s="238">
        <v>3639</v>
      </c>
      <c r="C3702" s="237">
        <v>-89.210710061841553</v>
      </c>
    </row>
    <row r="3703" spans="2:3" x14ac:dyDescent="0.25">
      <c r="B3703" s="238">
        <v>3640</v>
      </c>
      <c r="C3703" s="237">
        <v>78.860020018734318</v>
      </c>
    </row>
    <row r="3704" spans="2:3" x14ac:dyDescent="0.25">
      <c r="B3704" s="238">
        <v>3641</v>
      </c>
      <c r="C3704" s="237">
        <v>-105.41331521900159</v>
      </c>
    </row>
    <row r="3705" spans="2:3" x14ac:dyDescent="0.25">
      <c r="B3705" s="238">
        <v>3642</v>
      </c>
      <c r="C3705" s="237">
        <v>126.22339344806451</v>
      </c>
    </row>
    <row r="3706" spans="2:3" x14ac:dyDescent="0.25">
      <c r="B3706" s="238">
        <v>3643</v>
      </c>
      <c r="C3706" s="237">
        <v>228.94806657263501</v>
      </c>
    </row>
    <row r="3707" spans="2:3" x14ac:dyDescent="0.25">
      <c r="B3707" s="238">
        <v>3644</v>
      </c>
      <c r="C3707" s="237">
        <v>293.16089302254744</v>
      </c>
    </row>
    <row r="3708" spans="2:3" x14ac:dyDescent="0.25">
      <c r="B3708" s="238">
        <v>3645</v>
      </c>
      <c r="C3708" s="237">
        <v>186.67427640013813</v>
      </c>
    </row>
    <row r="3709" spans="2:3" x14ac:dyDescent="0.25">
      <c r="B3709" s="238">
        <v>3646</v>
      </c>
      <c r="C3709" s="237">
        <v>246.80155049795789</v>
      </c>
    </row>
    <row r="3710" spans="2:3" x14ac:dyDescent="0.25">
      <c r="B3710" s="238">
        <v>3647</v>
      </c>
      <c r="C3710" s="237">
        <v>109.5483384122598</v>
      </c>
    </row>
    <row r="3711" spans="2:3" x14ac:dyDescent="0.25">
      <c r="B3711" s="238">
        <v>3648</v>
      </c>
      <c r="C3711" s="237">
        <v>82.094885820364667</v>
      </c>
    </row>
    <row r="3712" spans="2:3" x14ac:dyDescent="0.25">
      <c r="B3712" s="238">
        <v>3649</v>
      </c>
      <c r="C3712" s="237">
        <v>67.66426615547428</v>
      </c>
    </row>
    <row r="3713" spans="2:3" x14ac:dyDescent="0.25">
      <c r="B3713" s="238">
        <v>3650</v>
      </c>
      <c r="C3713" s="237">
        <v>23.241197280699396</v>
      </c>
    </row>
    <row r="3714" spans="2:3" x14ac:dyDescent="0.25">
      <c r="B3714" s="238">
        <v>3651</v>
      </c>
      <c r="C3714" s="237">
        <v>401.39656604254583</v>
      </c>
    </row>
    <row r="3715" spans="2:3" x14ac:dyDescent="0.25">
      <c r="B3715" s="238">
        <v>3652</v>
      </c>
      <c r="C3715" s="237">
        <v>228.00489699535348</v>
      </c>
    </row>
    <row r="3716" spans="2:3" x14ac:dyDescent="0.25">
      <c r="B3716" s="238">
        <v>3653</v>
      </c>
      <c r="C3716" s="237">
        <v>218.71557885855938</v>
      </c>
    </row>
    <row r="3717" spans="2:3" x14ac:dyDescent="0.25">
      <c r="B3717" s="238">
        <v>3654</v>
      </c>
      <c r="C3717" s="237">
        <v>325.09693278266002</v>
      </c>
    </row>
    <row r="3718" spans="2:3" x14ac:dyDescent="0.25">
      <c r="B3718" s="238">
        <v>3655</v>
      </c>
      <c r="C3718" s="237">
        <v>-95.459277073256317</v>
      </c>
    </row>
    <row r="3719" spans="2:3" x14ac:dyDescent="0.25">
      <c r="B3719" s="238">
        <v>3656</v>
      </c>
      <c r="C3719" s="237">
        <v>285.37668682648359</v>
      </c>
    </row>
    <row r="3720" spans="2:3" x14ac:dyDescent="0.25">
      <c r="B3720" s="238">
        <v>3657</v>
      </c>
      <c r="C3720" s="237">
        <v>263.90789022979641</v>
      </c>
    </row>
    <row r="3721" spans="2:3" x14ac:dyDescent="0.25">
      <c r="B3721" s="238">
        <v>3658</v>
      </c>
      <c r="C3721" s="237">
        <v>3.5717590575508353</v>
      </c>
    </row>
    <row r="3722" spans="2:3" x14ac:dyDescent="0.25">
      <c r="B3722" s="238">
        <v>3659</v>
      </c>
      <c r="C3722" s="237">
        <v>23.738004402410297</v>
      </c>
    </row>
    <row r="3723" spans="2:3" x14ac:dyDescent="0.25">
      <c r="B3723" s="238">
        <v>3660</v>
      </c>
      <c r="C3723" s="237">
        <v>93.1235414530382</v>
      </c>
    </row>
    <row r="3724" spans="2:3" x14ac:dyDescent="0.25">
      <c r="B3724" s="238">
        <v>3661</v>
      </c>
      <c r="C3724" s="237">
        <v>252.34161031379429</v>
      </c>
    </row>
    <row r="3725" spans="2:3" x14ac:dyDescent="0.25">
      <c r="B3725" s="238">
        <v>3662</v>
      </c>
      <c r="C3725" s="237">
        <v>343.81852771740694</v>
      </c>
    </row>
    <row r="3726" spans="2:3" x14ac:dyDescent="0.25">
      <c r="B3726" s="238">
        <v>3663</v>
      </c>
      <c r="C3726" s="237">
        <v>279.85507653211528</v>
      </c>
    </row>
    <row r="3727" spans="2:3" x14ac:dyDescent="0.25">
      <c r="B3727" s="238">
        <v>3664</v>
      </c>
      <c r="C3727" s="237">
        <v>48.552803996348146</v>
      </c>
    </row>
    <row r="3728" spans="2:3" x14ac:dyDescent="0.25">
      <c r="B3728" s="238">
        <v>3665</v>
      </c>
      <c r="C3728" s="237">
        <v>121.21762324566208</v>
      </c>
    </row>
    <row r="3729" spans="2:3" x14ac:dyDescent="0.25">
      <c r="B3729" s="238">
        <v>3666</v>
      </c>
      <c r="C3729" s="237">
        <v>176.72225939107597</v>
      </c>
    </row>
    <row r="3730" spans="2:3" x14ac:dyDescent="0.25">
      <c r="B3730" s="238">
        <v>3667</v>
      </c>
      <c r="C3730" s="237">
        <v>-24.075610425964413</v>
      </c>
    </row>
    <row r="3731" spans="2:3" x14ac:dyDescent="0.25">
      <c r="B3731" s="238">
        <v>3668</v>
      </c>
      <c r="C3731" s="237">
        <v>90.693867919434055</v>
      </c>
    </row>
    <row r="3732" spans="2:3" x14ac:dyDescent="0.25">
      <c r="B3732" s="238">
        <v>3669</v>
      </c>
      <c r="C3732" s="237">
        <v>123.42903457920474</v>
      </c>
    </row>
    <row r="3733" spans="2:3" x14ac:dyDescent="0.25">
      <c r="B3733" s="238">
        <v>3670</v>
      </c>
      <c r="C3733" s="237">
        <v>97.377869718182595</v>
      </c>
    </row>
    <row r="3734" spans="2:3" x14ac:dyDescent="0.25">
      <c r="B3734" s="238">
        <v>3671</v>
      </c>
      <c r="C3734" s="237">
        <v>87.416426335114124</v>
      </c>
    </row>
    <row r="3735" spans="2:3" x14ac:dyDescent="0.25">
      <c r="B3735" s="238">
        <v>3672</v>
      </c>
      <c r="C3735" s="237">
        <v>285.95852692173605</v>
      </c>
    </row>
    <row r="3736" spans="2:3" x14ac:dyDescent="0.25">
      <c r="B3736" s="238">
        <v>3673</v>
      </c>
      <c r="C3736" s="237">
        <v>224.84142779437676</v>
      </c>
    </row>
    <row r="3737" spans="2:3" x14ac:dyDescent="0.25">
      <c r="B3737" s="238">
        <v>3674</v>
      </c>
      <c r="C3737" s="237">
        <v>287.60818169371908</v>
      </c>
    </row>
    <row r="3738" spans="2:3" x14ac:dyDescent="0.25">
      <c r="B3738" s="238">
        <v>3675</v>
      </c>
      <c r="C3738" s="237">
        <v>1.0874146772197548</v>
      </c>
    </row>
    <row r="3739" spans="2:3" x14ac:dyDescent="0.25">
      <c r="B3739" s="238">
        <v>3676</v>
      </c>
      <c r="C3739" s="237">
        <v>124.54222214813129</v>
      </c>
    </row>
    <row r="3740" spans="2:3" x14ac:dyDescent="0.25">
      <c r="B3740" s="238">
        <v>3677</v>
      </c>
      <c r="C3740" s="237">
        <v>382.66291572833347</v>
      </c>
    </row>
    <row r="3741" spans="2:3" x14ac:dyDescent="0.25">
      <c r="B3741" s="238">
        <v>3678</v>
      </c>
      <c r="C3741" s="237">
        <v>176.15462339431733</v>
      </c>
    </row>
    <row r="3742" spans="2:3" x14ac:dyDescent="0.25">
      <c r="B3742" s="238">
        <v>3679</v>
      </c>
      <c r="C3742" s="237">
        <v>-61.970421566466001</v>
      </c>
    </row>
    <row r="3743" spans="2:3" x14ac:dyDescent="0.25">
      <c r="B3743" s="238">
        <v>3680</v>
      </c>
      <c r="C3743" s="237">
        <v>257.99070249876002</v>
      </c>
    </row>
    <row r="3744" spans="2:3" x14ac:dyDescent="0.25">
      <c r="B3744" s="238">
        <v>3681</v>
      </c>
      <c r="C3744" s="237">
        <v>-81.702137865743822</v>
      </c>
    </row>
    <row r="3745" spans="2:3" x14ac:dyDescent="0.25">
      <c r="B3745" s="238">
        <v>3682</v>
      </c>
      <c r="C3745" s="237">
        <v>227.52599230138907</v>
      </c>
    </row>
    <row r="3746" spans="2:3" x14ac:dyDescent="0.25">
      <c r="B3746" s="238">
        <v>3683</v>
      </c>
      <c r="C3746" s="237">
        <v>-15.800104941817949</v>
      </c>
    </row>
    <row r="3747" spans="2:3" x14ac:dyDescent="0.25">
      <c r="B3747" s="238">
        <v>3684</v>
      </c>
      <c r="C3747" s="237">
        <v>37.447200892466867</v>
      </c>
    </row>
    <row r="3748" spans="2:3" x14ac:dyDescent="0.25">
      <c r="B3748" s="238">
        <v>3685</v>
      </c>
      <c r="C3748" s="237">
        <v>-37.848432627925376</v>
      </c>
    </row>
    <row r="3749" spans="2:3" x14ac:dyDescent="0.25">
      <c r="B3749" s="238">
        <v>3686</v>
      </c>
      <c r="C3749" s="237">
        <v>-146.59900480133075</v>
      </c>
    </row>
    <row r="3750" spans="2:3" x14ac:dyDescent="0.25">
      <c r="B3750" s="238">
        <v>3687</v>
      </c>
      <c r="C3750" s="237">
        <v>-44.186500293726624</v>
      </c>
    </row>
    <row r="3751" spans="2:3" x14ac:dyDescent="0.25">
      <c r="B3751" s="238">
        <v>3688</v>
      </c>
      <c r="C3751" s="237">
        <v>10.371115281229834</v>
      </c>
    </row>
    <row r="3752" spans="2:3" x14ac:dyDescent="0.25">
      <c r="B3752" s="238">
        <v>3689</v>
      </c>
      <c r="C3752" s="237">
        <v>111.88144966909408</v>
      </c>
    </row>
    <row r="3753" spans="2:3" x14ac:dyDescent="0.25">
      <c r="B3753" s="238">
        <v>3690</v>
      </c>
      <c r="C3753" s="237">
        <v>206.41562748419381</v>
      </c>
    </row>
    <row r="3754" spans="2:3" x14ac:dyDescent="0.25">
      <c r="B3754" s="238">
        <v>3691</v>
      </c>
      <c r="C3754" s="237">
        <v>94.284453188248776</v>
      </c>
    </row>
    <row r="3755" spans="2:3" x14ac:dyDescent="0.25">
      <c r="B3755" s="238">
        <v>3692</v>
      </c>
      <c r="C3755" s="237">
        <v>373.80144226186803</v>
      </c>
    </row>
    <row r="3756" spans="2:3" x14ac:dyDescent="0.25">
      <c r="B3756" s="238">
        <v>3693</v>
      </c>
      <c r="C3756" s="237">
        <v>81.772146246311252</v>
      </c>
    </row>
    <row r="3757" spans="2:3" x14ac:dyDescent="0.25">
      <c r="B3757" s="238">
        <v>3694</v>
      </c>
      <c r="C3757" s="237">
        <v>22.893078645321054</v>
      </c>
    </row>
    <row r="3758" spans="2:3" x14ac:dyDescent="0.25">
      <c r="B3758" s="238">
        <v>3695</v>
      </c>
      <c r="C3758" s="237">
        <v>315.45848905516937</v>
      </c>
    </row>
    <row r="3759" spans="2:3" x14ac:dyDescent="0.25">
      <c r="B3759" s="238">
        <v>3696</v>
      </c>
      <c r="C3759" s="237">
        <v>52.129980183129049</v>
      </c>
    </row>
    <row r="3760" spans="2:3" x14ac:dyDescent="0.25">
      <c r="B3760" s="238">
        <v>3697</v>
      </c>
      <c r="C3760" s="237">
        <v>146.45537573193363</v>
      </c>
    </row>
    <row r="3761" spans="2:3" x14ac:dyDescent="0.25">
      <c r="B3761" s="238">
        <v>3698</v>
      </c>
      <c r="C3761" s="237">
        <v>23.21603632294746</v>
      </c>
    </row>
    <row r="3762" spans="2:3" x14ac:dyDescent="0.25">
      <c r="B3762" s="238">
        <v>3699</v>
      </c>
      <c r="C3762" s="237">
        <v>46.876024434658461</v>
      </c>
    </row>
    <row r="3763" spans="2:3" x14ac:dyDescent="0.25">
      <c r="B3763" s="238">
        <v>3700</v>
      </c>
      <c r="C3763" s="237">
        <v>27.471220260502051</v>
      </c>
    </row>
    <row r="3764" spans="2:3" x14ac:dyDescent="0.25">
      <c r="B3764" s="238">
        <v>3701</v>
      </c>
      <c r="C3764" s="237">
        <v>242.8104714428336</v>
      </c>
    </row>
    <row r="3765" spans="2:3" x14ac:dyDescent="0.25">
      <c r="B3765" s="238">
        <v>3702</v>
      </c>
      <c r="C3765" s="237">
        <v>79.500276362348728</v>
      </c>
    </row>
    <row r="3766" spans="2:3" x14ac:dyDescent="0.25">
      <c r="B3766" s="238">
        <v>3703</v>
      </c>
      <c r="C3766" s="237">
        <v>308.95187937623683</v>
      </c>
    </row>
    <row r="3767" spans="2:3" x14ac:dyDescent="0.25">
      <c r="B3767" s="238">
        <v>3704</v>
      </c>
      <c r="C3767" s="237">
        <v>314.44010530563548</v>
      </c>
    </row>
    <row r="3768" spans="2:3" x14ac:dyDescent="0.25">
      <c r="B3768" s="238">
        <v>3705</v>
      </c>
      <c r="C3768" s="237">
        <v>145.50620269893298</v>
      </c>
    </row>
    <row r="3769" spans="2:3" x14ac:dyDescent="0.25">
      <c r="B3769" s="238">
        <v>3706</v>
      </c>
      <c r="C3769" s="237">
        <v>199.48907108881153</v>
      </c>
    </row>
    <row r="3770" spans="2:3" x14ac:dyDescent="0.25">
      <c r="B3770" s="238">
        <v>3707</v>
      </c>
      <c r="C3770" s="237">
        <v>-124.71750611224553</v>
      </c>
    </row>
    <row r="3771" spans="2:3" x14ac:dyDescent="0.25">
      <c r="B3771" s="238">
        <v>3708</v>
      </c>
      <c r="C3771" s="237">
        <v>143.47092181194591</v>
      </c>
    </row>
    <row r="3772" spans="2:3" x14ac:dyDescent="0.25">
      <c r="B3772" s="238">
        <v>3709</v>
      </c>
      <c r="C3772" s="237">
        <v>111.46912438914022</v>
      </c>
    </row>
    <row r="3773" spans="2:3" x14ac:dyDescent="0.25">
      <c r="B3773" s="238">
        <v>3710</v>
      </c>
      <c r="C3773" s="237">
        <v>160.01419079768885</v>
      </c>
    </row>
    <row r="3774" spans="2:3" x14ac:dyDescent="0.25">
      <c r="B3774" s="238">
        <v>3711</v>
      </c>
      <c r="C3774" s="237">
        <v>103.6804050280727</v>
      </c>
    </row>
    <row r="3775" spans="2:3" x14ac:dyDescent="0.25">
      <c r="B3775" s="238">
        <v>3712</v>
      </c>
      <c r="C3775" s="237">
        <v>-10.373004165216827</v>
      </c>
    </row>
    <row r="3776" spans="2:3" x14ac:dyDescent="0.25">
      <c r="B3776" s="238">
        <v>3713</v>
      </c>
      <c r="C3776" s="237">
        <v>51.222595879837186</v>
      </c>
    </row>
    <row r="3777" spans="2:3" x14ac:dyDescent="0.25">
      <c r="B3777" s="238">
        <v>3714</v>
      </c>
      <c r="C3777" s="237">
        <v>296.7819361625584</v>
      </c>
    </row>
    <row r="3778" spans="2:3" x14ac:dyDescent="0.25">
      <c r="B3778" s="238">
        <v>3715</v>
      </c>
      <c r="C3778" s="237">
        <v>247.45229268056377</v>
      </c>
    </row>
    <row r="3779" spans="2:3" x14ac:dyDescent="0.25">
      <c r="B3779" s="238">
        <v>3716</v>
      </c>
      <c r="C3779" s="237">
        <v>288.99786225229843</v>
      </c>
    </row>
    <row r="3780" spans="2:3" x14ac:dyDescent="0.25">
      <c r="B3780" s="238">
        <v>3717</v>
      </c>
      <c r="C3780" s="237">
        <v>111.4785975120507</v>
      </c>
    </row>
    <row r="3781" spans="2:3" x14ac:dyDescent="0.25">
      <c r="B3781" s="238">
        <v>3718</v>
      </c>
      <c r="C3781" s="237">
        <v>306.21612137527768</v>
      </c>
    </row>
    <row r="3782" spans="2:3" x14ac:dyDescent="0.25">
      <c r="B3782" s="238">
        <v>3719</v>
      </c>
      <c r="C3782" s="237">
        <v>57.566823029168582</v>
      </c>
    </row>
    <row r="3783" spans="2:3" x14ac:dyDescent="0.25">
      <c r="B3783" s="238">
        <v>3720</v>
      </c>
      <c r="C3783" s="237">
        <v>252.88188545806838</v>
      </c>
    </row>
    <row r="3784" spans="2:3" x14ac:dyDescent="0.25">
      <c r="B3784" s="238">
        <v>3721</v>
      </c>
      <c r="C3784" s="237">
        <v>433.58503045484946</v>
      </c>
    </row>
    <row r="3785" spans="2:3" x14ac:dyDescent="0.25">
      <c r="B3785" s="238">
        <v>3722</v>
      </c>
      <c r="C3785" s="237">
        <v>243.49592498925188</v>
      </c>
    </row>
    <row r="3786" spans="2:3" x14ac:dyDescent="0.25">
      <c r="B3786" s="238">
        <v>3723</v>
      </c>
      <c r="C3786" s="237">
        <v>322.47787166864305</v>
      </c>
    </row>
    <row r="3787" spans="2:3" x14ac:dyDescent="0.25">
      <c r="B3787" s="238">
        <v>3724</v>
      </c>
      <c r="C3787" s="237">
        <v>57.761235244264327</v>
      </c>
    </row>
    <row r="3788" spans="2:3" x14ac:dyDescent="0.25">
      <c r="B3788" s="238">
        <v>3725</v>
      </c>
      <c r="C3788" s="237">
        <v>27.097810123481494</v>
      </c>
    </row>
    <row r="3789" spans="2:3" x14ac:dyDescent="0.25">
      <c r="B3789" s="238">
        <v>3726</v>
      </c>
      <c r="C3789" s="237">
        <v>55.630795058219149</v>
      </c>
    </row>
    <row r="3790" spans="2:3" x14ac:dyDescent="0.25">
      <c r="B3790" s="238">
        <v>3727</v>
      </c>
      <c r="C3790" s="237">
        <v>362.29658442772961</v>
      </c>
    </row>
    <row r="3791" spans="2:3" x14ac:dyDescent="0.25">
      <c r="B3791" s="238">
        <v>3728</v>
      </c>
      <c r="C3791" s="237">
        <v>234.6605779834124</v>
      </c>
    </row>
    <row r="3792" spans="2:3" x14ac:dyDescent="0.25">
      <c r="B3792" s="238">
        <v>3729</v>
      </c>
      <c r="C3792" s="237">
        <v>103.15026893348742</v>
      </c>
    </row>
    <row r="3793" spans="2:3" x14ac:dyDescent="0.25">
      <c r="B3793" s="238">
        <v>3730</v>
      </c>
      <c r="C3793" s="237">
        <v>105.24186623713432</v>
      </c>
    </row>
    <row r="3794" spans="2:3" x14ac:dyDescent="0.25">
      <c r="B3794" s="238">
        <v>3731</v>
      </c>
      <c r="C3794" s="237">
        <v>135.7857118016444</v>
      </c>
    </row>
    <row r="3795" spans="2:3" x14ac:dyDescent="0.25">
      <c r="B3795" s="238">
        <v>3732</v>
      </c>
      <c r="C3795" s="237">
        <v>102.25775844785286</v>
      </c>
    </row>
    <row r="3796" spans="2:3" x14ac:dyDescent="0.25">
      <c r="B3796" s="238">
        <v>3733</v>
      </c>
      <c r="C3796" s="237">
        <v>341.63027710503491</v>
      </c>
    </row>
    <row r="3797" spans="2:3" x14ac:dyDescent="0.25">
      <c r="B3797" s="238">
        <v>3734</v>
      </c>
      <c r="C3797" s="237">
        <v>-51.840949435576221</v>
      </c>
    </row>
    <row r="3798" spans="2:3" x14ac:dyDescent="0.25">
      <c r="B3798" s="238">
        <v>3735</v>
      </c>
      <c r="C3798" s="237">
        <v>207.45633661719927</v>
      </c>
    </row>
    <row r="3799" spans="2:3" x14ac:dyDescent="0.25">
      <c r="B3799" s="238">
        <v>3736</v>
      </c>
      <c r="C3799" s="237">
        <v>168.13279057458499</v>
      </c>
    </row>
    <row r="3800" spans="2:3" x14ac:dyDescent="0.25">
      <c r="B3800" s="238">
        <v>3737</v>
      </c>
      <c r="C3800" s="237">
        <v>58.77764849102833</v>
      </c>
    </row>
    <row r="3801" spans="2:3" x14ac:dyDescent="0.25">
      <c r="B3801" s="238">
        <v>3738</v>
      </c>
      <c r="C3801" s="237">
        <v>122.67385973513144</v>
      </c>
    </row>
    <row r="3802" spans="2:3" x14ac:dyDescent="0.25">
      <c r="B3802" s="238">
        <v>3739</v>
      </c>
      <c r="C3802" s="237">
        <v>226.58902339301383</v>
      </c>
    </row>
    <row r="3803" spans="2:3" x14ac:dyDescent="0.25">
      <c r="B3803" s="238">
        <v>3740</v>
      </c>
      <c r="C3803" s="237">
        <v>70.383817478767497</v>
      </c>
    </row>
    <row r="3804" spans="2:3" x14ac:dyDescent="0.25">
      <c r="B3804" s="238">
        <v>3741</v>
      </c>
      <c r="C3804" s="237">
        <v>235.05398813851883</v>
      </c>
    </row>
    <row r="3805" spans="2:3" x14ac:dyDescent="0.25">
      <c r="B3805" s="238">
        <v>3742</v>
      </c>
      <c r="C3805" s="237">
        <v>243.91316461712421</v>
      </c>
    </row>
    <row r="3806" spans="2:3" x14ac:dyDescent="0.25">
      <c r="B3806" s="238">
        <v>3743</v>
      </c>
      <c r="C3806" s="237">
        <v>219.58230702420283</v>
      </c>
    </row>
    <row r="3807" spans="2:3" x14ac:dyDescent="0.25">
      <c r="B3807" s="238">
        <v>3744</v>
      </c>
      <c r="C3807" s="237">
        <v>208.53005309213236</v>
      </c>
    </row>
    <row r="3808" spans="2:3" x14ac:dyDescent="0.25">
      <c r="B3808" s="238">
        <v>3745</v>
      </c>
      <c r="C3808" s="237">
        <v>212.40868296552102</v>
      </c>
    </row>
    <row r="3809" spans="2:3" x14ac:dyDescent="0.25">
      <c r="B3809" s="238">
        <v>3746</v>
      </c>
      <c r="C3809" s="237">
        <v>132.91196554349918</v>
      </c>
    </row>
    <row r="3810" spans="2:3" x14ac:dyDescent="0.25">
      <c r="B3810" s="238">
        <v>3747</v>
      </c>
      <c r="C3810" s="237">
        <v>-20.072191733853657</v>
      </c>
    </row>
    <row r="3811" spans="2:3" x14ac:dyDescent="0.25">
      <c r="B3811" s="238">
        <v>3748</v>
      </c>
      <c r="C3811" s="237">
        <v>176.88891366645106</v>
      </c>
    </row>
    <row r="3812" spans="2:3" x14ac:dyDescent="0.25">
      <c r="B3812" s="238">
        <v>3749</v>
      </c>
      <c r="C3812" s="237">
        <v>-35.032341297221024</v>
      </c>
    </row>
    <row r="3813" spans="2:3" x14ac:dyDescent="0.25">
      <c r="B3813" s="238">
        <v>3750</v>
      </c>
      <c r="C3813" s="237">
        <v>408.93774761306076</v>
      </c>
    </row>
    <row r="3814" spans="2:3" x14ac:dyDescent="0.25">
      <c r="B3814" s="238">
        <v>3751</v>
      </c>
      <c r="C3814" s="237">
        <v>-207.99552639448797</v>
      </c>
    </row>
    <row r="3815" spans="2:3" x14ac:dyDescent="0.25">
      <c r="B3815" s="238">
        <v>3752</v>
      </c>
      <c r="C3815" s="237">
        <v>475.46908167137929</v>
      </c>
    </row>
    <row r="3816" spans="2:3" x14ac:dyDescent="0.25">
      <c r="B3816" s="238">
        <v>3753</v>
      </c>
      <c r="C3816" s="237">
        <v>281.85152063623173</v>
      </c>
    </row>
    <row r="3817" spans="2:3" x14ac:dyDescent="0.25">
      <c r="B3817" s="238">
        <v>3754</v>
      </c>
      <c r="C3817" s="237">
        <v>20.606250796489434</v>
      </c>
    </row>
    <row r="3818" spans="2:3" x14ac:dyDescent="0.25">
      <c r="B3818" s="238">
        <v>3755</v>
      </c>
      <c r="C3818" s="237">
        <v>94.701992715046941</v>
      </c>
    </row>
    <row r="3819" spans="2:3" x14ac:dyDescent="0.25">
      <c r="B3819" s="238">
        <v>3756</v>
      </c>
      <c r="C3819" s="237">
        <v>-2.5946744997357172</v>
      </c>
    </row>
    <row r="3820" spans="2:3" x14ac:dyDescent="0.25">
      <c r="B3820" s="238">
        <v>3757</v>
      </c>
      <c r="C3820" s="237">
        <v>-51.382244555836365</v>
      </c>
    </row>
    <row r="3821" spans="2:3" x14ac:dyDescent="0.25">
      <c r="B3821" s="238">
        <v>3758</v>
      </c>
      <c r="C3821" s="237">
        <v>86.368619108852968</v>
      </c>
    </row>
    <row r="3822" spans="2:3" x14ac:dyDescent="0.25">
      <c r="B3822" s="238">
        <v>3759</v>
      </c>
      <c r="C3822" s="237">
        <v>86.882106070716901</v>
      </c>
    </row>
    <row r="3823" spans="2:3" x14ac:dyDescent="0.25">
      <c r="B3823" s="238">
        <v>3760</v>
      </c>
      <c r="C3823" s="237">
        <v>290.89997403540048</v>
      </c>
    </row>
    <row r="3824" spans="2:3" x14ac:dyDescent="0.25">
      <c r="B3824" s="238">
        <v>3761</v>
      </c>
      <c r="C3824" s="237">
        <v>124.48701474379808</v>
      </c>
    </row>
    <row r="3825" spans="2:3" x14ac:dyDescent="0.25">
      <c r="B3825" s="238">
        <v>3762</v>
      </c>
      <c r="C3825" s="237">
        <v>-6.7827883844774703</v>
      </c>
    </row>
    <row r="3826" spans="2:3" x14ac:dyDescent="0.25">
      <c r="B3826" s="238">
        <v>3763</v>
      </c>
      <c r="C3826" s="237">
        <v>180.34462004615608</v>
      </c>
    </row>
    <row r="3827" spans="2:3" x14ac:dyDescent="0.25">
      <c r="B3827" s="238">
        <v>3764</v>
      </c>
      <c r="C3827" s="237">
        <v>18.683024429005073</v>
      </c>
    </row>
    <row r="3828" spans="2:3" x14ac:dyDescent="0.25">
      <c r="B3828" s="238">
        <v>3765</v>
      </c>
      <c r="C3828" s="237">
        <v>-11.977356178820258</v>
      </c>
    </row>
    <row r="3829" spans="2:3" x14ac:dyDescent="0.25">
      <c r="B3829" s="238">
        <v>3766</v>
      </c>
      <c r="C3829" s="237">
        <v>92.705296200411141</v>
      </c>
    </row>
    <row r="3830" spans="2:3" x14ac:dyDescent="0.25">
      <c r="B3830" s="238">
        <v>3767</v>
      </c>
      <c r="C3830" s="237">
        <v>94.423753881302645</v>
      </c>
    </row>
    <row r="3831" spans="2:3" x14ac:dyDescent="0.25">
      <c r="B3831" s="238">
        <v>3768</v>
      </c>
      <c r="C3831" s="237">
        <v>-244.52974321953764</v>
      </c>
    </row>
    <row r="3832" spans="2:3" x14ac:dyDescent="0.25">
      <c r="B3832" s="238">
        <v>3769</v>
      </c>
      <c r="C3832" s="237">
        <v>262.2556207029013</v>
      </c>
    </row>
    <row r="3833" spans="2:3" x14ac:dyDescent="0.25">
      <c r="B3833" s="238">
        <v>3770</v>
      </c>
      <c r="C3833" s="237">
        <v>254.14859092443103</v>
      </c>
    </row>
    <row r="3834" spans="2:3" x14ac:dyDescent="0.25">
      <c r="B3834" s="238">
        <v>3771</v>
      </c>
      <c r="C3834" s="237">
        <v>21.481683421249542</v>
      </c>
    </row>
    <row r="3835" spans="2:3" x14ac:dyDescent="0.25">
      <c r="B3835" s="238">
        <v>3772</v>
      </c>
      <c r="C3835" s="237">
        <v>128.54347747333262</v>
      </c>
    </row>
    <row r="3836" spans="2:3" x14ac:dyDescent="0.25">
      <c r="B3836" s="238">
        <v>3773</v>
      </c>
      <c r="C3836" s="237">
        <v>56.91587883412874</v>
      </c>
    </row>
    <row r="3837" spans="2:3" x14ac:dyDescent="0.25">
      <c r="B3837" s="238">
        <v>3774</v>
      </c>
      <c r="C3837" s="237">
        <v>256.77904713300353</v>
      </c>
    </row>
    <row r="3838" spans="2:3" x14ac:dyDescent="0.25">
      <c r="B3838" s="238">
        <v>3775</v>
      </c>
      <c r="C3838" s="237">
        <v>261.18632618218606</v>
      </c>
    </row>
    <row r="3839" spans="2:3" x14ac:dyDescent="0.25">
      <c r="B3839" s="238">
        <v>3776</v>
      </c>
      <c r="C3839" s="237">
        <v>177.153984814745</v>
      </c>
    </row>
    <row r="3840" spans="2:3" x14ac:dyDescent="0.25">
      <c r="B3840" s="238">
        <v>3777</v>
      </c>
      <c r="C3840" s="237">
        <v>88.700906328920865</v>
      </c>
    </row>
    <row r="3841" spans="2:3" x14ac:dyDescent="0.25">
      <c r="B3841" s="238">
        <v>3778</v>
      </c>
      <c r="C3841" s="237">
        <v>275.57440347561044</v>
      </c>
    </row>
    <row r="3842" spans="2:3" x14ac:dyDescent="0.25">
      <c r="B3842" s="238">
        <v>3779</v>
      </c>
      <c r="C3842" s="237">
        <v>63.259324433090953</v>
      </c>
    </row>
    <row r="3843" spans="2:3" x14ac:dyDescent="0.25">
      <c r="B3843" s="238">
        <v>3780</v>
      </c>
      <c r="C3843" s="237">
        <v>171.31685259661327</v>
      </c>
    </row>
    <row r="3844" spans="2:3" x14ac:dyDescent="0.25">
      <c r="B3844" s="238">
        <v>3781</v>
      </c>
      <c r="C3844" s="237">
        <v>66.09004019630531</v>
      </c>
    </row>
    <row r="3845" spans="2:3" x14ac:dyDescent="0.25">
      <c r="B3845" s="238">
        <v>3782</v>
      </c>
      <c r="C3845" s="237">
        <v>-18.397564579877042</v>
      </c>
    </row>
    <row r="3846" spans="2:3" x14ac:dyDescent="0.25">
      <c r="B3846" s="238">
        <v>3783</v>
      </c>
      <c r="C3846" s="237">
        <v>211.70780095532064</v>
      </c>
    </row>
    <row r="3847" spans="2:3" x14ac:dyDescent="0.25">
      <c r="B3847" s="238">
        <v>3784</v>
      </c>
      <c r="C3847" s="237">
        <v>348.32829215447146</v>
      </c>
    </row>
    <row r="3848" spans="2:3" x14ac:dyDescent="0.25">
      <c r="B3848" s="238">
        <v>3785</v>
      </c>
      <c r="C3848" s="237">
        <v>86.902153418542653</v>
      </c>
    </row>
    <row r="3849" spans="2:3" x14ac:dyDescent="0.25">
      <c r="B3849" s="238">
        <v>3786</v>
      </c>
      <c r="C3849" s="237">
        <v>66.905092571356704</v>
      </c>
    </row>
    <row r="3850" spans="2:3" x14ac:dyDescent="0.25">
      <c r="B3850" s="238">
        <v>3787</v>
      </c>
      <c r="C3850" s="237">
        <v>126.34389187000698</v>
      </c>
    </row>
    <row r="3851" spans="2:3" x14ac:dyDescent="0.25">
      <c r="B3851" s="238">
        <v>3788</v>
      </c>
      <c r="C3851" s="237">
        <v>235.04597923146093</v>
      </c>
    </row>
    <row r="3852" spans="2:3" x14ac:dyDescent="0.25">
      <c r="B3852" s="238">
        <v>3789</v>
      </c>
      <c r="C3852" s="237">
        <v>244.47773063910398</v>
      </c>
    </row>
    <row r="3853" spans="2:3" x14ac:dyDescent="0.25">
      <c r="B3853" s="238">
        <v>3790</v>
      </c>
      <c r="C3853" s="237">
        <v>180.69332959102621</v>
      </c>
    </row>
    <row r="3854" spans="2:3" x14ac:dyDescent="0.25">
      <c r="B3854" s="238">
        <v>3791</v>
      </c>
      <c r="C3854" s="237">
        <v>403.08598247823386</v>
      </c>
    </row>
    <row r="3855" spans="2:3" x14ac:dyDescent="0.25">
      <c r="B3855" s="238">
        <v>3792</v>
      </c>
      <c r="C3855" s="237">
        <v>-55.014783657903848</v>
      </c>
    </row>
    <row r="3856" spans="2:3" x14ac:dyDescent="0.25">
      <c r="B3856" s="238">
        <v>3793</v>
      </c>
      <c r="C3856" s="237">
        <v>175.59054129123234</v>
      </c>
    </row>
    <row r="3857" spans="2:3" x14ac:dyDescent="0.25">
      <c r="B3857" s="238">
        <v>3794</v>
      </c>
      <c r="C3857" s="237">
        <v>154.58860295001551</v>
      </c>
    </row>
    <row r="3858" spans="2:3" x14ac:dyDescent="0.25">
      <c r="B3858" s="238">
        <v>3795</v>
      </c>
      <c r="C3858" s="237">
        <v>294.11452901998018</v>
      </c>
    </row>
    <row r="3859" spans="2:3" x14ac:dyDescent="0.25">
      <c r="B3859" s="238">
        <v>3796</v>
      </c>
      <c r="C3859" s="237">
        <v>181.66691264755553</v>
      </c>
    </row>
    <row r="3860" spans="2:3" x14ac:dyDescent="0.25">
      <c r="B3860" s="238">
        <v>3797</v>
      </c>
      <c r="C3860" s="237">
        <v>-16.787094342314703</v>
      </c>
    </row>
    <row r="3861" spans="2:3" x14ac:dyDescent="0.25">
      <c r="B3861" s="238">
        <v>3798</v>
      </c>
      <c r="C3861" s="237">
        <v>-11.620508649671592</v>
      </c>
    </row>
    <row r="3862" spans="2:3" x14ac:dyDescent="0.25">
      <c r="B3862" s="238">
        <v>3799</v>
      </c>
      <c r="C3862" s="237">
        <v>137.09969078300688</v>
      </c>
    </row>
    <row r="3863" spans="2:3" x14ac:dyDescent="0.25">
      <c r="B3863" s="238">
        <v>3800</v>
      </c>
      <c r="C3863" s="237">
        <v>-0.86828295749879203</v>
      </c>
    </row>
    <row r="3864" spans="2:3" x14ac:dyDescent="0.25">
      <c r="B3864" s="238">
        <v>3801</v>
      </c>
      <c r="C3864" s="237">
        <v>72.224977540348476</v>
      </c>
    </row>
    <row r="3865" spans="2:3" x14ac:dyDescent="0.25">
      <c r="B3865" s="238">
        <v>3802</v>
      </c>
      <c r="C3865" s="237">
        <v>-99.838265378093212</v>
      </c>
    </row>
    <row r="3866" spans="2:3" x14ac:dyDescent="0.25">
      <c r="B3866" s="238">
        <v>3803</v>
      </c>
      <c r="C3866" s="237">
        <v>147.90231551595099</v>
      </c>
    </row>
    <row r="3867" spans="2:3" x14ac:dyDescent="0.25">
      <c r="B3867" s="238">
        <v>3804</v>
      </c>
      <c r="C3867" s="237">
        <v>-66.8556493594659</v>
      </c>
    </row>
    <row r="3868" spans="2:3" x14ac:dyDescent="0.25">
      <c r="B3868" s="238">
        <v>3805</v>
      </c>
      <c r="C3868" s="237">
        <v>-89.990126627381187</v>
      </c>
    </row>
    <row r="3869" spans="2:3" x14ac:dyDescent="0.25">
      <c r="B3869" s="238">
        <v>3806</v>
      </c>
      <c r="C3869" s="237">
        <v>77.671998995590542</v>
      </c>
    </row>
    <row r="3870" spans="2:3" x14ac:dyDescent="0.25">
      <c r="B3870" s="238">
        <v>3807</v>
      </c>
      <c r="C3870" s="237">
        <v>-26.106327595659081</v>
      </c>
    </row>
    <row r="3871" spans="2:3" x14ac:dyDescent="0.25">
      <c r="B3871" s="238">
        <v>3808</v>
      </c>
      <c r="C3871" s="237">
        <v>-92.542765276220848</v>
      </c>
    </row>
    <row r="3872" spans="2:3" x14ac:dyDescent="0.25">
      <c r="B3872" s="238">
        <v>3809</v>
      </c>
      <c r="C3872" s="237">
        <v>108.55981460553205</v>
      </c>
    </row>
    <row r="3873" spans="2:3" x14ac:dyDescent="0.25">
      <c r="B3873" s="238">
        <v>3810</v>
      </c>
      <c r="C3873" s="237">
        <v>160.35832460734196</v>
      </c>
    </row>
    <row r="3874" spans="2:3" x14ac:dyDescent="0.25">
      <c r="B3874" s="238">
        <v>3811</v>
      </c>
      <c r="C3874" s="237">
        <v>283.04302392139073</v>
      </c>
    </row>
    <row r="3875" spans="2:3" x14ac:dyDescent="0.25">
      <c r="B3875" s="238">
        <v>3812</v>
      </c>
      <c r="C3875" s="237">
        <v>423.52560128484322</v>
      </c>
    </row>
    <row r="3876" spans="2:3" x14ac:dyDescent="0.25">
      <c r="B3876" s="238">
        <v>3813</v>
      </c>
      <c r="C3876" s="237">
        <v>-19.14909493137958</v>
      </c>
    </row>
    <row r="3877" spans="2:3" x14ac:dyDescent="0.25">
      <c r="B3877" s="238">
        <v>3814</v>
      </c>
      <c r="C3877" s="237">
        <v>301.49580260726492</v>
      </c>
    </row>
    <row r="3878" spans="2:3" x14ac:dyDescent="0.25">
      <c r="B3878" s="238">
        <v>3815</v>
      </c>
      <c r="C3878" s="237">
        <v>68.24827893392748</v>
      </c>
    </row>
    <row r="3879" spans="2:3" x14ac:dyDescent="0.25">
      <c r="B3879" s="238">
        <v>3816</v>
      </c>
      <c r="C3879" s="237">
        <v>0.42757533187783281</v>
      </c>
    </row>
    <row r="3880" spans="2:3" x14ac:dyDescent="0.25">
      <c r="B3880" s="238">
        <v>3817</v>
      </c>
      <c r="C3880" s="237">
        <v>258.06785110674059</v>
      </c>
    </row>
    <row r="3881" spans="2:3" x14ac:dyDescent="0.25">
      <c r="B3881" s="238">
        <v>3818</v>
      </c>
      <c r="C3881" s="237">
        <v>-80.093470898922789</v>
      </c>
    </row>
    <row r="3882" spans="2:3" x14ac:dyDescent="0.25">
      <c r="B3882" s="238">
        <v>3819</v>
      </c>
      <c r="C3882" s="237">
        <v>-49.411605036281514</v>
      </c>
    </row>
    <row r="3883" spans="2:3" x14ac:dyDescent="0.25">
      <c r="B3883" s="238">
        <v>3820</v>
      </c>
      <c r="C3883" s="237">
        <v>32.333387209205014</v>
      </c>
    </row>
    <row r="3884" spans="2:3" x14ac:dyDescent="0.25">
      <c r="B3884" s="238">
        <v>3821</v>
      </c>
      <c r="C3884" s="237">
        <v>-29.739863141843756</v>
      </c>
    </row>
    <row r="3885" spans="2:3" x14ac:dyDescent="0.25">
      <c r="B3885" s="238">
        <v>3822</v>
      </c>
      <c r="C3885" s="237">
        <v>124.91940480883203</v>
      </c>
    </row>
    <row r="3886" spans="2:3" x14ac:dyDescent="0.25">
      <c r="B3886" s="238">
        <v>3823</v>
      </c>
      <c r="C3886" s="237">
        <v>280.01306674065131</v>
      </c>
    </row>
    <row r="3887" spans="2:3" x14ac:dyDescent="0.25">
      <c r="B3887" s="238">
        <v>3824</v>
      </c>
      <c r="C3887" s="237">
        <v>120.00111905263309</v>
      </c>
    </row>
    <row r="3888" spans="2:3" x14ac:dyDescent="0.25">
      <c r="B3888" s="238">
        <v>3825</v>
      </c>
      <c r="C3888" s="237">
        <v>179.40909492456993</v>
      </c>
    </row>
    <row r="3889" spans="2:3" x14ac:dyDescent="0.25">
      <c r="B3889" s="238">
        <v>3826</v>
      </c>
      <c r="C3889" s="237">
        <v>217.96850905835004</v>
      </c>
    </row>
    <row r="3890" spans="2:3" x14ac:dyDescent="0.25">
      <c r="B3890" s="238">
        <v>3827</v>
      </c>
      <c r="C3890" s="237">
        <v>89.190222148949246</v>
      </c>
    </row>
    <row r="3891" spans="2:3" x14ac:dyDescent="0.25">
      <c r="B3891" s="238">
        <v>3828</v>
      </c>
      <c r="C3891" s="237">
        <v>41.166884539809487</v>
      </c>
    </row>
    <row r="3892" spans="2:3" x14ac:dyDescent="0.25">
      <c r="B3892" s="238">
        <v>3829</v>
      </c>
      <c r="C3892" s="237">
        <v>4.3987083099592184</v>
      </c>
    </row>
    <row r="3893" spans="2:3" x14ac:dyDescent="0.25">
      <c r="B3893" s="238">
        <v>3830</v>
      </c>
      <c r="C3893" s="237">
        <v>245.87978700545756</v>
      </c>
    </row>
    <row r="3894" spans="2:3" x14ac:dyDescent="0.25">
      <c r="B3894" s="238">
        <v>3831</v>
      </c>
      <c r="C3894" s="237">
        <v>94.608843092149854</v>
      </c>
    </row>
    <row r="3895" spans="2:3" x14ac:dyDescent="0.25">
      <c r="B3895" s="238">
        <v>3832</v>
      </c>
      <c r="C3895" s="237">
        <v>123.91123574839403</v>
      </c>
    </row>
    <row r="3896" spans="2:3" x14ac:dyDescent="0.25">
      <c r="B3896" s="238">
        <v>3833</v>
      </c>
      <c r="C3896" s="237">
        <v>93.223156604915815</v>
      </c>
    </row>
    <row r="3897" spans="2:3" x14ac:dyDescent="0.25">
      <c r="B3897" s="238">
        <v>3834</v>
      </c>
      <c r="C3897" s="237">
        <v>42.519123681143171</v>
      </c>
    </row>
    <row r="3898" spans="2:3" x14ac:dyDescent="0.25">
      <c r="B3898" s="238">
        <v>3835</v>
      </c>
      <c r="C3898" s="237">
        <v>-98.32054315098361</v>
      </c>
    </row>
    <row r="3899" spans="2:3" x14ac:dyDescent="0.25">
      <c r="B3899" s="238">
        <v>3836</v>
      </c>
      <c r="C3899" s="237">
        <v>-50.806529208174027</v>
      </c>
    </row>
    <row r="3900" spans="2:3" x14ac:dyDescent="0.25">
      <c r="B3900" s="238">
        <v>3837</v>
      </c>
      <c r="C3900" s="237">
        <v>-2.0312036091282835</v>
      </c>
    </row>
    <row r="3901" spans="2:3" x14ac:dyDescent="0.25">
      <c r="B3901" s="238">
        <v>3838</v>
      </c>
      <c r="C3901" s="237">
        <v>245.2173017168559</v>
      </c>
    </row>
    <row r="3902" spans="2:3" x14ac:dyDescent="0.25">
      <c r="B3902" s="238">
        <v>3839</v>
      </c>
      <c r="C3902" s="237">
        <v>39.476391660424881</v>
      </c>
    </row>
    <row r="3903" spans="2:3" x14ac:dyDescent="0.25">
      <c r="B3903" s="238">
        <v>3840</v>
      </c>
      <c r="C3903" s="237">
        <v>302.63038986843674</v>
      </c>
    </row>
    <row r="3904" spans="2:3" x14ac:dyDescent="0.25">
      <c r="B3904" s="238">
        <v>3841</v>
      </c>
      <c r="C3904" s="237">
        <v>355.63928110935962</v>
      </c>
    </row>
    <row r="3905" spans="2:3" x14ac:dyDescent="0.25">
      <c r="B3905" s="238">
        <v>3842</v>
      </c>
      <c r="C3905" s="237">
        <v>-9.1843762522723864</v>
      </c>
    </row>
    <row r="3906" spans="2:3" x14ac:dyDescent="0.25">
      <c r="B3906" s="238">
        <v>3843</v>
      </c>
      <c r="C3906" s="237">
        <v>151.72032329697333</v>
      </c>
    </row>
    <row r="3907" spans="2:3" x14ac:dyDescent="0.25">
      <c r="B3907" s="238">
        <v>3844</v>
      </c>
      <c r="C3907" s="237">
        <v>-78.035536136169384</v>
      </c>
    </row>
    <row r="3908" spans="2:3" x14ac:dyDescent="0.25">
      <c r="B3908" s="238">
        <v>3845</v>
      </c>
      <c r="C3908" s="237">
        <v>3.7431657641013345</v>
      </c>
    </row>
    <row r="3909" spans="2:3" x14ac:dyDescent="0.25">
      <c r="B3909" s="238">
        <v>3846</v>
      </c>
      <c r="C3909" s="237">
        <v>165.2990134163804</v>
      </c>
    </row>
    <row r="3910" spans="2:3" x14ac:dyDescent="0.25">
      <c r="B3910" s="238">
        <v>3847</v>
      </c>
      <c r="C3910" s="237">
        <v>-126.40368744544881</v>
      </c>
    </row>
    <row r="3911" spans="2:3" x14ac:dyDescent="0.25">
      <c r="B3911" s="238">
        <v>3848</v>
      </c>
      <c r="C3911" s="237">
        <v>159.82505985496147</v>
      </c>
    </row>
    <row r="3912" spans="2:3" x14ac:dyDescent="0.25">
      <c r="B3912" s="238">
        <v>3849</v>
      </c>
      <c r="C3912" s="237">
        <v>162.59738452951603</v>
      </c>
    </row>
    <row r="3913" spans="2:3" x14ac:dyDescent="0.25">
      <c r="B3913" s="238">
        <v>3850</v>
      </c>
      <c r="C3913" s="237">
        <v>184.40333240127921</v>
      </c>
    </row>
    <row r="3914" spans="2:3" x14ac:dyDescent="0.25">
      <c r="B3914" s="238">
        <v>3851</v>
      </c>
      <c r="C3914" s="237">
        <v>8.1309145701022345</v>
      </c>
    </row>
    <row r="3915" spans="2:3" x14ac:dyDescent="0.25">
      <c r="B3915" s="238">
        <v>3852</v>
      </c>
      <c r="C3915" s="237">
        <v>269.45306245023369</v>
      </c>
    </row>
    <row r="3916" spans="2:3" x14ac:dyDescent="0.25">
      <c r="B3916" s="238">
        <v>3853</v>
      </c>
      <c r="C3916" s="237">
        <v>112.90583649064637</v>
      </c>
    </row>
    <row r="3917" spans="2:3" x14ac:dyDescent="0.25">
      <c r="B3917" s="238">
        <v>3854</v>
      </c>
      <c r="C3917" s="237">
        <v>-84.064834004051761</v>
      </c>
    </row>
    <row r="3918" spans="2:3" x14ac:dyDescent="0.25">
      <c r="B3918" s="238">
        <v>3855</v>
      </c>
      <c r="C3918" s="237">
        <v>242.79677413687943</v>
      </c>
    </row>
    <row r="3919" spans="2:3" x14ac:dyDescent="0.25">
      <c r="B3919" s="238">
        <v>3856</v>
      </c>
      <c r="C3919" s="237">
        <v>112.16865279016669</v>
      </c>
    </row>
    <row r="3920" spans="2:3" x14ac:dyDescent="0.25">
      <c r="B3920" s="238">
        <v>3857</v>
      </c>
      <c r="C3920" s="237">
        <v>47.865364937335912</v>
      </c>
    </row>
    <row r="3921" spans="2:3" x14ac:dyDescent="0.25">
      <c r="B3921" s="238">
        <v>3858</v>
      </c>
      <c r="C3921" s="237">
        <v>70.326660929628133</v>
      </c>
    </row>
    <row r="3922" spans="2:3" x14ac:dyDescent="0.25">
      <c r="B3922" s="238">
        <v>3859</v>
      </c>
      <c r="C3922" s="237">
        <v>-63.915195567501286</v>
      </c>
    </row>
    <row r="3923" spans="2:3" x14ac:dyDescent="0.25">
      <c r="B3923" s="238">
        <v>3860</v>
      </c>
      <c r="C3923" s="237">
        <v>-131.31377867497369</v>
      </c>
    </row>
    <row r="3924" spans="2:3" x14ac:dyDescent="0.25">
      <c r="B3924" s="238">
        <v>3861</v>
      </c>
      <c r="C3924" s="237">
        <v>175.17755366199884</v>
      </c>
    </row>
    <row r="3925" spans="2:3" x14ac:dyDescent="0.25">
      <c r="B3925" s="238">
        <v>3862</v>
      </c>
      <c r="C3925" s="237">
        <v>1.5446726259094419</v>
      </c>
    </row>
    <row r="3926" spans="2:3" x14ac:dyDescent="0.25">
      <c r="B3926" s="238">
        <v>3863</v>
      </c>
      <c r="C3926" s="237">
        <v>134.59893075796623</v>
      </c>
    </row>
    <row r="3927" spans="2:3" x14ac:dyDescent="0.25">
      <c r="B3927" s="238">
        <v>3864</v>
      </c>
      <c r="C3927" s="237">
        <v>156.82510741200895</v>
      </c>
    </row>
    <row r="3928" spans="2:3" x14ac:dyDescent="0.25">
      <c r="B3928" s="238">
        <v>3865</v>
      </c>
      <c r="C3928" s="237">
        <v>30.96024759892768</v>
      </c>
    </row>
    <row r="3929" spans="2:3" x14ac:dyDescent="0.25">
      <c r="B3929" s="238">
        <v>3866</v>
      </c>
      <c r="C3929" s="237">
        <v>39.22039556981737</v>
      </c>
    </row>
    <row r="3930" spans="2:3" x14ac:dyDescent="0.25">
      <c r="B3930" s="238">
        <v>3867</v>
      </c>
      <c r="C3930" s="237">
        <v>214.19206996068291</v>
      </c>
    </row>
    <row r="3931" spans="2:3" x14ac:dyDescent="0.25">
      <c r="B3931" s="238">
        <v>3868</v>
      </c>
      <c r="C3931" s="237">
        <v>-89.218818687344765</v>
      </c>
    </row>
    <row r="3932" spans="2:3" x14ac:dyDescent="0.25">
      <c r="B3932" s="238">
        <v>3869</v>
      </c>
      <c r="C3932" s="237">
        <v>178.89724788339672</v>
      </c>
    </row>
    <row r="3933" spans="2:3" x14ac:dyDescent="0.25">
      <c r="B3933" s="238">
        <v>3870</v>
      </c>
      <c r="C3933" s="237">
        <v>36.937857067325879</v>
      </c>
    </row>
    <row r="3934" spans="2:3" x14ac:dyDescent="0.25">
      <c r="B3934" s="238">
        <v>3871</v>
      </c>
      <c r="C3934" s="237">
        <v>193.8023635830512</v>
      </c>
    </row>
    <row r="3935" spans="2:3" x14ac:dyDescent="0.25">
      <c r="B3935" s="238">
        <v>3872</v>
      </c>
      <c r="C3935" s="237">
        <v>-11.057613111250333</v>
      </c>
    </row>
    <row r="3936" spans="2:3" x14ac:dyDescent="0.25">
      <c r="B3936" s="238">
        <v>3873</v>
      </c>
      <c r="C3936" s="237">
        <v>60.143504453811921</v>
      </c>
    </row>
    <row r="3937" spans="2:3" x14ac:dyDescent="0.25">
      <c r="B3937" s="238">
        <v>3874</v>
      </c>
      <c r="C3937" s="237">
        <v>270.19722111181363</v>
      </c>
    </row>
    <row r="3938" spans="2:3" x14ac:dyDescent="0.25">
      <c r="B3938" s="238">
        <v>3875</v>
      </c>
      <c r="C3938" s="237">
        <v>272.31998053071891</v>
      </c>
    </row>
    <row r="3939" spans="2:3" x14ac:dyDescent="0.25">
      <c r="B3939" s="238">
        <v>3876</v>
      </c>
      <c r="C3939" s="237">
        <v>8.3658008086195395</v>
      </c>
    </row>
    <row r="3940" spans="2:3" x14ac:dyDescent="0.25">
      <c r="B3940" s="238">
        <v>3877</v>
      </c>
      <c r="C3940" s="237">
        <v>7.1130074509482313</v>
      </c>
    </row>
    <row r="3941" spans="2:3" x14ac:dyDescent="0.25">
      <c r="B3941" s="238">
        <v>3878</v>
      </c>
      <c r="C3941" s="237">
        <v>149.68104093751674</v>
      </c>
    </row>
    <row r="3942" spans="2:3" x14ac:dyDescent="0.25">
      <c r="B3942" s="238">
        <v>3879</v>
      </c>
      <c r="C3942" s="237">
        <v>102.34791627944183</v>
      </c>
    </row>
    <row r="3943" spans="2:3" x14ac:dyDescent="0.25">
      <c r="B3943" s="238">
        <v>3880</v>
      </c>
      <c r="C3943" s="237">
        <v>228.49194009329349</v>
      </c>
    </row>
    <row r="3944" spans="2:3" x14ac:dyDescent="0.25">
      <c r="B3944" s="238">
        <v>3881</v>
      </c>
      <c r="C3944" s="237">
        <v>168.68380444193889</v>
      </c>
    </row>
    <row r="3945" spans="2:3" x14ac:dyDescent="0.25">
      <c r="B3945" s="238">
        <v>3882</v>
      </c>
      <c r="C3945" s="237">
        <v>-50.348569715220634</v>
      </c>
    </row>
    <row r="3946" spans="2:3" x14ac:dyDescent="0.25">
      <c r="B3946" s="238">
        <v>3883</v>
      </c>
      <c r="C3946" s="237">
        <v>189.33852572838919</v>
      </c>
    </row>
    <row r="3947" spans="2:3" x14ac:dyDescent="0.25">
      <c r="B3947" s="238">
        <v>3884</v>
      </c>
      <c r="C3947" s="237">
        <v>197.34728579717307</v>
      </c>
    </row>
    <row r="3948" spans="2:3" x14ac:dyDescent="0.25">
      <c r="B3948" s="238">
        <v>3885</v>
      </c>
      <c r="C3948" s="237">
        <v>-94.782618880693292</v>
      </c>
    </row>
    <row r="3949" spans="2:3" x14ac:dyDescent="0.25">
      <c r="B3949" s="238">
        <v>3886</v>
      </c>
      <c r="C3949" s="237">
        <v>306.65444598445981</v>
      </c>
    </row>
    <row r="3950" spans="2:3" x14ac:dyDescent="0.25">
      <c r="B3950" s="238">
        <v>3887</v>
      </c>
      <c r="C3950" s="237">
        <v>-49.039853019743816</v>
      </c>
    </row>
    <row r="3951" spans="2:3" x14ac:dyDescent="0.25">
      <c r="B3951" s="238">
        <v>3888</v>
      </c>
      <c r="C3951" s="237">
        <v>-217.22574248828386</v>
      </c>
    </row>
    <row r="3952" spans="2:3" x14ac:dyDescent="0.25">
      <c r="B3952" s="238">
        <v>3889</v>
      </c>
      <c r="C3952" s="237">
        <v>216.7823742438768</v>
      </c>
    </row>
    <row r="3953" spans="2:3" x14ac:dyDescent="0.25">
      <c r="B3953" s="238">
        <v>3890</v>
      </c>
      <c r="C3953" s="237">
        <v>195.0018030390012</v>
      </c>
    </row>
    <row r="3954" spans="2:3" x14ac:dyDescent="0.25">
      <c r="B3954" s="238">
        <v>3891</v>
      </c>
      <c r="C3954" s="237">
        <v>-114.21893650958947</v>
      </c>
    </row>
    <row r="3955" spans="2:3" x14ac:dyDescent="0.25">
      <c r="B3955" s="238">
        <v>3892</v>
      </c>
      <c r="C3955" s="237">
        <v>169.81410124025126</v>
      </c>
    </row>
    <row r="3956" spans="2:3" x14ac:dyDescent="0.25">
      <c r="B3956" s="238">
        <v>3893</v>
      </c>
      <c r="C3956" s="237">
        <v>229.8838227493934</v>
      </c>
    </row>
    <row r="3957" spans="2:3" x14ac:dyDescent="0.25">
      <c r="B3957" s="238">
        <v>3894</v>
      </c>
      <c r="C3957" s="237">
        <v>268.97328862819916</v>
      </c>
    </row>
    <row r="3958" spans="2:3" x14ac:dyDescent="0.25">
      <c r="B3958" s="238">
        <v>3895</v>
      </c>
      <c r="C3958" s="237">
        <v>138.07513894284727</v>
      </c>
    </row>
    <row r="3959" spans="2:3" x14ac:dyDescent="0.25">
      <c r="B3959" s="238">
        <v>3896</v>
      </c>
      <c r="C3959" s="237">
        <v>187.79405863299417</v>
      </c>
    </row>
    <row r="3960" spans="2:3" x14ac:dyDescent="0.25">
      <c r="B3960" s="238">
        <v>3897</v>
      </c>
      <c r="C3960" s="237">
        <v>118.47435571344097</v>
      </c>
    </row>
    <row r="3961" spans="2:3" x14ac:dyDescent="0.25">
      <c r="B3961" s="238">
        <v>3898</v>
      </c>
      <c r="C3961" s="237">
        <v>178.37849134474931</v>
      </c>
    </row>
    <row r="3962" spans="2:3" x14ac:dyDescent="0.25">
      <c r="B3962" s="238">
        <v>3899</v>
      </c>
      <c r="C3962" s="237">
        <v>105.69962468945684</v>
      </c>
    </row>
    <row r="3963" spans="2:3" x14ac:dyDescent="0.25">
      <c r="B3963" s="238">
        <v>3900</v>
      </c>
      <c r="C3963" s="237">
        <v>39.494021974534149</v>
      </c>
    </row>
    <row r="3964" spans="2:3" x14ac:dyDescent="0.25">
      <c r="B3964" s="238">
        <v>3901</v>
      </c>
      <c r="C3964" s="237">
        <v>140.31696401562908</v>
      </c>
    </row>
    <row r="3965" spans="2:3" x14ac:dyDescent="0.25">
      <c r="B3965" s="238">
        <v>3902</v>
      </c>
      <c r="C3965" s="237">
        <v>-146.31518223049198</v>
      </c>
    </row>
    <row r="3966" spans="2:3" x14ac:dyDescent="0.25">
      <c r="B3966" s="238">
        <v>3903</v>
      </c>
      <c r="C3966" s="237">
        <v>47.821650438700914</v>
      </c>
    </row>
    <row r="3967" spans="2:3" x14ac:dyDescent="0.25">
      <c r="B3967" s="238">
        <v>3904</v>
      </c>
      <c r="C3967" s="237">
        <v>187.2179938786544</v>
      </c>
    </row>
    <row r="3968" spans="2:3" x14ac:dyDescent="0.25">
      <c r="B3968" s="238">
        <v>3905</v>
      </c>
      <c r="C3968" s="237">
        <v>91.528888310791359</v>
      </c>
    </row>
    <row r="3969" spans="2:3" x14ac:dyDescent="0.25">
      <c r="B3969" s="238">
        <v>3906</v>
      </c>
      <c r="C3969" s="237">
        <v>42.738741692949972</v>
      </c>
    </row>
    <row r="3970" spans="2:3" x14ac:dyDescent="0.25">
      <c r="B3970" s="238">
        <v>3907</v>
      </c>
      <c r="C3970" s="237">
        <v>170.72605106656204</v>
      </c>
    </row>
    <row r="3971" spans="2:3" x14ac:dyDescent="0.25">
      <c r="B3971" s="238">
        <v>3908</v>
      </c>
      <c r="C3971" s="237">
        <v>134.80866023100074</v>
      </c>
    </row>
    <row r="3972" spans="2:3" x14ac:dyDescent="0.25">
      <c r="B3972" s="238">
        <v>3909</v>
      </c>
      <c r="C3972" s="237">
        <v>-53.759673951714461</v>
      </c>
    </row>
    <row r="3973" spans="2:3" x14ac:dyDescent="0.25">
      <c r="B3973" s="238">
        <v>3910</v>
      </c>
      <c r="C3973" s="237">
        <v>221.68067604438102</v>
      </c>
    </row>
    <row r="3974" spans="2:3" x14ac:dyDescent="0.25">
      <c r="B3974" s="238">
        <v>3911</v>
      </c>
      <c r="C3974" s="237">
        <v>504.79458043328384</v>
      </c>
    </row>
    <row r="3975" spans="2:3" x14ac:dyDescent="0.25">
      <c r="B3975" s="238">
        <v>3912</v>
      </c>
      <c r="C3975" s="237">
        <v>17.839860142013762</v>
      </c>
    </row>
    <row r="3976" spans="2:3" x14ac:dyDescent="0.25">
      <c r="B3976" s="238">
        <v>3913</v>
      </c>
      <c r="C3976" s="237">
        <v>163.59879177615502</v>
      </c>
    </row>
    <row r="3977" spans="2:3" x14ac:dyDescent="0.25">
      <c r="B3977" s="238">
        <v>3914</v>
      </c>
      <c r="C3977" s="237">
        <v>-83.43044553814741</v>
      </c>
    </row>
    <row r="3978" spans="2:3" x14ac:dyDescent="0.25">
      <c r="B3978" s="238">
        <v>3915</v>
      </c>
      <c r="C3978" s="237">
        <v>210.82751895035909</v>
      </c>
    </row>
    <row r="3979" spans="2:3" x14ac:dyDescent="0.25">
      <c r="B3979" s="238">
        <v>3916</v>
      </c>
      <c r="C3979" s="237">
        <v>146.33394861343095</v>
      </c>
    </row>
    <row r="3980" spans="2:3" x14ac:dyDescent="0.25">
      <c r="B3980" s="238">
        <v>3917</v>
      </c>
      <c r="C3980" s="237">
        <v>162.34258967706529</v>
      </c>
    </row>
    <row r="3981" spans="2:3" x14ac:dyDescent="0.25">
      <c r="B3981" s="238">
        <v>3918</v>
      </c>
      <c r="C3981" s="237">
        <v>69.090575000572215</v>
      </c>
    </row>
    <row r="3982" spans="2:3" x14ac:dyDescent="0.25">
      <c r="B3982" s="238">
        <v>3919</v>
      </c>
      <c r="C3982" s="237">
        <v>92.941957553581148</v>
      </c>
    </row>
    <row r="3983" spans="2:3" x14ac:dyDescent="0.25">
      <c r="B3983" s="238">
        <v>3920</v>
      </c>
      <c r="C3983" s="237">
        <v>39.08533609581562</v>
      </c>
    </row>
    <row r="3984" spans="2:3" x14ac:dyDescent="0.25">
      <c r="B3984" s="238">
        <v>3921</v>
      </c>
      <c r="C3984" s="237">
        <v>209.04499646064534</v>
      </c>
    </row>
    <row r="3985" spans="2:3" x14ac:dyDescent="0.25">
      <c r="B3985" s="238">
        <v>3922</v>
      </c>
      <c r="C3985" s="237">
        <v>377.26947140227776</v>
      </c>
    </row>
    <row r="3986" spans="2:3" x14ac:dyDescent="0.25">
      <c r="B3986" s="238">
        <v>3923</v>
      </c>
      <c r="C3986" s="237">
        <v>60.701331042694314</v>
      </c>
    </row>
    <row r="3987" spans="2:3" x14ac:dyDescent="0.25">
      <c r="B3987" s="238">
        <v>3924</v>
      </c>
      <c r="C3987" s="237">
        <v>137.95035904137694</v>
      </c>
    </row>
    <row r="3988" spans="2:3" x14ac:dyDescent="0.25">
      <c r="B3988" s="238">
        <v>3925</v>
      </c>
      <c r="C3988" s="237">
        <v>39.711816700936581</v>
      </c>
    </row>
    <row r="3989" spans="2:3" x14ac:dyDescent="0.25">
      <c r="B3989" s="238">
        <v>3926</v>
      </c>
      <c r="C3989" s="237">
        <v>268.18741465749849</v>
      </c>
    </row>
    <row r="3990" spans="2:3" x14ac:dyDescent="0.25">
      <c r="B3990" s="238">
        <v>3927</v>
      </c>
      <c r="C3990" s="237">
        <v>202.37444366102505</v>
      </c>
    </row>
    <row r="3991" spans="2:3" x14ac:dyDescent="0.25">
      <c r="B3991" s="238">
        <v>3928</v>
      </c>
      <c r="C3991" s="237">
        <v>124.42222328534206</v>
      </c>
    </row>
    <row r="3992" spans="2:3" x14ac:dyDescent="0.25">
      <c r="B3992" s="238">
        <v>3929</v>
      </c>
      <c r="C3992" s="237">
        <v>53.419204725432863</v>
      </c>
    </row>
    <row r="3993" spans="2:3" x14ac:dyDescent="0.25">
      <c r="B3993" s="238">
        <v>3930</v>
      </c>
      <c r="C3993" s="237">
        <v>-92.707964281387461</v>
      </c>
    </row>
    <row r="3994" spans="2:3" x14ac:dyDescent="0.25">
      <c r="B3994" s="238">
        <v>3931</v>
      </c>
      <c r="C3994" s="237">
        <v>440.15807978557478</v>
      </c>
    </row>
    <row r="3995" spans="2:3" x14ac:dyDescent="0.25">
      <c r="B3995" s="238">
        <v>3932</v>
      </c>
      <c r="C3995" s="237">
        <v>237.48932786849213</v>
      </c>
    </row>
    <row r="3996" spans="2:3" x14ac:dyDescent="0.25">
      <c r="B3996" s="238">
        <v>3933</v>
      </c>
      <c r="C3996" s="237">
        <v>269.58829919726941</v>
      </c>
    </row>
    <row r="3997" spans="2:3" x14ac:dyDescent="0.25">
      <c r="B3997" s="238">
        <v>3934</v>
      </c>
      <c r="C3997" s="237">
        <v>107.25722388833762</v>
      </c>
    </row>
    <row r="3998" spans="2:3" x14ac:dyDescent="0.25">
      <c r="B3998" s="238">
        <v>3935</v>
      </c>
      <c r="C3998" s="237">
        <v>54.19681034845641</v>
      </c>
    </row>
    <row r="3999" spans="2:3" x14ac:dyDescent="0.25">
      <c r="B3999" s="238">
        <v>3936</v>
      </c>
      <c r="C3999" s="237">
        <v>-51.832778931547381</v>
      </c>
    </row>
    <row r="4000" spans="2:3" x14ac:dyDescent="0.25">
      <c r="B4000" s="238">
        <v>3937</v>
      </c>
      <c r="C4000" s="237">
        <v>257.87527353786948</v>
      </c>
    </row>
    <row r="4001" spans="2:3" x14ac:dyDescent="0.25">
      <c r="B4001" s="238">
        <v>3938</v>
      </c>
      <c r="C4001" s="237">
        <v>-27.025774721478939</v>
      </c>
    </row>
    <row r="4002" spans="2:3" x14ac:dyDescent="0.25">
      <c r="B4002" s="238">
        <v>3939</v>
      </c>
      <c r="C4002" s="237">
        <v>77.172601350795134</v>
      </c>
    </row>
    <row r="4003" spans="2:3" x14ac:dyDescent="0.25">
      <c r="B4003" s="238">
        <v>3940</v>
      </c>
      <c r="C4003" s="237">
        <v>41.631018289606047</v>
      </c>
    </row>
    <row r="4004" spans="2:3" x14ac:dyDescent="0.25">
      <c r="B4004" s="238">
        <v>3941</v>
      </c>
      <c r="C4004" s="237">
        <v>7.2787370984904527</v>
      </c>
    </row>
    <row r="4005" spans="2:3" x14ac:dyDescent="0.25">
      <c r="B4005" s="238">
        <v>3942</v>
      </c>
      <c r="C4005" s="237">
        <v>158.76901800629224</v>
      </c>
    </row>
    <row r="4006" spans="2:3" x14ac:dyDescent="0.25">
      <c r="B4006" s="238">
        <v>3943</v>
      </c>
      <c r="C4006" s="237">
        <v>98.157813925682632</v>
      </c>
    </row>
    <row r="4007" spans="2:3" x14ac:dyDescent="0.25">
      <c r="B4007" s="238">
        <v>3944</v>
      </c>
      <c r="C4007" s="237">
        <v>303.60536292995721</v>
      </c>
    </row>
    <row r="4008" spans="2:3" x14ac:dyDescent="0.25">
      <c r="B4008" s="238">
        <v>3945</v>
      </c>
      <c r="C4008" s="237">
        <v>-4.3415786174736439</v>
      </c>
    </row>
    <row r="4009" spans="2:3" x14ac:dyDescent="0.25">
      <c r="B4009" s="238">
        <v>3946</v>
      </c>
      <c r="C4009" s="237">
        <v>-2.8285248148490609</v>
      </c>
    </row>
    <row r="4010" spans="2:3" x14ac:dyDescent="0.25">
      <c r="B4010" s="238">
        <v>3947</v>
      </c>
      <c r="C4010" s="237">
        <v>-0.58914229709441202</v>
      </c>
    </row>
    <row r="4011" spans="2:3" x14ac:dyDescent="0.25">
      <c r="B4011" s="238">
        <v>3948</v>
      </c>
      <c r="C4011" s="237">
        <v>88.034636334602098</v>
      </c>
    </row>
    <row r="4012" spans="2:3" x14ac:dyDescent="0.25">
      <c r="B4012" s="238">
        <v>3949</v>
      </c>
      <c r="C4012" s="237">
        <v>-93.05450984515366</v>
      </c>
    </row>
    <row r="4013" spans="2:3" x14ac:dyDescent="0.25">
      <c r="B4013" s="238">
        <v>3950</v>
      </c>
      <c r="C4013" s="237">
        <v>-48.956997244973934</v>
      </c>
    </row>
    <row r="4014" spans="2:3" x14ac:dyDescent="0.25">
      <c r="B4014" s="238">
        <v>3951</v>
      </c>
      <c r="C4014" s="237">
        <v>206.5522638128528</v>
      </c>
    </row>
    <row r="4015" spans="2:3" x14ac:dyDescent="0.25">
      <c r="B4015" s="238">
        <v>3952</v>
      </c>
      <c r="C4015" s="237">
        <v>178.77354710572232</v>
      </c>
    </row>
    <row r="4016" spans="2:3" x14ac:dyDescent="0.25">
      <c r="B4016" s="238">
        <v>3953</v>
      </c>
      <c r="C4016" s="237">
        <v>158.52458666306822</v>
      </c>
    </row>
    <row r="4017" spans="2:3" x14ac:dyDescent="0.25">
      <c r="B4017" s="238">
        <v>3954</v>
      </c>
      <c r="C4017" s="237">
        <v>-78.072395085588056</v>
      </c>
    </row>
    <row r="4018" spans="2:3" x14ac:dyDescent="0.25">
      <c r="B4018" s="238">
        <v>3955</v>
      </c>
      <c r="C4018" s="237">
        <v>161.35904437744497</v>
      </c>
    </row>
    <row r="4019" spans="2:3" x14ac:dyDescent="0.25">
      <c r="B4019" s="238">
        <v>3956</v>
      </c>
      <c r="C4019" s="237">
        <v>-108.76562664353031</v>
      </c>
    </row>
    <row r="4020" spans="2:3" x14ac:dyDescent="0.25">
      <c r="B4020" s="238">
        <v>3957</v>
      </c>
      <c r="C4020" s="237">
        <v>272.37225031485406</v>
      </c>
    </row>
    <row r="4021" spans="2:3" x14ac:dyDescent="0.25">
      <c r="B4021" s="238">
        <v>3958</v>
      </c>
      <c r="C4021" s="237">
        <v>-48.141398774323193</v>
      </c>
    </row>
    <row r="4022" spans="2:3" x14ac:dyDescent="0.25">
      <c r="B4022" s="238">
        <v>3959</v>
      </c>
      <c r="C4022" s="237">
        <v>55.672833574819762</v>
      </c>
    </row>
    <row r="4023" spans="2:3" x14ac:dyDescent="0.25">
      <c r="B4023" s="238">
        <v>3960</v>
      </c>
      <c r="C4023" s="237">
        <v>143.03464069230677</v>
      </c>
    </row>
    <row r="4024" spans="2:3" x14ac:dyDescent="0.25">
      <c r="B4024" s="238">
        <v>3961</v>
      </c>
      <c r="C4024" s="237">
        <v>208.95497850329087</v>
      </c>
    </row>
    <row r="4025" spans="2:3" x14ac:dyDescent="0.25">
      <c r="B4025" s="238">
        <v>3962</v>
      </c>
      <c r="C4025" s="237">
        <v>226.0191571335063</v>
      </c>
    </row>
    <row r="4026" spans="2:3" x14ac:dyDescent="0.25">
      <c r="B4026" s="238">
        <v>3963</v>
      </c>
      <c r="C4026" s="237">
        <v>209.00650087505937</v>
      </c>
    </row>
    <row r="4027" spans="2:3" x14ac:dyDescent="0.25">
      <c r="B4027" s="238">
        <v>3964</v>
      </c>
      <c r="C4027" s="237">
        <v>45.640543737618799</v>
      </c>
    </row>
    <row r="4028" spans="2:3" x14ac:dyDescent="0.25">
      <c r="B4028" s="238">
        <v>3965</v>
      </c>
      <c r="C4028" s="237">
        <v>27.892824789339173</v>
      </c>
    </row>
    <row r="4029" spans="2:3" x14ac:dyDescent="0.25">
      <c r="B4029" s="238">
        <v>3966</v>
      </c>
      <c r="C4029" s="237">
        <v>232.72462949197586</v>
      </c>
    </row>
    <row r="4030" spans="2:3" x14ac:dyDescent="0.25">
      <c r="B4030" s="238">
        <v>3967</v>
      </c>
      <c r="C4030" s="237">
        <v>140.2163996660197</v>
      </c>
    </row>
    <row r="4031" spans="2:3" x14ac:dyDescent="0.25">
      <c r="B4031" s="238">
        <v>3968</v>
      </c>
      <c r="C4031" s="237">
        <v>325.2177895670639</v>
      </c>
    </row>
    <row r="4032" spans="2:3" x14ac:dyDescent="0.25">
      <c r="B4032" s="238">
        <v>3969</v>
      </c>
      <c r="C4032" s="237">
        <v>-15.062744975823392</v>
      </c>
    </row>
    <row r="4033" spans="2:3" x14ac:dyDescent="0.25">
      <c r="B4033" s="238">
        <v>3970</v>
      </c>
      <c r="C4033" s="237">
        <v>405.74797130451987</v>
      </c>
    </row>
    <row r="4034" spans="2:3" x14ac:dyDescent="0.25">
      <c r="B4034" s="238">
        <v>3971</v>
      </c>
      <c r="C4034" s="237">
        <v>-68.947034899136696</v>
      </c>
    </row>
    <row r="4035" spans="2:3" x14ac:dyDescent="0.25">
      <c r="B4035" s="238">
        <v>3972</v>
      </c>
      <c r="C4035" s="237">
        <v>101.30315702162295</v>
      </c>
    </row>
    <row r="4036" spans="2:3" x14ac:dyDescent="0.25">
      <c r="B4036" s="238">
        <v>3973</v>
      </c>
      <c r="C4036" s="237">
        <v>112.7790057728734</v>
      </c>
    </row>
    <row r="4037" spans="2:3" x14ac:dyDescent="0.25">
      <c r="B4037" s="238">
        <v>3974</v>
      </c>
      <c r="C4037" s="237">
        <v>181.95935748509791</v>
      </c>
    </row>
    <row r="4038" spans="2:3" x14ac:dyDescent="0.25">
      <c r="B4038" s="238">
        <v>3975</v>
      </c>
      <c r="C4038" s="237">
        <v>708.99503329573224</v>
      </c>
    </row>
    <row r="4039" spans="2:3" x14ac:dyDescent="0.25">
      <c r="B4039" s="238">
        <v>3976</v>
      </c>
      <c r="C4039" s="237">
        <v>223.24562132266371</v>
      </c>
    </row>
    <row r="4040" spans="2:3" x14ac:dyDescent="0.25">
      <c r="B4040" s="238">
        <v>3977</v>
      </c>
      <c r="C4040" s="237">
        <v>112.96074053167459</v>
      </c>
    </row>
    <row r="4041" spans="2:3" x14ac:dyDescent="0.25">
      <c r="B4041" s="238">
        <v>3978</v>
      </c>
      <c r="C4041" s="237">
        <v>333.16578144583673</v>
      </c>
    </row>
    <row r="4042" spans="2:3" x14ac:dyDescent="0.25">
      <c r="B4042" s="238">
        <v>3979</v>
      </c>
      <c r="C4042" s="237">
        <v>93.264974272832035</v>
      </c>
    </row>
    <row r="4043" spans="2:3" x14ac:dyDescent="0.25">
      <c r="B4043" s="238">
        <v>3980</v>
      </c>
      <c r="C4043" s="237">
        <v>190.62683161641925</v>
      </c>
    </row>
    <row r="4044" spans="2:3" x14ac:dyDescent="0.25">
      <c r="B4044" s="238">
        <v>3981</v>
      </c>
      <c r="C4044" s="237">
        <v>312.30748127709302</v>
      </c>
    </row>
    <row r="4045" spans="2:3" x14ac:dyDescent="0.25">
      <c r="B4045" s="238">
        <v>3982</v>
      </c>
      <c r="C4045" s="237">
        <v>310.29334923695751</v>
      </c>
    </row>
    <row r="4046" spans="2:3" x14ac:dyDescent="0.25">
      <c r="B4046" s="238">
        <v>3983</v>
      </c>
      <c r="C4046" s="237">
        <v>378.03616670512929</v>
      </c>
    </row>
    <row r="4047" spans="2:3" x14ac:dyDescent="0.25">
      <c r="B4047" s="238">
        <v>3984</v>
      </c>
      <c r="C4047" s="237">
        <v>438.09835485768639</v>
      </c>
    </row>
    <row r="4048" spans="2:3" x14ac:dyDescent="0.25">
      <c r="B4048" s="238">
        <v>3985</v>
      </c>
      <c r="C4048" s="237">
        <v>-78.199585850251708</v>
      </c>
    </row>
    <row r="4049" spans="2:3" x14ac:dyDescent="0.25">
      <c r="B4049" s="238">
        <v>3986</v>
      </c>
      <c r="C4049" s="237">
        <v>175.66296328155039</v>
      </c>
    </row>
    <row r="4050" spans="2:3" x14ac:dyDescent="0.25">
      <c r="B4050" s="238">
        <v>3987</v>
      </c>
      <c r="C4050" s="237">
        <v>240.65622155855635</v>
      </c>
    </row>
    <row r="4051" spans="2:3" x14ac:dyDescent="0.25">
      <c r="B4051" s="238">
        <v>3988</v>
      </c>
      <c r="C4051" s="237">
        <v>442.02823549627652</v>
      </c>
    </row>
    <row r="4052" spans="2:3" x14ac:dyDescent="0.25">
      <c r="B4052" s="238">
        <v>3989</v>
      </c>
      <c r="C4052" s="237">
        <v>128.90900167003119</v>
      </c>
    </row>
    <row r="4053" spans="2:3" x14ac:dyDescent="0.25">
      <c r="B4053" s="238">
        <v>3990</v>
      </c>
      <c r="C4053" s="237">
        <v>271.3934574306852</v>
      </c>
    </row>
    <row r="4054" spans="2:3" x14ac:dyDescent="0.25">
      <c r="B4054" s="238">
        <v>3991</v>
      </c>
      <c r="C4054" s="237">
        <v>-42.303320008396156</v>
      </c>
    </row>
    <row r="4055" spans="2:3" x14ac:dyDescent="0.25">
      <c r="B4055" s="238">
        <v>3992</v>
      </c>
      <c r="C4055" s="237">
        <v>187.02107778038004</v>
      </c>
    </row>
    <row r="4056" spans="2:3" x14ac:dyDescent="0.25">
      <c r="B4056" s="238">
        <v>3993</v>
      </c>
      <c r="C4056" s="237">
        <v>108.13919566135365</v>
      </c>
    </row>
    <row r="4057" spans="2:3" x14ac:dyDescent="0.25">
      <c r="B4057" s="238">
        <v>3994</v>
      </c>
      <c r="C4057" s="237">
        <v>-68.156334753366679</v>
      </c>
    </row>
    <row r="4058" spans="2:3" x14ac:dyDescent="0.25">
      <c r="B4058" s="238">
        <v>3995</v>
      </c>
      <c r="C4058" s="237">
        <v>-125.53092705530239</v>
      </c>
    </row>
    <row r="4059" spans="2:3" x14ac:dyDescent="0.25">
      <c r="B4059" s="238">
        <v>3996</v>
      </c>
      <c r="C4059" s="237">
        <v>354.99454941904844</v>
      </c>
    </row>
    <row r="4060" spans="2:3" x14ac:dyDescent="0.25">
      <c r="B4060" s="238">
        <v>3997</v>
      </c>
      <c r="C4060" s="237">
        <v>173.16668986705605</v>
      </c>
    </row>
    <row r="4061" spans="2:3" x14ac:dyDescent="0.25">
      <c r="B4061" s="238">
        <v>3998</v>
      </c>
      <c r="C4061" s="237">
        <v>201.77350963210159</v>
      </c>
    </row>
    <row r="4062" spans="2:3" x14ac:dyDescent="0.25">
      <c r="B4062" s="238">
        <v>3999</v>
      </c>
      <c r="C4062" s="237">
        <v>94.373544044479871</v>
      </c>
    </row>
    <row r="4063" spans="2:3" x14ac:dyDescent="0.25">
      <c r="B4063" s="238">
        <v>4000</v>
      </c>
      <c r="C4063" s="237">
        <v>94.253438255099894</v>
      </c>
    </row>
    <row r="4064" spans="2:3" x14ac:dyDescent="0.25">
      <c r="B4064" s="238">
        <v>4001</v>
      </c>
      <c r="C4064" s="237">
        <v>-26.357390343432058</v>
      </c>
    </row>
    <row r="4065" spans="2:3" x14ac:dyDescent="0.25">
      <c r="B4065" s="238">
        <v>4002</v>
      </c>
      <c r="C4065" s="237">
        <v>189.2396910539502</v>
      </c>
    </row>
    <row r="4066" spans="2:3" x14ac:dyDescent="0.25">
      <c r="B4066" s="238">
        <v>4003</v>
      </c>
      <c r="C4066" s="237">
        <v>3.1235241945737897</v>
      </c>
    </row>
    <row r="4067" spans="2:3" x14ac:dyDescent="0.25">
      <c r="B4067" s="238">
        <v>4004</v>
      </c>
      <c r="C4067" s="237">
        <v>245.48727554407623</v>
      </c>
    </row>
    <row r="4068" spans="2:3" x14ac:dyDescent="0.25">
      <c r="B4068" s="238">
        <v>4005</v>
      </c>
      <c r="C4068" s="237">
        <v>159.49977825446751</v>
      </c>
    </row>
    <row r="4069" spans="2:3" x14ac:dyDescent="0.25">
      <c r="B4069" s="238">
        <v>4006</v>
      </c>
      <c r="C4069" s="237">
        <v>-204.03070262486079</v>
      </c>
    </row>
    <row r="4070" spans="2:3" x14ac:dyDescent="0.25">
      <c r="B4070" s="238">
        <v>4007</v>
      </c>
      <c r="C4070" s="237">
        <v>139.78387767426949</v>
      </c>
    </row>
    <row r="4071" spans="2:3" x14ac:dyDescent="0.25">
      <c r="B4071" s="238">
        <v>4008</v>
      </c>
      <c r="C4071" s="237">
        <v>167.41612933443164</v>
      </c>
    </row>
    <row r="4072" spans="2:3" x14ac:dyDescent="0.25">
      <c r="B4072" s="238">
        <v>4009</v>
      </c>
      <c r="C4072" s="237">
        <v>112.21379666532452</v>
      </c>
    </row>
    <row r="4073" spans="2:3" x14ac:dyDescent="0.25">
      <c r="B4073" s="238">
        <v>4010</v>
      </c>
      <c r="C4073" s="237">
        <v>-36.368571176314333</v>
      </c>
    </row>
    <row r="4074" spans="2:3" x14ac:dyDescent="0.25">
      <c r="B4074" s="238">
        <v>4011</v>
      </c>
      <c r="C4074" s="237">
        <v>-55.052151222016761</v>
      </c>
    </row>
    <row r="4075" spans="2:3" x14ac:dyDescent="0.25">
      <c r="B4075" s="238">
        <v>4012</v>
      </c>
      <c r="C4075" s="237">
        <v>196.26787910291011</v>
      </c>
    </row>
    <row r="4076" spans="2:3" x14ac:dyDescent="0.25">
      <c r="B4076" s="238">
        <v>4013</v>
      </c>
      <c r="C4076" s="237">
        <v>503.75027576879552</v>
      </c>
    </row>
    <row r="4077" spans="2:3" x14ac:dyDescent="0.25">
      <c r="B4077" s="238">
        <v>4014</v>
      </c>
      <c r="C4077" s="237">
        <v>62.797280966745092</v>
      </c>
    </row>
    <row r="4078" spans="2:3" x14ac:dyDescent="0.25">
      <c r="B4078" s="238">
        <v>4015</v>
      </c>
      <c r="C4078" s="237">
        <v>56.99772541579302</v>
      </c>
    </row>
    <row r="4079" spans="2:3" x14ac:dyDescent="0.25">
      <c r="B4079" s="238">
        <v>4016</v>
      </c>
      <c r="C4079" s="237">
        <v>9.1049571265311755</v>
      </c>
    </row>
    <row r="4080" spans="2:3" x14ac:dyDescent="0.25">
      <c r="B4080" s="238">
        <v>4017</v>
      </c>
      <c r="C4080" s="237">
        <v>153.36549464145111</v>
      </c>
    </row>
    <row r="4081" spans="2:3" x14ac:dyDescent="0.25">
      <c r="B4081" s="238">
        <v>4018</v>
      </c>
      <c r="C4081" s="237">
        <v>39.296539820932168</v>
      </c>
    </row>
    <row r="4082" spans="2:3" x14ac:dyDescent="0.25">
      <c r="B4082" s="238">
        <v>4019</v>
      </c>
      <c r="C4082" s="237">
        <v>211.19515320852284</v>
      </c>
    </row>
    <row r="4083" spans="2:3" x14ac:dyDescent="0.25">
      <c r="B4083" s="238">
        <v>4020</v>
      </c>
      <c r="C4083" s="237">
        <v>-165.50620826822262</v>
      </c>
    </row>
    <row r="4084" spans="2:3" x14ac:dyDescent="0.25">
      <c r="B4084" s="238">
        <v>4021</v>
      </c>
      <c r="C4084" s="237">
        <v>76.137135262317059</v>
      </c>
    </row>
    <row r="4085" spans="2:3" x14ac:dyDescent="0.25">
      <c r="B4085" s="238">
        <v>4022</v>
      </c>
      <c r="C4085" s="237">
        <v>88.730757895717858</v>
      </c>
    </row>
    <row r="4086" spans="2:3" x14ac:dyDescent="0.25">
      <c r="B4086" s="238">
        <v>4023</v>
      </c>
      <c r="C4086" s="237">
        <v>178.35754833327957</v>
      </c>
    </row>
    <row r="4087" spans="2:3" x14ac:dyDescent="0.25">
      <c r="B4087" s="238">
        <v>4024</v>
      </c>
      <c r="C4087" s="237">
        <v>149.79848973780793</v>
      </c>
    </row>
    <row r="4088" spans="2:3" x14ac:dyDescent="0.25">
      <c r="B4088" s="238">
        <v>4025</v>
      </c>
      <c r="C4088" s="237">
        <v>149.96705342065655</v>
      </c>
    </row>
    <row r="4089" spans="2:3" x14ac:dyDescent="0.25">
      <c r="B4089" s="238">
        <v>4026</v>
      </c>
      <c r="C4089" s="237">
        <v>132.07117128707822</v>
      </c>
    </row>
    <row r="4090" spans="2:3" x14ac:dyDescent="0.25">
      <c r="B4090" s="238">
        <v>4027</v>
      </c>
      <c r="C4090" s="237">
        <v>-38.062642280140466</v>
      </c>
    </row>
    <row r="4091" spans="2:3" x14ac:dyDescent="0.25">
      <c r="B4091" s="238">
        <v>4028</v>
      </c>
      <c r="C4091" s="237">
        <v>39.346814356680852</v>
      </c>
    </row>
    <row r="4092" spans="2:3" x14ac:dyDescent="0.25">
      <c r="B4092" s="238">
        <v>4029</v>
      </c>
      <c r="C4092" s="237">
        <v>296.30857464797236</v>
      </c>
    </row>
    <row r="4093" spans="2:3" x14ac:dyDescent="0.25">
      <c r="B4093" s="238">
        <v>4030</v>
      </c>
      <c r="C4093" s="237">
        <v>37.689312075714838</v>
      </c>
    </row>
    <row r="4094" spans="2:3" x14ac:dyDescent="0.25">
      <c r="B4094" s="238">
        <v>4031</v>
      </c>
      <c r="C4094" s="237">
        <v>188.43687458111708</v>
      </c>
    </row>
    <row r="4095" spans="2:3" x14ac:dyDescent="0.25">
      <c r="B4095" s="238">
        <v>4032</v>
      </c>
      <c r="C4095" s="237">
        <v>-83.023985342756362</v>
      </c>
    </row>
    <row r="4096" spans="2:3" x14ac:dyDescent="0.25">
      <c r="B4096" s="238">
        <v>4033</v>
      </c>
      <c r="C4096" s="237">
        <v>13.65278685670296</v>
      </c>
    </row>
    <row r="4097" spans="2:3" x14ac:dyDescent="0.25">
      <c r="B4097" s="238">
        <v>4034</v>
      </c>
      <c r="C4097" s="237">
        <v>60.945235955670462</v>
      </c>
    </row>
    <row r="4098" spans="2:3" x14ac:dyDescent="0.25">
      <c r="B4098" s="238">
        <v>4035</v>
      </c>
      <c r="C4098" s="237">
        <v>-160.05152155271975</v>
      </c>
    </row>
    <row r="4099" spans="2:3" x14ac:dyDescent="0.25">
      <c r="B4099" s="238">
        <v>4036</v>
      </c>
      <c r="C4099" s="237">
        <v>3.8243263001175336</v>
      </c>
    </row>
    <row r="4100" spans="2:3" x14ac:dyDescent="0.25">
      <c r="B4100" s="238">
        <v>4037</v>
      </c>
      <c r="C4100" s="237">
        <v>-31.325764850503106</v>
      </c>
    </row>
    <row r="4101" spans="2:3" x14ac:dyDescent="0.25">
      <c r="B4101" s="238">
        <v>4038</v>
      </c>
      <c r="C4101" s="237">
        <v>148.4525840731124</v>
      </c>
    </row>
    <row r="4102" spans="2:3" x14ac:dyDescent="0.25">
      <c r="B4102" s="238">
        <v>4039</v>
      </c>
      <c r="C4102" s="237">
        <v>318.96945457551999</v>
      </c>
    </row>
    <row r="4103" spans="2:3" x14ac:dyDescent="0.25">
      <c r="B4103" s="238">
        <v>4040</v>
      </c>
      <c r="C4103" s="237">
        <v>107.64543253001324</v>
      </c>
    </row>
    <row r="4104" spans="2:3" x14ac:dyDescent="0.25">
      <c r="B4104" s="238">
        <v>4041</v>
      </c>
      <c r="C4104" s="237">
        <v>203.14945306200366</v>
      </c>
    </row>
    <row r="4105" spans="2:3" x14ac:dyDescent="0.25">
      <c r="B4105" s="238">
        <v>4042</v>
      </c>
      <c r="C4105" s="237">
        <v>92.130139625796943</v>
      </c>
    </row>
    <row r="4106" spans="2:3" x14ac:dyDescent="0.25">
      <c r="B4106" s="238">
        <v>4043</v>
      </c>
      <c r="C4106" s="237">
        <v>32.286444501670118</v>
      </c>
    </row>
    <row r="4107" spans="2:3" x14ac:dyDescent="0.25">
      <c r="B4107" s="238">
        <v>4044</v>
      </c>
      <c r="C4107" s="237">
        <v>-200.83071062240901</v>
      </c>
    </row>
    <row r="4108" spans="2:3" x14ac:dyDescent="0.25">
      <c r="B4108" s="238">
        <v>4045</v>
      </c>
      <c r="C4108" s="237">
        <v>248.10226979034994</v>
      </c>
    </row>
    <row r="4109" spans="2:3" x14ac:dyDescent="0.25">
      <c r="B4109" s="238">
        <v>4046</v>
      </c>
      <c r="C4109" s="237">
        <v>347.8234026556683</v>
      </c>
    </row>
    <row r="4110" spans="2:3" x14ac:dyDescent="0.25">
      <c r="B4110" s="238">
        <v>4047</v>
      </c>
      <c r="C4110" s="237">
        <v>34.15647544269838</v>
      </c>
    </row>
    <row r="4111" spans="2:3" x14ac:dyDescent="0.25">
      <c r="B4111" s="238">
        <v>4048</v>
      </c>
      <c r="C4111" s="237">
        <v>-20.510621940574509</v>
      </c>
    </row>
    <row r="4112" spans="2:3" x14ac:dyDescent="0.25">
      <c r="B4112" s="238">
        <v>4049</v>
      </c>
      <c r="C4112" s="237">
        <v>80.777272956664376</v>
      </c>
    </row>
    <row r="4113" spans="2:3" x14ac:dyDescent="0.25">
      <c r="B4113" s="238">
        <v>4050</v>
      </c>
      <c r="C4113" s="237">
        <v>73.329184222803306</v>
      </c>
    </row>
    <row r="4114" spans="2:3" x14ac:dyDescent="0.25">
      <c r="B4114" s="238">
        <v>4051</v>
      </c>
      <c r="C4114" s="237">
        <v>140.82564091004605</v>
      </c>
    </row>
    <row r="4115" spans="2:3" x14ac:dyDescent="0.25">
      <c r="B4115" s="238">
        <v>4052</v>
      </c>
      <c r="C4115" s="237">
        <v>-9.9166542035713121</v>
      </c>
    </row>
    <row r="4116" spans="2:3" x14ac:dyDescent="0.25">
      <c r="B4116" s="238">
        <v>4053</v>
      </c>
      <c r="C4116" s="237">
        <v>250.45600163646284</v>
      </c>
    </row>
    <row r="4117" spans="2:3" x14ac:dyDescent="0.25">
      <c r="B4117" s="238">
        <v>4054</v>
      </c>
      <c r="C4117" s="237">
        <v>330.80346593150989</v>
      </c>
    </row>
    <row r="4118" spans="2:3" x14ac:dyDescent="0.25">
      <c r="B4118" s="238">
        <v>4055</v>
      </c>
      <c r="C4118" s="237">
        <v>154.38992383976159</v>
      </c>
    </row>
    <row r="4119" spans="2:3" x14ac:dyDescent="0.25">
      <c r="B4119" s="238">
        <v>4056</v>
      </c>
      <c r="C4119" s="237">
        <v>-78.848774263099955</v>
      </c>
    </row>
    <row r="4120" spans="2:3" x14ac:dyDescent="0.25">
      <c r="B4120" s="238">
        <v>4057</v>
      </c>
      <c r="C4120" s="237">
        <v>-43.531118613364185</v>
      </c>
    </row>
    <row r="4121" spans="2:3" x14ac:dyDescent="0.25">
      <c r="B4121" s="238">
        <v>4058</v>
      </c>
      <c r="C4121" s="237">
        <v>149.62131476622488</v>
      </c>
    </row>
    <row r="4122" spans="2:3" x14ac:dyDescent="0.25">
      <c r="B4122" s="238">
        <v>4059</v>
      </c>
      <c r="C4122" s="237">
        <v>145.39155561908868</v>
      </c>
    </row>
    <row r="4123" spans="2:3" x14ac:dyDescent="0.25">
      <c r="B4123" s="238">
        <v>4060</v>
      </c>
      <c r="C4123" s="237">
        <v>-57.698832263696147</v>
      </c>
    </row>
    <row r="4124" spans="2:3" x14ac:dyDescent="0.25">
      <c r="B4124" s="238">
        <v>4061</v>
      </c>
      <c r="C4124" s="237">
        <v>165.83841817007053</v>
      </c>
    </row>
    <row r="4125" spans="2:3" x14ac:dyDescent="0.25">
      <c r="B4125" s="238">
        <v>4062</v>
      </c>
      <c r="C4125" s="237">
        <v>-21.588321180432757</v>
      </c>
    </row>
    <row r="4126" spans="2:3" x14ac:dyDescent="0.25">
      <c r="B4126" s="238">
        <v>4063</v>
      </c>
      <c r="C4126" s="237">
        <v>67.513889755258788</v>
      </c>
    </row>
    <row r="4127" spans="2:3" x14ac:dyDescent="0.25">
      <c r="B4127" s="238">
        <v>4064</v>
      </c>
      <c r="C4127" s="237">
        <v>-16.261808867213205</v>
      </c>
    </row>
    <row r="4128" spans="2:3" x14ac:dyDescent="0.25">
      <c r="B4128" s="238">
        <v>4065</v>
      </c>
      <c r="C4128" s="237">
        <v>98.684914254827859</v>
      </c>
    </row>
    <row r="4129" spans="2:3" x14ac:dyDescent="0.25">
      <c r="B4129" s="238">
        <v>4066</v>
      </c>
      <c r="C4129" s="237">
        <v>117.99891929142149</v>
      </c>
    </row>
    <row r="4130" spans="2:3" x14ac:dyDescent="0.25">
      <c r="B4130" s="238">
        <v>4067</v>
      </c>
      <c r="C4130" s="237">
        <v>206.31705275670603</v>
      </c>
    </row>
    <row r="4131" spans="2:3" x14ac:dyDescent="0.25">
      <c r="B4131" s="238">
        <v>4068</v>
      </c>
      <c r="C4131" s="237">
        <v>-15.633567708273716</v>
      </c>
    </row>
    <row r="4132" spans="2:3" x14ac:dyDescent="0.25">
      <c r="B4132" s="238">
        <v>4069</v>
      </c>
      <c r="C4132" s="237">
        <v>235.55398849462307</v>
      </c>
    </row>
    <row r="4133" spans="2:3" x14ac:dyDescent="0.25">
      <c r="B4133" s="238">
        <v>4070</v>
      </c>
      <c r="C4133" s="237">
        <v>95.350427729752482</v>
      </c>
    </row>
    <row r="4134" spans="2:3" x14ac:dyDescent="0.25">
      <c r="B4134" s="238">
        <v>4071</v>
      </c>
      <c r="C4134" s="237">
        <v>100.51821689887066</v>
      </c>
    </row>
    <row r="4135" spans="2:3" x14ac:dyDescent="0.25">
      <c r="B4135" s="238">
        <v>4072</v>
      </c>
      <c r="C4135" s="237">
        <v>115.15651479628801</v>
      </c>
    </row>
    <row r="4136" spans="2:3" x14ac:dyDescent="0.25">
      <c r="B4136" s="238">
        <v>4073</v>
      </c>
      <c r="C4136" s="237">
        <v>170.09094498064911</v>
      </c>
    </row>
    <row r="4137" spans="2:3" x14ac:dyDescent="0.25">
      <c r="B4137" s="238">
        <v>4074</v>
      </c>
      <c r="C4137" s="237">
        <v>78.753206170523697</v>
      </c>
    </row>
    <row r="4138" spans="2:3" x14ac:dyDescent="0.25">
      <c r="B4138" s="238">
        <v>4075</v>
      </c>
      <c r="C4138" s="237">
        <v>216.75062841152766</v>
      </c>
    </row>
    <row r="4139" spans="2:3" x14ac:dyDescent="0.25">
      <c r="B4139" s="238">
        <v>4076</v>
      </c>
      <c r="C4139" s="237">
        <v>177.60671085409911</v>
      </c>
    </row>
    <row r="4140" spans="2:3" x14ac:dyDescent="0.25">
      <c r="B4140" s="238">
        <v>4077</v>
      </c>
      <c r="C4140" s="237">
        <v>227.76272757942644</v>
      </c>
    </row>
    <row r="4141" spans="2:3" x14ac:dyDescent="0.25">
      <c r="B4141" s="238">
        <v>4078</v>
      </c>
      <c r="C4141" s="237">
        <v>-68.964997395146867</v>
      </c>
    </row>
    <row r="4142" spans="2:3" x14ac:dyDescent="0.25">
      <c r="B4142" s="238">
        <v>4079</v>
      </c>
      <c r="C4142" s="237">
        <v>144.0024354113859</v>
      </c>
    </row>
    <row r="4143" spans="2:3" x14ac:dyDescent="0.25">
      <c r="B4143" s="238">
        <v>4080</v>
      </c>
      <c r="C4143" s="237">
        <v>164.55501576207826</v>
      </c>
    </row>
    <row r="4144" spans="2:3" x14ac:dyDescent="0.25">
      <c r="B4144" s="238">
        <v>4081</v>
      </c>
      <c r="C4144" s="237">
        <v>350.8597067802562</v>
      </c>
    </row>
    <row r="4145" spans="2:3" x14ac:dyDescent="0.25">
      <c r="B4145" s="238">
        <v>4082</v>
      </c>
      <c r="C4145" s="237">
        <v>377.07942002329042</v>
      </c>
    </row>
    <row r="4146" spans="2:3" x14ac:dyDescent="0.25">
      <c r="B4146" s="238">
        <v>4083</v>
      </c>
      <c r="C4146" s="237">
        <v>206.63360439657248</v>
      </c>
    </row>
    <row r="4147" spans="2:3" x14ac:dyDescent="0.25">
      <c r="B4147" s="238">
        <v>4084</v>
      </c>
      <c r="C4147" s="237">
        <v>-137.28177205597586</v>
      </c>
    </row>
    <row r="4148" spans="2:3" x14ac:dyDescent="0.25">
      <c r="B4148" s="238">
        <v>4085</v>
      </c>
      <c r="C4148" s="237">
        <v>170.43541897377068</v>
      </c>
    </row>
    <row r="4149" spans="2:3" x14ac:dyDescent="0.25">
      <c r="B4149" s="238">
        <v>4086</v>
      </c>
      <c r="C4149" s="237">
        <v>118.94823407914758</v>
      </c>
    </row>
    <row r="4150" spans="2:3" x14ac:dyDescent="0.25">
      <c r="B4150" s="238">
        <v>4087</v>
      </c>
      <c r="C4150" s="237">
        <v>94.424663509178998</v>
      </c>
    </row>
    <row r="4151" spans="2:3" x14ac:dyDescent="0.25">
      <c r="B4151" s="238">
        <v>4088</v>
      </c>
      <c r="C4151" s="237">
        <v>24.53295309551153</v>
      </c>
    </row>
    <row r="4152" spans="2:3" x14ac:dyDescent="0.25">
      <c r="B4152" s="238">
        <v>4089</v>
      </c>
      <c r="C4152" s="237">
        <v>-20.077498522987611</v>
      </c>
    </row>
    <row r="4153" spans="2:3" x14ac:dyDescent="0.25">
      <c r="B4153" s="238">
        <v>4090</v>
      </c>
      <c r="C4153" s="237">
        <v>182.74895808246782</v>
      </c>
    </row>
    <row r="4154" spans="2:3" x14ac:dyDescent="0.25">
      <c r="B4154" s="238">
        <v>4091</v>
      </c>
      <c r="C4154" s="237">
        <v>29.494880270076223</v>
      </c>
    </row>
    <row r="4155" spans="2:3" x14ac:dyDescent="0.25">
      <c r="B4155" s="238">
        <v>4092</v>
      </c>
      <c r="C4155" s="237">
        <v>99.615093698184822</v>
      </c>
    </row>
    <row r="4156" spans="2:3" x14ac:dyDescent="0.25">
      <c r="B4156" s="238">
        <v>4093</v>
      </c>
      <c r="C4156" s="237">
        <v>220.36367004638066</v>
      </c>
    </row>
    <row r="4157" spans="2:3" x14ac:dyDescent="0.25">
      <c r="B4157" s="238">
        <v>4094</v>
      </c>
      <c r="C4157" s="237">
        <v>2.2187562253160564</v>
      </c>
    </row>
    <row r="4158" spans="2:3" x14ac:dyDescent="0.25">
      <c r="B4158" s="238">
        <v>4095</v>
      </c>
      <c r="C4158" s="237">
        <v>105.18092611055212</v>
      </c>
    </row>
    <row r="4159" spans="2:3" x14ac:dyDescent="0.25">
      <c r="B4159" s="238">
        <v>4096</v>
      </c>
      <c r="C4159" s="237">
        <v>335.92028791567378</v>
      </c>
    </row>
    <row r="4160" spans="2:3" x14ac:dyDescent="0.25">
      <c r="B4160" s="238">
        <v>4097</v>
      </c>
      <c r="C4160" s="237">
        <v>311.46678145946134</v>
      </c>
    </row>
    <row r="4161" spans="2:3" x14ac:dyDescent="0.25">
      <c r="B4161" s="238">
        <v>4098</v>
      </c>
      <c r="C4161" s="237">
        <v>216.08024502340771</v>
      </c>
    </row>
    <row r="4162" spans="2:3" x14ac:dyDescent="0.25">
      <c r="B4162" s="238">
        <v>4099</v>
      </c>
      <c r="C4162" s="237">
        <v>337.20553707860353</v>
      </c>
    </row>
    <row r="4163" spans="2:3" x14ac:dyDescent="0.25">
      <c r="B4163" s="238">
        <v>4100</v>
      </c>
      <c r="C4163" s="237">
        <v>281.81892885135238</v>
      </c>
    </row>
    <row r="4164" spans="2:3" x14ac:dyDescent="0.25">
      <c r="B4164" s="238">
        <v>4101</v>
      </c>
      <c r="C4164" s="237">
        <v>410.18274168420379</v>
      </c>
    </row>
    <row r="4165" spans="2:3" x14ac:dyDescent="0.25">
      <c r="B4165" s="238">
        <v>4102</v>
      </c>
      <c r="C4165" s="237">
        <v>-168.76449713649447</v>
      </c>
    </row>
    <row r="4166" spans="2:3" x14ac:dyDescent="0.25">
      <c r="B4166" s="238">
        <v>4103</v>
      </c>
      <c r="C4166" s="237">
        <v>116.17010307883341</v>
      </c>
    </row>
    <row r="4167" spans="2:3" x14ac:dyDescent="0.25">
      <c r="B4167" s="238">
        <v>4104</v>
      </c>
      <c r="C4167" s="237">
        <v>-9.1038782798225384</v>
      </c>
    </row>
    <row r="4168" spans="2:3" x14ac:dyDescent="0.25">
      <c r="B4168" s="238">
        <v>4105</v>
      </c>
      <c r="C4168" s="237">
        <v>394.40872597292241</v>
      </c>
    </row>
    <row r="4169" spans="2:3" x14ac:dyDescent="0.25">
      <c r="B4169" s="238">
        <v>4106</v>
      </c>
      <c r="C4169" s="237">
        <v>281.22189221278853</v>
      </c>
    </row>
    <row r="4170" spans="2:3" x14ac:dyDescent="0.25">
      <c r="B4170" s="238">
        <v>4107</v>
      </c>
      <c r="C4170" s="237">
        <v>123.77233334349057</v>
      </c>
    </row>
    <row r="4171" spans="2:3" x14ac:dyDescent="0.25">
      <c r="B4171" s="238">
        <v>4108</v>
      </c>
      <c r="C4171" s="237">
        <v>248.74123897481093</v>
      </c>
    </row>
    <row r="4172" spans="2:3" x14ac:dyDescent="0.25">
      <c r="B4172" s="238">
        <v>4109</v>
      </c>
      <c r="C4172" s="237">
        <v>82.023092767541925</v>
      </c>
    </row>
    <row r="4173" spans="2:3" x14ac:dyDescent="0.25">
      <c r="B4173" s="238">
        <v>4110</v>
      </c>
      <c r="C4173" s="237">
        <v>192.52262354760762</v>
      </c>
    </row>
    <row r="4174" spans="2:3" x14ac:dyDescent="0.25">
      <c r="B4174" s="238">
        <v>4111</v>
      </c>
      <c r="C4174" s="237">
        <v>195.24750374783088</v>
      </c>
    </row>
    <row r="4175" spans="2:3" x14ac:dyDescent="0.25">
      <c r="B4175" s="238">
        <v>4112</v>
      </c>
      <c r="C4175" s="237">
        <v>123.56859439572852</v>
      </c>
    </row>
    <row r="4176" spans="2:3" x14ac:dyDescent="0.25">
      <c r="B4176" s="238">
        <v>4113</v>
      </c>
      <c r="C4176" s="237">
        <v>257.95087630526496</v>
      </c>
    </row>
    <row r="4177" spans="2:3" x14ac:dyDescent="0.25">
      <c r="B4177" s="238">
        <v>4114</v>
      </c>
      <c r="C4177" s="237">
        <v>-116.76241643915353</v>
      </c>
    </row>
    <row r="4178" spans="2:3" x14ac:dyDescent="0.25">
      <c r="B4178" s="238">
        <v>4115</v>
      </c>
      <c r="C4178" s="237">
        <v>269.1863013558451</v>
      </c>
    </row>
    <row r="4179" spans="2:3" x14ac:dyDescent="0.25">
      <c r="B4179" s="238">
        <v>4116</v>
      </c>
      <c r="C4179" s="237">
        <v>70.777734026676342</v>
      </c>
    </row>
    <row r="4180" spans="2:3" x14ac:dyDescent="0.25">
      <c r="B4180" s="238">
        <v>4117</v>
      </c>
      <c r="C4180" s="237">
        <v>122.32903048391917</v>
      </c>
    </row>
    <row r="4181" spans="2:3" x14ac:dyDescent="0.25">
      <c r="B4181" s="238">
        <v>4118</v>
      </c>
      <c r="C4181" s="237">
        <v>0.97915426483163515</v>
      </c>
    </row>
    <row r="4182" spans="2:3" x14ac:dyDescent="0.25">
      <c r="B4182" s="238">
        <v>4119</v>
      </c>
      <c r="C4182" s="237">
        <v>286.64996897616697</v>
      </c>
    </row>
    <row r="4183" spans="2:3" x14ac:dyDescent="0.25">
      <c r="B4183" s="238">
        <v>4120</v>
      </c>
      <c r="C4183" s="237">
        <v>44.88118423391866</v>
      </c>
    </row>
    <row r="4184" spans="2:3" x14ac:dyDescent="0.25">
      <c r="B4184" s="238">
        <v>4121</v>
      </c>
      <c r="C4184" s="237">
        <v>-61.601431597267151</v>
      </c>
    </row>
    <row r="4185" spans="2:3" x14ac:dyDescent="0.25">
      <c r="B4185" s="238">
        <v>4122</v>
      </c>
      <c r="C4185" s="237">
        <v>338.195864794562</v>
      </c>
    </row>
    <row r="4186" spans="2:3" x14ac:dyDescent="0.25">
      <c r="B4186" s="238">
        <v>4123</v>
      </c>
      <c r="C4186" s="237">
        <v>-30.974032303151915</v>
      </c>
    </row>
    <row r="4187" spans="2:3" x14ac:dyDescent="0.25">
      <c r="B4187" s="238">
        <v>4124</v>
      </c>
      <c r="C4187" s="237">
        <v>383.61049219482351</v>
      </c>
    </row>
    <row r="4188" spans="2:3" x14ac:dyDescent="0.25">
      <c r="B4188" s="238">
        <v>4125</v>
      </c>
      <c r="C4188" s="237">
        <v>-136.61795890045732</v>
      </c>
    </row>
    <row r="4189" spans="2:3" x14ac:dyDescent="0.25">
      <c r="B4189" s="238">
        <v>4126</v>
      </c>
      <c r="C4189" s="237">
        <v>103.66283554455671</v>
      </c>
    </row>
    <row r="4190" spans="2:3" x14ac:dyDescent="0.25">
      <c r="B4190" s="238">
        <v>4127</v>
      </c>
      <c r="C4190" s="237">
        <v>145.35211769497604</v>
      </c>
    </row>
    <row r="4191" spans="2:3" x14ac:dyDescent="0.25">
      <c r="B4191" s="238">
        <v>4128</v>
      </c>
      <c r="C4191" s="237">
        <v>227.19982237506034</v>
      </c>
    </row>
    <row r="4192" spans="2:3" x14ac:dyDescent="0.25">
      <c r="B4192" s="238">
        <v>4129</v>
      </c>
      <c r="C4192" s="237">
        <v>76.231202289201377</v>
      </c>
    </row>
    <row r="4193" spans="2:3" x14ac:dyDescent="0.25">
      <c r="B4193" s="238">
        <v>4130</v>
      </c>
      <c r="C4193" s="237">
        <v>-84.062524716590957</v>
      </c>
    </row>
    <row r="4194" spans="2:3" x14ac:dyDescent="0.25">
      <c r="B4194" s="238">
        <v>4131</v>
      </c>
      <c r="C4194" s="237">
        <v>-128.87512656549978</v>
      </c>
    </row>
    <row r="4195" spans="2:3" x14ac:dyDescent="0.25">
      <c r="B4195" s="238">
        <v>4132</v>
      </c>
      <c r="C4195" s="237">
        <v>22.275170297904822</v>
      </c>
    </row>
    <row r="4196" spans="2:3" x14ac:dyDescent="0.25">
      <c r="B4196" s="238">
        <v>4133</v>
      </c>
      <c r="C4196" s="237">
        <v>305.32524153741218</v>
      </c>
    </row>
    <row r="4197" spans="2:3" x14ac:dyDescent="0.25">
      <c r="B4197" s="238">
        <v>4134</v>
      </c>
      <c r="C4197" s="237">
        <v>-78.780945124793362</v>
      </c>
    </row>
    <row r="4198" spans="2:3" x14ac:dyDescent="0.25">
      <c r="B4198" s="238">
        <v>4135</v>
      </c>
      <c r="C4198" s="237">
        <v>-170.23974716053004</v>
      </c>
    </row>
    <row r="4199" spans="2:3" x14ac:dyDescent="0.25">
      <c r="B4199" s="238">
        <v>4136</v>
      </c>
      <c r="C4199" s="237">
        <v>294.78531972146385</v>
      </c>
    </row>
    <row r="4200" spans="2:3" x14ac:dyDescent="0.25">
      <c r="B4200" s="238">
        <v>4137</v>
      </c>
      <c r="C4200" s="237">
        <v>166.04538592338204</v>
      </c>
    </row>
    <row r="4201" spans="2:3" x14ac:dyDescent="0.25">
      <c r="B4201" s="238">
        <v>4138</v>
      </c>
      <c r="C4201" s="237">
        <v>340.95613636173454</v>
      </c>
    </row>
    <row r="4202" spans="2:3" x14ac:dyDescent="0.25">
      <c r="B4202" s="238">
        <v>4139</v>
      </c>
      <c r="C4202" s="237">
        <v>179.7931090309101</v>
      </c>
    </row>
    <row r="4203" spans="2:3" x14ac:dyDescent="0.25">
      <c r="B4203" s="238">
        <v>4140</v>
      </c>
      <c r="C4203" s="237">
        <v>95.721689130778742</v>
      </c>
    </row>
    <row r="4204" spans="2:3" x14ac:dyDescent="0.25">
      <c r="B4204" s="238">
        <v>4141</v>
      </c>
      <c r="C4204" s="237">
        <v>61.264177566557038</v>
      </c>
    </row>
    <row r="4205" spans="2:3" x14ac:dyDescent="0.25">
      <c r="B4205" s="238">
        <v>4142</v>
      </c>
      <c r="C4205" s="237">
        <v>250.62261122558093</v>
      </c>
    </row>
    <row r="4206" spans="2:3" x14ac:dyDescent="0.25">
      <c r="B4206" s="238">
        <v>4143</v>
      </c>
      <c r="C4206" s="237">
        <v>-156.42578324403087</v>
      </c>
    </row>
    <row r="4207" spans="2:3" x14ac:dyDescent="0.25">
      <c r="B4207" s="238">
        <v>4144</v>
      </c>
      <c r="C4207" s="237">
        <v>22.626944116388586</v>
      </c>
    </row>
    <row r="4208" spans="2:3" x14ac:dyDescent="0.25">
      <c r="B4208" s="238">
        <v>4145</v>
      </c>
      <c r="C4208" s="237">
        <v>-107.69315948286351</v>
      </c>
    </row>
    <row r="4209" spans="2:3" x14ac:dyDescent="0.25">
      <c r="B4209" s="238">
        <v>4146</v>
      </c>
      <c r="C4209" s="237">
        <v>90.305746100919649</v>
      </c>
    </row>
    <row r="4210" spans="2:3" x14ac:dyDescent="0.25">
      <c r="B4210" s="238">
        <v>4147</v>
      </c>
      <c r="C4210" s="237">
        <v>-151.56109132747275</v>
      </c>
    </row>
    <row r="4211" spans="2:3" x14ac:dyDescent="0.25">
      <c r="B4211" s="238">
        <v>4148</v>
      </c>
      <c r="C4211" s="237">
        <v>169.98174758813127</v>
      </c>
    </row>
    <row r="4212" spans="2:3" x14ac:dyDescent="0.25">
      <c r="B4212" s="238">
        <v>4149</v>
      </c>
      <c r="C4212" s="237">
        <v>398.79242662362549</v>
      </c>
    </row>
    <row r="4213" spans="2:3" x14ac:dyDescent="0.25">
      <c r="B4213" s="238">
        <v>4150</v>
      </c>
      <c r="C4213" s="237">
        <v>208.79362784216445</v>
      </c>
    </row>
    <row r="4214" spans="2:3" x14ac:dyDescent="0.25">
      <c r="B4214" s="238">
        <v>4151</v>
      </c>
      <c r="C4214" s="237">
        <v>104.88308432262303</v>
      </c>
    </row>
    <row r="4215" spans="2:3" x14ac:dyDescent="0.25">
      <c r="B4215" s="238">
        <v>4152</v>
      </c>
      <c r="C4215" s="237">
        <v>74.055488960331047</v>
      </c>
    </row>
    <row r="4216" spans="2:3" x14ac:dyDescent="0.25">
      <c r="B4216" s="238">
        <v>4153</v>
      </c>
      <c r="C4216" s="237">
        <v>111.34477885611504</v>
      </c>
    </row>
    <row r="4217" spans="2:3" x14ac:dyDescent="0.25">
      <c r="B4217" s="238">
        <v>4154</v>
      </c>
      <c r="C4217" s="237">
        <v>94.924665040799113</v>
      </c>
    </row>
    <row r="4218" spans="2:3" x14ac:dyDescent="0.25">
      <c r="B4218" s="238">
        <v>4155</v>
      </c>
      <c r="C4218" s="237">
        <v>175.55704437170283</v>
      </c>
    </row>
    <row r="4219" spans="2:3" x14ac:dyDescent="0.25">
      <c r="B4219" s="238">
        <v>4156</v>
      </c>
      <c r="C4219" s="237">
        <v>298.47820901344051</v>
      </c>
    </row>
    <row r="4220" spans="2:3" x14ac:dyDescent="0.25">
      <c r="B4220" s="238">
        <v>4157</v>
      </c>
      <c r="C4220" s="237">
        <v>48.696040135572389</v>
      </c>
    </row>
    <row r="4221" spans="2:3" x14ac:dyDescent="0.25">
      <c r="B4221" s="238">
        <v>4158</v>
      </c>
      <c r="C4221" s="237">
        <v>-19.126729279530991</v>
      </c>
    </row>
    <row r="4222" spans="2:3" x14ac:dyDescent="0.25">
      <c r="B4222" s="238">
        <v>4159</v>
      </c>
      <c r="C4222" s="237">
        <v>-170.20614154550555</v>
      </c>
    </row>
    <row r="4223" spans="2:3" x14ac:dyDescent="0.25">
      <c r="B4223" s="238">
        <v>4160</v>
      </c>
      <c r="C4223" s="237">
        <v>-66.064334150146124</v>
      </c>
    </row>
    <row r="4224" spans="2:3" x14ac:dyDescent="0.25">
      <c r="B4224" s="238">
        <v>4161</v>
      </c>
      <c r="C4224" s="237">
        <v>42.777135830075636</v>
      </c>
    </row>
    <row r="4225" spans="2:3" x14ac:dyDescent="0.25">
      <c r="B4225" s="238">
        <v>4162</v>
      </c>
      <c r="C4225" s="237">
        <v>-74.051587924009908</v>
      </c>
    </row>
    <row r="4226" spans="2:3" x14ac:dyDescent="0.25">
      <c r="B4226" s="238">
        <v>4163</v>
      </c>
      <c r="C4226" s="237">
        <v>25.954292499417761</v>
      </c>
    </row>
    <row r="4227" spans="2:3" x14ac:dyDescent="0.25">
      <c r="B4227" s="238">
        <v>4164</v>
      </c>
      <c r="C4227" s="237">
        <v>218.02345655765242</v>
      </c>
    </row>
    <row r="4228" spans="2:3" x14ac:dyDescent="0.25">
      <c r="B4228" s="238">
        <v>4165</v>
      </c>
      <c r="C4228" s="237">
        <v>14.542051278490192</v>
      </c>
    </row>
    <row r="4229" spans="2:3" x14ac:dyDescent="0.25">
      <c r="B4229" s="238">
        <v>4166</v>
      </c>
      <c r="C4229" s="237">
        <v>33.989024471624489</v>
      </c>
    </row>
    <row r="4230" spans="2:3" x14ac:dyDescent="0.25">
      <c r="B4230" s="238">
        <v>4167</v>
      </c>
      <c r="C4230" s="237">
        <v>220.6074508553113</v>
      </c>
    </row>
    <row r="4231" spans="2:3" x14ac:dyDescent="0.25">
      <c r="B4231" s="238">
        <v>4168</v>
      </c>
      <c r="C4231" s="237">
        <v>143.08108843539378</v>
      </c>
    </row>
    <row r="4232" spans="2:3" x14ac:dyDescent="0.25">
      <c r="B4232" s="238">
        <v>4169</v>
      </c>
      <c r="C4232" s="237">
        <v>23.587531019958789</v>
      </c>
    </row>
    <row r="4233" spans="2:3" x14ac:dyDescent="0.25">
      <c r="B4233" s="238">
        <v>4170</v>
      </c>
      <c r="C4233" s="237">
        <v>271.83940218808237</v>
      </c>
    </row>
    <row r="4234" spans="2:3" x14ac:dyDescent="0.25">
      <c r="B4234" s="238">
        <v>4171</v>
      </c>
      <c r="C4234" s="237">
        <v>114.65077123555639</v>
      </c>
    </row>
    <row r="4235" spans="2:3" x14ac:dyDescent="0.25">
      <c r="B4235" s="238">
        <v>4172</v>
      </c>
      <c r="C4235" s="237">
        <v>163.79321881548293</v>
      </c>
    </row>
    <row r="4236" spans="2:3" x14ac:dyDescent="0.25">
      <c r="B4236" s="238">
        <v>4173</v>
      </c>
      <c r="C4236" s="237">
        <v>226.62667965811914</v>
      </c>
    </row>
    <row r="4237" spans="2:3" x14ac:dyDescent="0.25">
      <c r="B4237" s="238">
        <v>4174</v>
      </c>
      <c r="C4237" s="237">
        <v>136.92282475018897</v>
      </c>
    </row>
    <row r="4238" spans="2:3" x14ac:dyDescent="0.25">
      <c r="B4238" s="238">
        <v>4175</v>
      </c>
      <c r="C4238" s="237">
        <v>234.56136045408908</v>
      </c>
    </row>
    <row r="4239" spans="2:3" x14ac:dyDescent="0.25">
      <c r="B4239" s="238">
        <v>4176</v>
      </c>
      <c r="C4239" s="237">
        <v>170.06872575309845</v>
      </c>
    </row>
    <row r="4240" spans="2:3" x14ac:dyDescent="0.25">
      <c r="B4240" s="238">
        <v>4177</v>
      </c>
      <c r="C4240" s="237">
        <v>115.15844131086062</v>
      </c>
    </row>
    <row r="4241" spans="2:3" x14ac:dyDescent="0.25">
      <c r="B4241" s="238">
        <v>4178</v>
      </c>
      <c r="C4241" s="237">
        <v>184.99262031476843</v>
      </c>
    </row>
    <row r="4242" spans="2:3" x14ac:dyDescent="0.25">
      <c r="B4242" s="238">
        <v>4179</v>
      </c>
      <c r="C4242" s="237">
        <v>374.84371403023869</v>
      </c>
    </row>
    <row r="4243" spans="2:3" x14ac:dyDescent="0.25">
      <c r="B4243" s="238">
        <v>4180</v>
      </c>
      <c r="C4243" s="237">
        <v>-117.7821598955004</v>
      </c>
    </row>
    <row r="4244" spans="2:3" x14ac:dyDescent="0.25">
      <c r="B4244" s="238">
        <v>4181</v>
      </c>
      <c r="C4244" s="237">
        <v>85.368376705621571</v>
      </c>
    </row>
    <row r="4245" spans="2:3" x14ac:dyDescent="0.25">
      <c r="B4245" s="238">
        <v>4182</v>
      </c>
      <c r="C4245" s="237">
        <v>102.83787470579516</v>
      </c>
    </row>
    <row r="4246" spans="2:3" x14ac:dyDescent="0.25">
      <c r="B4246" s="238">
        <v>4183</v>
      </c>
      <c r="C4246" s="237">
        <v>131.14658358952818</v>
      </c>
    </row>
    <row r="4247" spans="2:3" x14ac:dyDescent="0.25">
      <c r="B4247" s="238">
        <v>4184</v>
      </c>
      <c r="C4247" s="237">
        <v>-8.4216787665252753</v>
      </c>
    </row>
    <row r="4248" spans="2:3" x14ac:dyDescent="0.25">
      <c r="B4248" s="238">
        <v>4185</v>
      </c>
      <c r="C4248" s="237">
        <v>315.45891194132071</v>
      </c>
    </row>
    <row r="4249" spans="2:3" x14ac:dyDescent="0.25">
      <c r="B4249" s="238">
        <v>4186</v>
      </c>
      <c r="C4249" s="237">
        <v>-71.331803305744359</v>
      </c>
    </row>
    <row r="4250" spans="2:3" x14ac:dyDescent="0.25">
      <c r="B4250" s="238">
        <v>4187</v>
      </c>
      <c r="C4250" s="237">
        <v>75.848746046516538</v>
      </c>
    </row>
    <row r="4251" spans="2:3" x14ac:dyDescent="0.25">
      <c r="B4251" s="238">
        <v>4188</v>
      </c>
      <c r="C4251" s="237">
        <v>154.20977633440668</v>
      </c>
    </row>
    <row r="4252" spans="2:3" x14ac:dyDescent="0.25">
      <c r="B4252" s="238">
        <v>4189</v>
      </c>
      <c r="C4252" s="237">
        <v>68.903979190539104</v>
      </c>
    </row>
    <row r="4253" spans="2:3" x14ac:dyDescent="0.25">
      <c r="B4253" s="238">
        <v>4190</v>
      </c>
      <c r="C4253" s="237">
        <v>186.81777365224647</v>
      </c>
    </row>
    <row r="4254" spans="2:3" x14ac:dyDescent="0.25">
      <c r="B4254" s="238">
        <v>4191</v>
      </c>
      <c r="C4254" s="237">
        <v>128.91305966203558</v>
      </c>
    </row>
    <row r="4255" spans="2:3" x14ac:dyDescent="0.25">
      <c r="B4255" s="238">
        <v>4192</v>
      </c>
      <c r="C4255" s="237">
        <v>-107.47635165755671</v>
      </c>
    </row>
    <row r="4256" spans="2:3" x14ac:dyDescent="0.25">
      <c r="B4256" s="238">
        <v>4193</v>
      </c>
      <c r="C4256" s="237">
        <v>457.34789535288536</v>
      </c>
    </row>
    <row r="4257" spans="2:3" x14ac:dyDescent="0.25">
      <c r="B4257" s="238">
        <v>4194</v>
      </c>
      <c r="C4257" s="237">
        <v>178.25800859658415</v>
      </c>
    </row>
    <row r="4258" spans="2:3" x14ac:dyDescent="0.25">
      <c r="B4258" s="238">
        <v>4195</v>
      </c>
      <c r="C4258" s="237">
        <v>204.35149698521616</v>
      </c>
    </row>
    <row r="4259" spans="2:3" x14ac:dyDescent="0.25">
      <c r="B4259" s="238">
        <v>4196</v>
      </c>
      <c r="C4259" s="237">
        <v>106.99162039165043</v>
      </c>
    </row>
    <row r="4260" spans="2:3" x14ac:dyDescent="0.25">
      <c r="B4260" s="238">
        <v>4197</v>
      </c>
      <c r="C4260" s="237">
        <v>43.08268163524771</v>
      </c>
    </row>
    <row r="4261" spans="2:3" x14ac:dyDescent="0.25">
      <c r="B4261" s="238">
        <v>4198</v>
      </c>
      <c r="C4261" s="237">
        <v>147.09266120609311</v>
      </c>
    </row>
    <row r="4262" spans="2:3" x14ac:dyDescent="0.25">
      <c r="B4262" s="238">
        <v>4199</v>
      </c>
      <c r="C4262" s="237">
        <v>65.20144351902448</v>
      </c>
    </row>
    <row r="4263" spans="2:3" x14ac:dyDescent="0.25">
      <c r="B4263" s="238">
        <v>4200</v>
      </c>
      <c r="C4263" s="237">
        <v>236.69161144033512</v>
      </c>
    </row>
    <row r="4264" spans="2:3" x14ac:dyDescent="0.25">
      <c r="B4264" s="238">
        <v>4201</v>
      </c>
      <c r="C4264" s="237">
        <v>-53.139138724248966</v>
      </c>
    </row>
    <row r="4265" spans="2:3" x14ac:dyDescent="0.25">
      <c r="B4265" s="238">
        <v>4202</v>
      </c>
      <c r="C4265" s="237">
        <v>269.12036112492177</v>
      </c>
    </row>
    <row r="4266" spans="2:3" x14ac:dyDescent="0.25">
      <c r="B4266" s="238">
        <v>4203</v>
      </c>
      <c r="C4266" s="237">
        <v>97.033424820744131</v>
      </c>
    </row>
    <row r="4267" spans="2:3" x14ac:dyDescent="0.25">
      <c r="B4267" s="238">
        <v>4204</v>
      </c>
      <c r="C4267" s="237">
        <v>-48.884620809670793</v>
      </c>
    </row>
    <row r="4268" spans="2:3" x14ac:dyDescent="0.25">
      <c r="B4268" s="238">
        <v>4205</v>
      </c>
      <c r="C4268" s="237">
        <v>303.24470988300402</v>
      </c>
    </row>
    <row r="4269" spans="2:3" x14ac:dyDescent="0.25">
      <c r="B4269" s="238">
        <v>4206</v>
      </c>
      <c r="C4269" s="237">
        <v>204.95365980198983</v>
      </c>
    </row>
    <row r="4270" spans="2:3" x14ac:dyDescent="0.25">
      <c r="B4270" s="238">
        <v>4207</v>
      </c>
      <c r="C4270" s="237">
        <v>510.8389920821997</v>
      </c>
    </row>
    <row r="4271" spans="2:3" x14ac:dyDescent="0.25">
      <c r="B4271" s="238">
        <v>4208</v>
      </c>
      <c r="C4271" s="237">
        <v>282.87563964067135</v>
      </c>
    </row>
    <row r="4272" spans="2:3" x14ac:dyDescent="0.25">
      <c r="B4272" s="238">
        <v>4209</v>
      </c>
      <c r="C4272" s="237">
        <v>157.31408869675306</v>
      </c>
    </row>
    <row r="4273" spans="2:3" x14ac:dyDescent="0.25">
      <c r="B4273" s="238">
        <v>4210</v>
      </c>
      <c r="C4273" s="237">
        <v>-74.60806394081439</v>
      </c>
    </row>
    <row r="4274" spans="2:3" x14ac:dyDescent="0.25">
      <c r="B4274" s="238">
        <v>4211</v>
      </c>
      <c r="C4274" s="237">
        <v>24.758029908525685</v>
      </c>
    </row>
    <row r="4275" spans="2:3" x14ac:dyDescent="0.25">
      <c r="B4275" s="238">
        <v>4212</v>
      </c>
      <c r="C4275" s="237">
        <v>153.53442856485589</v>
      </c>
    </row>
    <row r="4276" spans="2:3" x14ac:dyDescent="0.25">
      <c r="B4276" s="238">
        <v>4213</v>
      </c>
      <c r="C4276" s="237">
        <v>61.696036569252762</v>
      </c>
    </row>
    <row r="4277" spans="2:3" x14ac:dyDescent="0.25">
      <c r="B4277" s="238">
        <v>4214</v>
      </c>
      <c r="C4277" s="237">
        <v>264.7900961092206</v>
      </c>
    </row>
    <row r="4278" spans="2:3" x14ac:dyDescent="0.25">
      <c r="B4278" s="238">
        <v>4215</v>
      </c>
      <c r="C4278" s="237">
        <v>-19.193507852488636</v>
      </c>
    </row>
    <row r="4279" spans="2:3" x14ac:dyDescent="0.25">
      <c r="B4279" s="238">
        <v>4216</v>
      </c>
      <c r="C4279" s="237">
        <v>128.42803597068936</v>
      </c>
    </row>
    <row r="4280" spans="2:3" x14ac:dyDescent="0.25">
      <c r="B4280" s="238">
        <v>4217</v>
      </c>
      <c r="C4280" s="237">
        <v>138.03183399595019</v>
      </c>
    </row>
    <row r="4281" spans="2:3" x14ac:dyDescent="0.25">
      <c r="B4281" s="238">
        <v>4218</v>
      </c>
      <c r="C4281" s="237">
        <v>151.59351028677884</v>
      </c>
    </row>
    <row r="4282" spans="2:3" x14ac:dyDescent="0.25">
      <c r="B4282" s="238">
        <v>4219</v>
      </c>
      <c r="C4282" s="237">
        <v>-139.58159820846481</v>
      </c>
    </row>
    <row r="4283" spans="2:3" x14ac:dyDescent="0.25">
      <c r="B4283" s="238">
        <v>4220</v>
      </c>
      <c r="C4283" s="237">
        <v>244.51588827478957</v>
      </c>
    </row>
    <row r="4284" spans="2:3" x14ac:dyDescent="0.25">
      <c r="B4284" s="238">
        <v>4221</v>
      </c>
      <c r="C4284" s="237">
        <v>-59.32063619633135</v>
      </c>
    </row>
    <row r="4285" spans="2:3" x14ac:dyDescent="0.25">
      <c r="B4285" s="238">
        <v>4222</v>
      </c>
      <c r="C4285" s="237">
        <v>194.79021391934918</v>
      </c>
    </row>
    <row r="4286" spans="2:3" x14ac:dyDescent="0.25">
      <c r="B4286" s="238">
        <v>4223</v>
      </c>
      <c r="C4286" s="237">
        <v>220.77129817807139</v>
      </c>
    </row>
    <row r="4287" spans="2:3" x14ac:dyDescent="0.25">
      <c r="B4287" s="238">
        <v>4224</v>
      </c>
      <c r="C4287" s="237">
        <v>146.9214331555151</v>
      </c>
    </row>
    <row r="4288" spans="2:3" x14ac:dyDescent="0.25">
      <c r="B4288" s="238">
        <v>4225</v>
      </c>
      <c r="C4288" s="237">
        <v>65.689010848624434</v>
      </c>
    </row>
    <row r="4289" spans="2:3" x14ac:dyDescent="0.25">
      <c r="B4289" s="238">
        <v>4226</v>
      </c>
      <c r="C4289" s="237">
        <v>40.377954775846618</v>
      </c>
    </row>
    <row r="4290" spans="2:3" x14ac:dyDescent="0.25">
      <c r="B4290" s="238">
        <v>4227</v>
      </c>
      <c r="C4290" s="237">
        <v>158.65990898335014</v>
      </c>
    </row>
    <row r="4291" spans="2:3" x14ac:dyDescent="0.25">
      <c r="B4291" s="238">
        <v>4228</v>
      </c>
      <c r="C4291" s="237">
        <v>7.2509002844807071</v>
      </c>
    </row>
    <row r="4292" spans="2:3" x14ac:dyDescent="0.25">
      <c r="B4292" s="238">
        <v>4229</v>
      </c>
      <c r="C4292" s="237">
        <v>137.98648789716708</v>
      </c>
    </row>
    <row r="4293" spans="2:3" x14ac:dyDescent="0.25">
      <c r="B4293" s="238">
        <v>4230</v>
      </c>
      <c r="C4293" s="237">
        <v>194.0285526485095</v>
      </c>
    </row>
    <row r="4294" spans="2:3" x14ac:dyDescent="0.25">
      <c r="B4294" s="238">
        <v>4231</v>
      </c>
      <c r="C4294" s="237">
        <v>253.5369770728355</v>
      </c>
    </row>
    <row r="4295" spans="2:3" x14ac:dyDescent="0.25">
      <c r="B4295" s="238">
        <v>4232</v>
      </c>
      <c r="C4295" s="237">
        <v>20.320461812767277</v>
      </c>
    </row>
    <row r="4296" spans="2:3" x14ac:dyDescent="0.25">
      <c r="B4296" s="238">
        <v>4233</v>
      </c>
      <c r="C4296" s="237">
        <v>340.02113260523129</v>
      </c>
    </row>
    <row r="4297" spans="2:3" x14ac:dyDescent="0.25">
      <c r="B4297" s="238">
        <v>4234</v>
      </c>
      <c r="C4297" s="237">
        <v>-40.001884407892419</v>
      </c>
    </row>
    <row r="4298" spans="2:3" x14ac:dyDescent="0.25">
      <c r="B4298" s="238">
        <v>4235</v>
      </c>
      <c r="C4298" s="237">
        <v>69.165220009688923</v>
      </c>
    </row>
    <row r="4299" spans="2:3" x14ac:dyDescent="0.25">
      <c r="B4299" s="238">
        <v>4236</v>
      </c>
      <c r="C4299" s="237">
        <v>-55.760089032434308</v>
      </c>
    </row>
    <row r="4300" spans="2:3" x14ac:dyDescent="0.25">
      <c r="B4300" s="238">
        <v>4237</v>
      </c>
      <c r="C4300" s="237">
        <v>101.66103346457248</v>
      </c>
    </row>
    <row r="4301" spans="2:3" x14ac:dyDescent="0.25">
      <c r="B4301" s="238">
        <v>4238</v>
      </c>
      <c r="C4301" s="237">
        <v>62.250439388734108</v>
      </c>
    </row>
    <row r="4302" spans="2:3" x14ac:dyDescent="0.25">
      <c r="B4302" s="238">
        <v>4239</v>
      </c>
      <c r="C4302" s="237">
        <v>257.97846704784376</v>
      </c>
    </row>
    <row r="4303" spans="2:3" x14ac:dyDescent="0.25">
      <c r="B4303" s="238">
        <v>4240</v>
      </c>
      <c r="C4303" s="237">
        <v>118.16523643079347</v>
      </c>
    </row>
    <row r="4304" spans="2:3" x14ac:dyDescent="0.25">
      <c r="B4304" s="238">
        <v>4241</v>
      </c>
      <c r="C4304" s="237">
        <v>-45.191924676189359</v>
      </c>
    </row>
    <row r="4305" spans="2:3" x14ac:dyDescent="0.25">
      <c r="B4305" s="238">
        <v>4242</v>
      </c>
      <c r="C4305" s="237">
        <v>2.4209450663229717</v>
      </c>
    </row>
    <row r="4306" spans="2:3" x14ac:dyDescent="0.25">
      <c r="B4306" s="238">
        <v>4243</v>
      </c>
      <c r="C4306" s="237">
        <v>220.68109536280849</v>
      </c>
    </row>
    <row r="4307" spans="2:3" x14ac:dyDescent="0.25">
      <c r="B4307" s="238">
        <v>4244</v>
      </c>
      <c r="C4307" s="237">
        <v>40.47210989296002</v>
      </c>
    </row>
    <row r="4308" spans="2:3" x14ac:dyDescent="0.25">
      <c r="B4308" s="238">
        <v>4245</v>
      </c>
      <c r="C4308" s="237">
        <v>327.31586463700899</v>
      </c>
    </row>
    <row r="4309" spans="2:3" x14ac:dyDescent="0.25">
      <c r="B4309" s="238">
        <v>4246</v>
      </c>
      <c r="C4309" s="237">
        <v>363.67229667671421</v>
      </c>
    </row>
    <row r="4310" spans="2:3" x14ac:dyDescent="0.25">
      <c r="B4310" s="238">
        <v>4247</v>
      </c>
      <c r="C4310" s="237">
        <v>94.075657261471306</v>
      </c>
    </row>
    <row r="4311" spans="2:3" x14ac:dyDescent="0.25">
      <c r="B4311" s="238">
        <v>4248</v>
      </c>
      <c r="C4311" s="237">
        <v>341.21693814121329</v>
      </c>
    </row>
    <row r="4312" spans="2:3" x14ac:dyDescent="0.25">
      <c r="B4312" s="238">
        <v>4249</v>
      </c>
      <c r="C4312" s="237">
        <v>-67.30870002975351</v>
      </c>
    </row>
    <row r="4313" spans="2:3" x14ac:dyDescent="0.25">
      <c r="B4313" s="238">
        <v>4250</v>
      </c>
      <c r="C4313" s="237">
        <v>513.74172000191209</v>
      </c>
    </row>
    <row r="4314" spans="2:3" x14ac:dyDescent="0.25">
      <c r="B4314" s="238">
        <v>4251</v>
      </c>
      <c r="C4314" s="237">
        <v>137.54078900417019</v>
      </c>
    </row>
    <row r="4315" spans="2:3" x14ac:dyDescent="0.25">
      <c r="B4315" s="238">
        <v>4252</v>
      </c>
      <c r="C4315" s="237">
        <v>62.721197022981301</v>
      </c>
    </row>
    <row r="4316" spans="2:3" x14ac:dyDescent="0.25">
      <c r="B4316" s="238">
        <v>4253</v>
      </c>
      <c r="C4316" s="237">
        <v>262.00149137379253</v>
      </c>
    </row>
    <row r="4317" spans="2:3" x14ac:dyDescent="0.25">
      <c r="B4317" s="238">
        <v>4254</v>
      </c>
      <c r="C4317" s="237">
        <v>282.15374201182124</v>
      </c>
    </row>
    <row r="4318" spans="2:3" x14ac:dyDescent="0.25">
      <c r="B4318" s="238">
        <v>4255</v>
      </c>
      <c r="C4318" s="237">
        <v>232.42281053523294</v>
      </c>
    </row>
    <row r="4319" spans="2:3" x14ac:dyDescent="0.25">
      <c r="B4319" s="238">
        <v>4256</v>
      </c>
      <c r="C4319" s="237">
        <v>202.38417718506167</v>
      </c>
    </row>
    <row r="4320" spans="2:3" x14ac:dyDescent="0.25">
      <c r="B4320" s="238">
        <v>4257</v>
      </c>
      <c r="C4320" s="237">
        <v>233.18920818426665</v>
      </c>
    </row>
    <row r="4321" spans="2:3" x14ac:dyDescent="0.25">
      <c r="B4321" s="238">
        <v>4258</v>
      </c>
      <c r="C4321" s="237">
        <v>-2.2614019240073446</v>
      </c>
    </row>
    <row r="4322" spans="2:3" x14ac:dyDescent="0.25">
      <c r="B4322" s="238">
        <v>4259</v>
      </c>
      <c r="C4322" s="237">
        <v>401.18337555187492</v>
      </c>
    </row>
    <row r="4323" spans="2:3" x14ac:dyDescent="0.25">
      <c r="B4323" s="238">
        <v>4260</v>
      </c>
      <c r="C4323" s="237">
        <v>335.28525618170556</v>
      </c>
    </row>
    <row r="4324" spans="2:3" x14ac:dyDescent="0.25">
      <c r="B4324" s="238">
        <v>4261</v>
      </c>
      <c r="C4324" s="237">
        <v>332.89296265543214</v>
      </c>
    </row>
    <row r="4325" spans="2:3" x14ac:dyDescent="0.25">
      <c r="B4325" s="238">
        <v>4262</v>
      </c>
      <c r="C4325" s="237">
        <v>332.27994397174496</v>
      </c>
    </row>
    <row r="4326" spans="2:3" x14ac:dyDescent="0.25">
      <c r="B4326" s="238">
        <v>4263</v>
      </c>
      <c r="C4326" s="237">
        <v>129.09058600433067</v>
      </c>
    </row>
    <row r="4327" spans="2:3" x14ac:dyDescent="0.25">
      <c r="B4327" s="238">
        <v>4264</v>
      </c>
      <c r="C4327" s="237">
        <v>74.619463441821779</v>
      </c>
    </row>
    <row r="4328" spans="2:3" x14ac:dyDescent="0.25">
      <c r="B4328" s="238">
        <v>4265</v>
      </c>
      <c r="C4328" s="237">
        <v>221.4704636497618</v>
      </c>
    </row>
    <row r="4329" spans="2:3" x14ac:dyDescent="0.25">
      <c r="B4329" s="238">
        <v>4266</v>
      </c>
      <c r="C4329" s="237">
        <v>143.36764239994076</v>
      </c>
    </row>
    <row r="4330" spans="2:3" x14ac:dyDescent="0.25">
      <c r="B4330" s="238">
        <v>4267</v>
      </c>
      <c r="C4330" s="237">
        <v>136.29276665922544</v>
      </c>
    </row>
    <row r="4331" spans="2:3" x14ac:dyDescent="0.25">
      <c r="B4331" s="238">
        <v>4268</v>
      </c>
      <c r="C4331" s="237">
        <v>147.23929806865468</v>
      </c>
    </row>
    <row r="4332" spans="2:3" x14ac:dyDescent="0.25">
      <c r="B4332" s="238">
        <v>4269</v>
      </c>
      <c r="C4332" s="237">
        <v>-39.606759559146155</v>
      </c>
    </row>
    <row r="4333" spans="2:3" x14ac:dyDescent="0.25">
      <c r="B4333" s="238">
        <v>4270</v>
      </c>
      <c r="C4333" s="237">
        <v>172.70070066939655</v>
      </c>
    </row>
    <row r="4334" spans="2:3" x14ac:dyDescent="0.25">
      <c r="B4334" s="238">
        <v>4271</v>
      </c>
      <c r="C4334" s="237">
        <v>377.20277314406991</v>
      </c>
    </row>
    <row r="4335" spans="2:3" x14ac:dyDescent="0.25">
      <c r="B4335" s="238">
        <v>4272</v>
      </c>
      <c r="C4335" s="237">
        <v>-84.848264074640809</v>
      </c>
    </row>
    <row r="4336" spans="2:3" x14ac:dyDescent="0.25">
      <c r="B4336" s="238">
        <v>4273</v>
      </c>
      <c r="C4336" s="237">
        <v>160.32353179588267</v>
      </c>
    </row>
    <row r="4337" spans="2:3" x14ac:dyDescent="0.25">
      <c r="B4337" s="238">
        <v>4274</v>
      </c>
      <c r="C4337" s="237">
        <v>36.90094369339063</v>
      </c>
    </row>
    <row r="4338" spans="2:3" x14ac:dyDescent="0.25">
      <c r="B4338" s="238">
        <v>4275</v>
      </c>
      <c r="C4338" s="237">
        <v>146.23997047730802</v>
      </c>
    </row>
    <row r="4339" spans="2:3" x14ac:dyDescent="0.25">
      <c r="B4339" s="238">
        <v>4276</v>
      </c>
      <c r="C4339" s="237">
        <v>237.99957485109854</v>
      </c>
    </row>
    <row r="4340" spans="2:3" x14ac:dyDescent="0.25">
      <c r="B4340" s="238">
        <v>4277</v>
      </c>
      <c r="C4340" s="237">
        <v>84.546959429373615</v>
      </c>
    </row>
    <row r="4341" spans="2:3" x14ac:dyDescent="0.25">
      <c r="B4341" s="238">
        <v>4278</v>
      </c>
      <c r="C4341" s="237">
        <v>131.3040807293159</v>
      </c>
    </row>
    <row r="4342" spans="2:3" x14ac:dyDescent="0.25">
      <c r="B4342" s="238">
        <v>4279</v>
      </c>
      <c r="C4342" s="237">
        <v>250.93342378252314</v>
      </c>
    </row>
    <row r="4343" spans="2:3" x14ac:dyDescent="0.25">
      <c r="B4343" s="238">
        <v>4280</v>
      </c>
      <c r="C4343" s="237">
        <v>371.67675859192877</v>
      </c>
    </row>
    <row r="4344" spans="2:3" x14ac:dyDescent="0.25">
      <c r="B4344" s="238">
        <v>4281</v>
      </c>
      <c r="C4344" s="237">
        <v>33.790241480501976</v>
      </c>
    </row>
    <row r="4345" spans="2:3" x14ac:dyDescent="0.25">
      <c r="B4345" s="238">
        <v>4282</v>
      </c>
      <c r="C4345" s="237">
        <v>134.65819818532148</v>
      </c>
    </row>
    <row r="4346" spans="2:3" x14ac:dyDescent="0.25">
      <c r="B4346" s="238">
        <v>4283</v>
      </c>
      <c r="C4346" s="237">
        <v>-165.0253737866517</v>
      </c>
    </row>
    <row r="4347" spans="2:3" x14ac:dyDescent="0.25">
      <c r="B4347" s="238">
        <v>4284</v>
      </c>
      <c r="C4347" s="237">
        <v>52.947347647720093</v>
      </c>
    </row>
    <row r="4348" spans="2:3" x14ac:dyDescent="0.25">
      <c r="B4348" s="238">
        <v>4285</v>
      </c>
      <c r="C4348" s="237">
        <v>115.86995932677861</v>
      </c>
    </row>
    <row r="4349" spans="2:3" x14ac:dyDescent="0.25">
      <c r="B4349" s="238">
        <v>4286</v>
      </c>
      <c r="C4349" s="237">
        <v>202.16501479694</v>
      </c>
    </row>
    <row r="4350" spans="2:3" x14ac:dyDescent="0.25">
      <c r="B4350" s="238">
        <v>4287</v>
      </c>
      <c r="C4350" s="237">
        <v>131.00393764951895</v>
      </c>
    </row>
    <row r="4351" spans="2:3" x14ac:dyDescent="0.25">
      <c r="B4351" s="238">
        <v>4288</v>
      </c>
      <c r="C4351" s="237">
        <v>18.587151092053972</v>
      </c>
    </row>
    <row r="4352" spans="2:3" x14ac:dyDescent="0.25">
      <c r="B4352" s="238">
        <v>4289</v>
      </c>
      <c r="C4352" s="237">
        <v>320.79871835300662</v>
      </c>
    </row>
    <row r="4353" spans="2:3" x14ac:dyDescent="0.25">
      <c r="B4353" s="238">
        <v>4290</v>
      </c>
      <c r="C4353" s="237">
        <v>87.198097787052546</v>
      </c>
    </row>
    <row r="4354" spans="2:3" x14ac:dyDescent="0.25">
      <c r="B4354" s="238">
        <v>4291</v>
      </c>
      <c r="C4354" s="237">
        <v>59.750646106598147</v>
      </c>
    </row>
    <row r="4355" spans="2:3" x14ac:dyDescent="0.25">
      <c r="B4355" s="238">
        <v>4292</v>
      </c>
      <c r="C4355" s="237">
        <v>205.55289619994301</v>
      </c>
    </row>
    <row r="4356" spans="2:3" x14ac:dyDescent="0.25">
      <c r="B4356" s="238">
        <v>4293</v>
      </c>
      <c r="C4356" s="237">
        <v>145.90323211295052</v>
      </c>
    </row>
    <row r="4357" spans="2:3" x14ac:dyDescent="0.25">
      <c r="B4357" s="238">
        <v>4294</v>
      </c>
      <c r="C4357" s="237">
        <v>13.381152734463498</v>
      </c>
    </row>
    <row r="4358" spans="2:3" x14ac:dyDescent="0.25">
      <c r="B4358" s="238">
        <v>4295</v>
      </c>
      <c r="C4358" s="237">
        <v>55.917365605518768</v>
      </c>
    </row>
    <row r="4359" spans="2:3" x14ac:dyDescent="0.25">
      <c r="B4359" s="238">
        <v>4296</v>
      </c>
      <c r="C4359" s="237">
        <v>434.19529299801189</v>
      </c>
    </row>
    <row r="4360" spans="2:3" x14ac:dyDescent="0.25">
      <c r="B4360" s="238">
        <v>4297</v>
      </c>
      <c r="C4360" s="237">
        <v>-128.79692221930213</v>
      </c>
    </row>
    <row r="4361" spans="2:3" x14ac:dyDescent="0.25">
      <c r="B4361" s="238">
        <v>4298</v>
      </c>
      <c r="C4361" s="237">
        <v>-1.9000630871944821</v>
      </c>
    </row>
    <row r="4362" spans="2:3" x14ac:dyDescent="0.25">
      <c r="B4362" s="238">
        <v>4299</v>
      </c>
      <c r="C4362" s="237">
        <v>109.85911729135599</v>
      </c>
    </row>
    <row r="4363" spans="2:3" x14ac:dyDescent="0.25">
      <c r="B4363" s="238">
        <v>4300</v>
      </c>
      <c r="C4363" s="237">
        <v>176.48988467011398</v>
      </c>
    </row>
    <row r="4364" spans="2:3" x14ac:dyDescent="0.25">
      <c r="B4364" s="238">
        <v>4301</v>
      </c>
      <c r="C4364" s="237">
        <v>271.2306125178078</v>
      </c>
    </row>
    <row r="4365" spans="2:3" x14ac:dyDescent="0.25">
      <c r="B4365" s="238">
        <v>4302</v>
      </c>
      <c r="C4365" s="237">
        <v>167.70923711016962</v>
      </c>
    </row>
    <row r="4366" spans="2:3" x14ac:dyDescent="0.25">
      <c r="B4366" s="238">
        <v>4303</v>
      </c>
      <c r="C4366" s="237">
        <v>193.35844487760767</v>
      </c>
    </row>
    <row r="4367" spans="2:3" x14ac:dyDescent="0.25">
      <c r="B4367" s="238">
        <v>4304</v>
      </c>
      <c r="C4367" s="237">
        <v>177.81362874881933</v>
      </c>
    </row>
    <row r="4368" spans="2:3" x14ac:dyDescent="0.25">
      <c r="B4368" s="238">
        <v>4305</v>
      </c>
      <c r="C4368" s="237">
        <v>16.074695018048899</v>
      </c>
    </row>
    <row r="4369" spans="2:3" x14ac:dyDescent="0.25">
      <c r="B4369" s="238">
        <v>4306</v>
      </c>
      <c r="C4369" s="237">
        <v>208.63554828629907</v>
      </c>
    </row>
    <row r="4370" spans="2:3" x14ac:dyDescent="0.25">
      <c r="B4370" s="238">
        <v>4307</v>
      </c>
      <c r="C4370" s="237">
        <v>11.75959609157546</v>
      </c>
    </row>
    <row r="4371" spans="2:3" x14ac:dyDescent="0.25">
      <c r="B4371" s="238">
        <v>4308</v>
      </c>
      <c r="C4371" s="237">
        <v>94.757055154151715</v>
      </c>
    </row>
    <row r="4372" spans="2:3" x14ac:dyDescent="0.25">
      <c r="B4372" s="238">
        <v>4309</v>
      </c>
      <c r="C4372" s="237">
        <v>231.0794203752273</v>
      </c>
    </row>
    <row r="4373" spans="2:3" x14ac:dyDescent="0.25">
      <c r="B4373" s="238">
        <v>4310</v>
      </c>
      <c r="C4373" s="237">
        <v>-88.014169446047674</v>
      </c>
    </row>
    <row r="4374" spans="2:3" x14ac:dyDescent="0.25">
      <c r="B4374" s="238">
        <v>4311</v>
      </c>
      <c r="C4374" s="237">
        <v>157.73668970044469</v>
      </c>
    </row>
    <row r="4375" spans="2:3" x14ac:dyDescent="0.25">
      <c r="B4375" s="238">
        <v>4312</v>
      </c>
      <c r="C4375" s="237">
        <v>-21.371687843021419</v>
      </c>
    </row>
    <row r="4376" spans="2:3" x14ac:dyDescent="0.25">
      <c r="B4376" s="238">
        <v>4313</v>
      </c>
      <c r="C4376" s="237">
        <v>90.573154068838988</v>
      </c>
    </row>
    <row r="4377" spans="2:3" x14ac:dyDescent="0.25">
      <c r="B4377" s="238">
        <v>4314</v>
      </c>
      <c r="C4377" s="237">
        <v>117.61717742454901</v>
      </c>
    </row>
    <row r="4378" spans="2:3" x14ac:dyDescent="0.25">
      <c r="B4378" s="238">
        <v>4315</v>
      </c>
      <c r="C4378" s="237">
        <v>-28.809314262207948</v>
      </c>
    </row>
    <row r="4379" spans="2:3" x14ac:dyDescent="0.25">
      <c r="B4379" s="238">
        <v>4316</v>
      </c>
      <c r="C4379" s="237">
        <v>121.18123329451832</v>
      </c>
    </row>
    <row r="4380" spans="2:3" x14ac:dyDescent="0.25">
      <c r="B4380" s="238">
        <v>4317</v>
      </c>
      <c r="C4380" s="237">
        <v>32.664555440382372</v>
      </c>
    </row>
    <row r="4381" spans="2:3" x14ac:dyDescent="0.25">
      <c r="B4381" s="238">
        <v>4318</v>
      </c>
      <c r="C4381" s="237">
        <v>107.68303885646533</v>
      </c>
    </row>
    <row r="4382" spans="2:3" x14ac:dyDescent="0.25">
      <c r="B4382" s="238">
        <v>4319</v>
      </c>
      <c r="C4382" s="237">
        <v>-82.981387971960686</v>
      </c>
    </row>
    <row r="4383" spans="2:3" x14ac:dyDescent="0.25">
      <c r="B4383" s="238">
        <v>4320</v>
      </c>
      <c r="C4383" s="237">
        <v>200.78142111197309</v>
      </c>
    </row>
    <row r="4384" spans="2:3" x14ac:dyDescent="0.25">
      <c r="B4384" s="238">
        <v>4321</v>
      </c>
      <c r="C4384" s="237">
        <v>57.85151479253296</v>
      </c>
    </row>
    <row r="4385" spans="2:3" x14ac:dyDescent="0.25">
      <c r="B4385" s="238">
        <v>4322</v>
      </c>
      <c r="C4385" s="237">
        <v>-51.673338438278478</v>
      </c>
    </row>
    <row r="4386" spans="2:3" x14ac:dyDescent="0.25">
      <c r="B4386" s="238">
        <v>4323</v>
      </c>
      <c r="C4386" s="237">
        <v>-19.031063810548176</v>
      </c>
    </row>
    <row r="4387" spans="2:3" x14ac:dyDescent="0.25">
      <c r="B4387" s="238">
        <v>4324</v>
      </c>
      <c r="C4387" s="237">
        <v>71.072674117080908</v>
      </c>
    </row>
    <row r="4388" spans="2:3" x14ac:dyDescent="0.25">
      <c r="B4388" s="238">
        <v>4325</v>
      </c>
      <c r="C4388" s="237">
        <v>-85.836876605703765</v>
      </c>
    </row>
    <row r="4389" spans="2:3" x14ac:dyDescent="0.25">
      <c r="B4389" s="238">
        <v>4326</v>
      </c>
      <c r="C4389" s="237">
        <v>130.12127713301311</v>
      </c>
    </row>
    <row r="4390" spans="2:3" x14ac:dyDescent="0.25">
      <c r="B4390" s="238">
        <v>4327</v>
      </c>
      <c r="C4390" s="237">
        <v>72.537988147852388</v>
      </c>
    </row>
    <row r="4391" spans="2:3" x14ac:dyDescent="0.25">
      <c r="B4391" s="238">
        <v>4328</v>
      </c>
      <c r="C4391" s="237">
        <v>106.95798581834424</v>
      </c>
    </row>
    <row r="4392" spans="2:3" x14ac:dyDescent="0.25">
      <c r="B4392" s="238">
        <v>4329</v>
      </c>
      <c r="C4392" s="237">
        <v>270.3388692189709</v>
      </c>
    </row>
    <row r="4393" spans="2:3" x14ac:dyDescent="0.25">
      <c r="B4393" s="238">
        <v>4330</v>
      </c>
      <c r="C4393" s="237">
        <v>193.84620328476257</v>
      </c>
    </row>
    <row r="4394" spans="2:3" x14ac:dyDescent="0.25">
      <c r="B4394" s="238">
        <v>4331</v>
      </c>
      <c r="C4394" s="237">
        <v>21.562076450961115</v>
      </c>
    </row>
    <row r="4395" spans="2:3" x14ac:dyDescent="0.25">
      <c r="B4395" s="238">
        <v>4332</v>
      </c>
      <c r="C4395" s="237">
        <v>-36.35764457959985</v>
      </c>
    </row>
    <row r="4396" spans="2:3" x14ac:dyDescent="0.25">
      <c r="B4396" s="238">
        <v>4333</v>
      </c>
      <c r="C4396" s="237">
        <v>221.58516777117154</v>
      </c>
    </row>
    <row r="4397" spans="2:3" x14ac:dyDescent="0.25">
      <c r="B4397" s="238">
        <v>4334</v>
      </c>
      <c r="C4397" s="237">
        <v>135.25791701490854</v>
      </c>
    </row>
    <row r="4398" spans="2:3" x14ac:dyDescent="0.25">
      <c r="B4398" s="238">
        <v>4335</v>
      </c>
      <c r="C4398" s="237">
        <v>214.97048777279358</v>
      </c>
    </row>
    <row r="4399" spans="2:3" x14ac:dyDescent="0.25">
      <c r="B4399" s="238">
        <v>4336</v>
      </c>
      <c r="C4399" s="237">
        <v>106.66738062126028</v>
      </c>
    </row>
    <row r="4400" spans="2:3" x14ac:dyDescent="0.25">
      <c r="B4400" s="238">
        <v>4337</v>
      </c>
      <c r="C4400" s="237">
        <v>3.7941175895447543</v>
      </c>
    </row>
    <row r="4401" spans="2:3" x14ac:dyDescent="0.25">
      <c r="B4401" s="238">
        <v>4338</v>
      </c>
      <c r="C4401" s="237">
        <v>78.113881286903705</v>
      </c>
    </row>
    <row r="4402" spans="2:3" x14ac:dyDescent="0.25">
      <c r="B4402" s="238">
        <v>4339</v>
      </c>
      <c r="C4402" s="237">
        <v>285.40998338633244</v>
      </c>
    </row>
    <row r="4403" spans="2:3" x14ac:dyDescent="0.25">
      <c r="B4403" s="238">
        <v>4340</v>
      </c>
      <c r="C4403" s="237">
        <v>148.60975066496775</v>
      </c>
    </row>
    <row r="4404" spans="2:3" x14ac:dyDescent="0.25">
      <c r="B4404" s="238">
        <v>4341</v>
      </c>
      <c r="C4404" s="237">
        <v>-83.362872282927952</v>
      </c>
    </row>
    <row r="4405" spans="2:3" x14ac:dyDescent="0.25">
      <c r="B4405" s="238">
        <v>4342</v>
      </c>
      <c r="C4405" s="237">
        <v>234.66192600599476</v>
      </c>
    </row>
    <row r="4406" spans="2:3" x14ac:dyDescent="0.25">
      <c r="B4406" s="238">
        <v>4343</v>
      </c>
      <c r="C4406" s="237">
        <v>134.97076475055718</v>
      </c>
    </row>
    <row r="4407" spans="2:3" x14ac:dyDescent="0.25">
      <c r="B4407" s="238">
        <v>4344</v>
      </c>
      <c r="C4407" s="237">
        <v>236.97466257157151</v>
      </c>
    </row>
    <row r="4408" spans="2:3" x14ac:dyDescent="0.25">
      <c r="B4408" s="238">
        <v>4345</v>
      </c>
      <c r="C4408" s="237">
        <v>223.31765222743277</v>
      </c>
    </row>
    <row r="4409" spans="2:3" x14ac:dyDescent="0.25">
      <c r="B4409" s="238">
        <v>4346</v>
      </c>
      <c r="C4409" s="237">
        <v>21.571399296932967</v>
      </c>
    </row>
    <row r="4410" spans="2:3" x14ac:dyDescent="0.25">
      <c r="B4410" s="238">
        <v>4347</v>
      </c>
      <c r="C4410" s="237">
        <v>159.60880097428381</v>
      </c>
    </row>
    <row r="4411" spans="2:3" x14ac:dyDescent="0.25">
      <c r="B4411" s="238">
        <v>4348</v>
      </c>
      <c r="C4411" s="237">
        <v>217.82071979962876</v>
      </c>
    </row>
    <row r="4412" spans="2:3" x14ac:dyDescent="0.25">
      <c r="B4412" s="238">
        <v>4349</v>
      </c>
      <c r="C4412" s="237">
        <v>-216.53293769547059</v>
      </c>
    </row>
    <row r="4413" spans="2:3" x14ac:dyDescent="0.25">
      <c r="B4413" s="238">
        <v>4350</v>
      </c>
      <c r="C4413" s="237">
        <v>306.05277190421384</v>
      </c>
    </row>
    <row r="4414" spans="2:3" x14ac:dyDescent="0.25">
      <c r="B4414" s="238">
        <v>4351</v>
      </c>
      <c r="C4414" s="237">
        <v>95.582700320871879</v>
      </c>
    </row>
    <row r="4415" spans="2:3" x14ac:dyDescent="0.25">
      <c r="B4415" s="238">
        <v>4352</v>
      </c>
      <c r="C4415" s="237">
        <v>38.592758905717673</v>
      </c>
    </row>
    <row r="4416" spans="2:3" x14ac:dyDescent="0.25">
      <c r="B4416" s="238">
        <v>4353</v>
      </c>
      <c r="C4416" s="237">
        <v>294.48488379276176</v>
      </c>
    </row>
    <row r="4417" spans="2:3" x14ac:dyDescent="0.25">
      <c r="B4417" s="238">
        <v>4354</v>
      </c>
      <c r="C4417" s="237">
        <v>-71.251425682552991</v>
      </c>
    </row>
    <row r="4418" spans="2:3" x14ac:dyDescent="0.25">
      <c r="B4418" s="238">
        <v>4355</v>
      </c>
      <c r="C4418" s="237">
        <v>166.6618323445152</v>
      </c>
    </row>
    <row r="4419" spans="2:3" x14ac:dyDescent="0.25">
      <c r="B4419" s="238">
        <v>4356</v>
      </c>
      <c r="C4419" s="237">
        <v>96.839715578131248</v>
      </c>
    </row>
    <row r="4420" spans="2:3" x14ac:dyDescent="0.25">
      <c r="B4420" s="238">
        <v>4357</v>
      </c>
      <c r="C4420" s="237">
        <v>67.708294748990681</v>
      </c>
    </row>
    <row r="4421" spans="2:3" x14ac:dyDescent="0.25">
      <c r="B4421" s="238">
        <v>4358</v>
      </c>
      <c r="C4421" s="237">
        <v>368.89395209007461</v>
      </c>
    </row>
    <row r="4422" spans="2:3" x14ac:dyDescent="0.25">
      <c r="B4422" s="238">
        <v>4359</v>
      </c>
      <c r="C4422" s="237">
        <v>164.13080527374512</v>
      </c>
    </row>
    <row r="4423" spans="2:3" x14ac:dyDescent="0.25">
      <c r="B4423" s="238">
        <v>4360</v>
      </c>
      <c r="C4423" s="237">
        <v>313.44690186033847</v>
      </c>
    </row>
    <row r="4424" spans="2:3" x14ac:dyDescent="0.25">
      <c r="B4424" s="238">
        <v>4361</v>
      </c>
      <c r="C4424" s="237">
        <v>118.65027892475284</v>
      </c>
    </row>
    <row r="4425" spans="2:3" x14ac:dyDescent="0.25">
      <c r="B4425" s="238">
        <v>4362</v>
      </c>
      <c r="C4425" s="237">
        <v>48.92287309953268</v>
      </c>
    </row>
    <row r="4426" spans="2:3" x14ac:dyDescent="0.25">
      <c r="B4426" s="238">
        <v>4363</v>
      </c>
      <c r="C4426" s="237">
        <v>262.25920086542192</v>
      </c>
    </row>
    <row r="4427" spans="2:3" x14ac:dyDescent="0.25">
      <c r="B4427" s="238">
        <v>4364</v>
      </c>
      <c r="C4427" s="237">
        <v>-58.728060657942507</v>
      </c>
    </row>
    <row r="4428" spans="2:3" x14ac:dyDescent="0.25">
      <c r="B4428" s="238">
        <v>4365</v>
      </c>
      <c r="C4428" s="237">
        <v>272.7079099663365</v>
      </c>
    </row>
    <row r="4429" spans="2:3" x14ac:dyDescent="0.25">
      <c r="B4429" s="238">
        <v>4366</v>
      </c>
      <c r="C4429" s="237">
        <v>239.87979902655314</v>
      </c>
    </row>
    <row r="4430" spans="2:3" x14ac:dyDescent="0.25">
      <c r="B4430" s="238">
        <v>4367</v>
      </c>
      <c r="C4430" s="237">
        <v>-30.353193378059188</v>
      </c>
    </row>
    <row r="4431" spans="2:3" x14ac:dyDescent="0.25">
      <c r="B4431" s="238">
        <v>4368</v>
      </c>
      <c r="C4431" s="237">
        <v>220.84433982247168</v>
      </c>
    </row>
    <row r="4432" spans="2:3" x14ac:dyDescent="0.25">
      <c r="B4432" s="238">
        <v>4369</v>
      </c>
      <c r="C4432" s="237">
        <v>109.17634215110623</v>
      </c>
    </row>
    <row r="4433" spans="2:3" x14ac:dyDescent="0.25">
      <c r="B4433" s="238">
        <v>4370</v>
      </c>
      <c r="C4433" s="237">
        <v>87.556910312897003</v>
      </c>
    </row>
    <row r="4434" spans="2:3" x14ac:dyDescent="0.25">
      <c r="B4434" s="238">
        <v>4371</v>
      </c>
      <c r="C4434" s="237">
        <v>-42.926813350015777</v>
      </c>
    </row>
    <row r="4435" spans="2:3" x14ac:dyDescent="0.25">
      <c r="B4435" s="238">
        <v>4372</v>
      </c>
      <c r="C4435" s="237">
        <v>229.75918171879644</v>
      </c>
    </row>
    <row r="4436" spans="2:3" x14ac:dyDescent="0.25">
      <c r="B4436" s="238">
        <v>4373</v>
      </c>
      <c r="C4436" s="237">
        <v>200.64961857242443</v>
      </c>
    </row>
    <row r="4437" spans="2:3" x14ac:dyDescent="0.25">
      <c r="B4437" s="238">
        <v>4374</v>
      </c>
      <c r="C4437" s="237">
        <v>-121.22364058399111</v>
      </c>
    </row>
    <row r="4438" spans="2:3" x14ac:dyDescent="0.25">
      <c r="B4438" s="238">
        <v>4375</v>
      </c>
      <c r="C4438" s="237">
        <v>319.30188787337897</v>
      </c>
    </row>
    <row r="4439" spans="2:3" x14ac:dyDescent="0.25">
      <c r="B4439" s="238">
        <v>4376</v>
      </c>
      <c r="C4439" s="237">
        <v>246.13843662902428</v>
      </c>
    </row>
    <row r="4440" spans="2:3" x14ac:dyDescent="0.25">
      <c r="B4440" s="238">
        <v>4377</v>
      </c>
      <c r="C4440" s="237">
        <v>153.95666633846699</v>
      </c>
    </row>
    <row r="4441" spans="2:3" x14ac:dyDescent="0.25">
      <c r="B4441" s="238">
        <v>4378</v>
      </c>
      <c r="C4441" s="237">
        <v>245.12765398424312</v>
      </c>
    </row>
    <row r="4442" spans="2:3" x14ac:dyDescent="0.25">
      <c r="B4442" s="238">
        <v>4379</v>
      </c>
      <c r="C4442" s="237">
        <v>136.96242268287878</v>
      </c>
    </row>
    <row r="4443" spans="2:3" x14ac:dyDescent="0.25">
      <c r="B4443" s="238">
        <v>4380</v>
      </c>
      <c r="C4443" s="237">
        <v>357.69648690547149</v>
      </c>
    </row>
    <row r="4444" spans="2:3" x14ac:dyDescent="0.25">
      <c r="B4444" s="238">
        <v>4381</v>
      </c>
      <c r="C4444" s="237">
        <v>214.18308806276474</v>
      </c>
    </row>
    <row r="4445" spans="2:3" x14ac:dyDescent="0.25">
      <c r="B4445" s="238">
        <v>4382</v>
      </c>
      <c r="C4445" s="237">
        <v>183.54703533993327</v>
      </c>
    </row>
    <row r="4446" spans="2:3" x14ac:dyDescent="0.25">
      <c r="B4446" s="238">
        <v>4383</v>
      </c>
      <c r="C4446" s="237">
        <v>223.83501431642543</v>
      </c>
    </row>
    <row r="4447" spans="2:3" x14ac:dyDescent="0.25">
      <c r="B4447" s="238">
        <v>4384</v>
      </c>
      <c r="C4447" s="237">
        <v>71.216371138182524</v>
      </c>
    </row>
    <row r="4448" spans="2:3" x14ac:dyDescent="0.25">
      <c r="B4448" s="238">
        <v>4385</v>
      </c>
      <c r="C4448" s="237">
        <v>199.75760068376798</v>
      </c>
    </row>
    <row r="4449" spans="2:3" x14ac:dyDescent="0.25">
      <c r="B4449" s="238">
        <v>4386</v>
      </c>
      <c r="C4449" s="237">
        <v>175.68510355149965</v>
      </c>
    </row>
    <row r="4450" spans="2:3" x14ac:dyDescent="0.25">
      <c r="B4450" s="238">
        <v>4387</v>
      </c>
      <c r="C4450" s="237">
        <v>416.64152234185491</v>
      </c>
    </row>
    <row r="4451" spans="2:3" x14ac:dyDescent="0.25">
      <c r="B4451" s="238">
        <v>4388</v>
      </c>
      <c r="C4451" s="237">
        <v>123.76101739509481</v>
      </c>
    </row>
    <row r="4452" spans="2:3" x14ac:dyDescent="0.25">
      <c r="B4452" s="238">
        <v>4389</v>
      </c>
      <c r="C4452" s="237">
        <v>101.29452358931059</v>
      </c>
    </row>
    <row r="4453" spans="2:3" x14ac:dyDescent="0.25">
      <c r="B4453" s="238">
        <v>4390</v>
      </c>
      <c r="C4453" s="237">
        <v>169.7056106483287</v>
      </c>
    </row>
    <row r="4454" spans="2:3" x14ac:dyDescent="0.25">
      <c r="B4454" s="238">
        <v>4391</v>
      </c>
      <c r="C4454" s="237">
        <v>173.67756948870414</v>
      </c>
    </row>
    <row r="4455" spans="2:3" x14ac:dyDescent="0.25">
      <c r="B4455" s="238">
        <v>4392</v>
      </c>
      <c r="C4455" s="237">
        <v>-17.191291893152282</v>
      </c>
    </row>
    <row r="4456" spans="2:3" x14ac:dyDescent="0.25">
      <c r="B4456" s="238">
        <v>4393</v>
      </c>
      <c r="C4456" s="237">
        <v>44.107882912820898</v>
      </c>
    </row>
    <row r="4457" spans="2:3" x14ac:dyDescent="0.25">
      <c r="B4457" s="238">
        <v>4394</v>
      </c>
      <c r="C4457" s="237">
        <v>140.11400979145139</v>
      </c>
    </row>
    <row r="4458" spans="2:3" x14ac:dyDescent="0.25">
      <c r="B4458" s="238">
        <v>4395</v>
      </c>
      <c r="C4458" s="237">
        <v>21.841130299099007</v>
      </c>
    </row>
    <row r="4459" spans="2:3" x14ac:dyDescent="0.25">
      <c r="B4459" s="238">
        <v>4396</v>
      </c>
      <c r="C4459" s="237">
        <v>145.22950695083068</v>
      </c>
    </row>
    <row r="4460" spans="2:3" x14ac:dyDescent="0.25">
      <c r="B4460" s="238">
        <v>4397</v>
      </c>
      <c r="C4460" s="237">
        <v>-194.15249158506708</v>
      </c>
    </row>
    <row r="4461" spans="2:3" x14ac:dyDescent="0.25">
      <c r="B4461" s="238">
        <v>4398</v>
      </c>
      <c r="C4461" s="237">
        <v>119.30446877424784</v>
      </c>
    </row>
    <row r="4462" spans="2:3" x14ac:dyDescent="0.25">
      <c r="B4462" s="238">
        <v>4399</v>
      </c>
      <c r="C4462" s="237">
        <v>-191.61853257899992</v>
      </c>
    </row>
    <row r="4463" spans="2:3" x14ac:dyDescent="0.25">
      <c r="B4463" s="238">
        <v>4400</v>
      </c>
      <c r="C4463" s="237">
        <v>200.27654297922874</v>
      </c>
    </row>
    <row r="4464" spans="2:3" x14ac:dyDescent="0.25">
      <c r="B4464" s="238">
        <v>4401</v>
      </c>
      <c r="C4464" s="237">
        <v>84.969366925645062</v>
      </c>
    </row>
    <row r="4465" spans="2:3" x14ac:dyDescent="0.25">
      <c r="B4465" s="238">
        <v>4402</v>
      </c>
      <c r="C4465" s="237">
        <v>-19.03370279333808</v>
      </c>
    </row>
    <row r="4466" spans="2:3" x14ac:dyDescent="0.25">
      <c r="B4466" s="238">
        <v>4403</v>
      </c>
      <c r="C4466" s="237">
        <v>208.35021096210346</v>
      </c>
    </row>
    <row r="4467" spans="2:3" x14ac:dyDescent="0.25">
      <c r="B4467" s="238">
        <v>4404</v>
      </c>
      <c r="C4467" s="237">
        <v>-42.582389077374245</v>
      </c>
    </row>
    <row r="4468" spans="2:3" x14ac:dyDescent="0.25">
      <c r="B4468" s="238">
        <v>4405</v>
      </c>
      <c r="C4468" s="237">
        <v>168.4210420482145</v>
      </c>
    </row>
    <row r="4469" spans="2:3" x14ac:dyDescent="0.25">
      <c r="B4469" s="238">
        <v>4406</v>
      </c>
      <c r="C4469" s="237">
        <v>268.78655161045367</v>
      </c>
    </row>
    <row r="4470" spans="2:3" x14ac:dyDescent="0.25">
      <c r="B4470" s="238">
        <v>4407</v>
      </c>
      <c r="C4470" s="237">
        <v>223.18301305193847</v>
      </c>
    </row>
    <row r="4471" spans="2:3" x14ac:dyDescent="0.25">
      <c r="B4471" s="238">
        <v>4408</v>
      </c>
      <c r="C4471" s="237">
        <v>299.28538062632276</v>
      </c>
    </row>
    <row r="4472" spans="2:3" x14ac:dyDescent="0.25">
      <c r="B4472" s="238">
        <v>4409</v>
      </c>
      <c r="C4472" s="237">
        <v>-75.958840304628779</v>
      </c>
    </row>
    <row r="4473" spans="2:3" x14ac:dyDescent="0.25">
      <c r="B4473" s="238">
        <v>4410</v>
      </c>
      <c r="C4473" s="237">
        <v>299.10637075223883</v>
      </c>
    </row>
    <row r="4474" spans="2:3" x14ac:dyDescent="0.25">
      <c r="B4474" s="238">
        <v>4411</v>
      </c>
      <c r="C4474" s="237">
        <v>-5.0392636941538314</v>
      </c>
    </row>
    <row r="4475" spans="2:3" x14ac:dyDescent="0.25">
      <c r="B4475" s="238">
        <v>4412</v>
      </c>
      <c r="C4475" s="237">
        <v>223.18688314199352</v>
      </c>
    </row>
    <row r="4476" spans="2:3" x14ac:dyDescent="0.25">
      <c r="B4476" s="238">
        <v>4413</v>
      </c>
      <c r="C4476" s="237">
        <v>27.51668767684238</v>
      </c>
    </row>
    <row r="4477" spans="2:3" x14ac:dyDescent="0.25">
      <c r="B4477" s="238">
        <v>4414</v>
      </c>
      <c r="C4477" s="237">
        <v>95.253339493626555</v>
      </c>
    </row>
    <row r="4478" spans="2:3" x14ac:dyDescent="0.25">
      <c r="B4478" s="238">
        <v>4415</v>
      </c>
      <c r="C4478" s="237">
        <v>43.468299164698152</v>
      </c>
    </row>
    <row r="4479" spans="2:3" x14ac:dyDescent="0.25">
      <c r="B4479" s="238">
        <v>4416</v>
      </c>
      <c r="C4479" s="237">
        <v>113.18257328384253</v>
      </c>
    </row>
    <row r="4480" spans="2:3" x14ac:dyDescent="0.25">
      <c r="B4480" s="238">
        <v>4417</v>
      </c>
      <c r="C4480" s="237">
        <v>-65.907335738127244</v>
      </c>
    </row>
    <row r="4481" spans="2:3" x14ac:dyDescent="0.25">
      <c r="B4481" s="238">
        <v>4418</v>
      </c>
      <c r="C4481" s="237">
        <v>206.33281511337921</v>
      </c>
    </row>
    <row r="4482" spans="2:3" x14ac:dyDescent="0.25">
      <c r="B4482" s="238">
        <v>4419</v>
      </c>
      <c r="C4482" s="237">
        <v>-95.033824243627208</v>
      </c>
    </row>
    <row r="4483" spans="2:3" x14ac:dyDescent="0.25">
      <c r="B4483" s="238">
        <v>4420</v>
      </c>
      <c r="C4483" s="237">
        <v>82.785195376931028</v>
      </c>
    </row>
    <row r="4484" spans="2:3" x14ac:dyDescent="0.25">
      <c r="B4484" s="238">
        <v>4421</v>
      </c>
      <c r="C4484" s="237">
        <v>68.187747647001942</v>
      </c>
    </row>
    <row r="4485" spans="2:3" x14ac:dyDescent="0.25">
      <c r="B4485" s="238">
        <v>4422</v>
      </c>
      <c r="C4485" s="237">
        <v>348.80503703454792</v>
      </c>
    </row>
    <row r="4486" spans="2:3" x14ac:dyDescent="0.25">
      <c r="B4486" s="238">
        <v>4423</v>
      </c>
      <c r="C4486" s="237">
        <v>139.01864760912721</v>
      </c>
    </row>
    <row r="4487" spans="2:3" x14ac:dyDescent="0.25">
      <c r="B4487" s="238">
        <v>4424</v>
      </c>
      <c r="C4487" s="237">
        <v>128.54074755231517</v>
      </c>
    </row>
    <row r="4488" spans="2:3" x14ac:dyDescent="0.25">
      <c r="B4488" s="238">
        <v>4425</v>
      </c>
      <c r="C4488" s="237">
        <v>-22.371057527252191</v>
      </c>
    </row>
    <row r="4489" spans="2:3" x14ac:dyDescent="0.25">
      <c r="B4489" s="238">
        <v>4426</v>
      </c>
      <c r="C4489" s="237">
        <v>40.823913657244177</v>
      </c>
    </row>
    <row r="4490" spans="2:3" x14ac:dyDescent="0.25">
      <c r="B4490" s="238">
        <v>4427</v>
      </c>
      <c r="C4490" s="237">
        <v>61.751046300924571</v>
      </c>
    </row>
    <row r="4491" spans="2:3" x14ac:dyDescent="0.25">
      <c r="B4491" s="238">
        <v>4428</v>
      </c>
      <c r="C4491" s="237">
        <v>45.481264933336419</v>
      </c>
    </row>
    <row r="4492" spans="2:3" x14ac:dyDescent="0.25">
      <c r="B4492" s="238">
        <v>4429</v>
      </c>
      <c r="C4492" s="237">
        <v>125.64486746830735</v>
      </c>
    </row>
    <row r="4493" spans="2:3" x14ac:dyDescent="0.25">
      <c r="B4493" s="238">
        <v>4430</v>
      </c>
      <c r="C4493" s="237">
        <v>169.67974475954742</v>
      </c>
    </row>
    <row r="4494" spans="2:3" x14ac:dyDescent="0.25">
      <c r="B4494" s="238">
        <v>4431</v>
      </c>
      <c r="C4494" s="237">
        <v>224.8576920441208</v>
      </c>
    </row>
    <row r="4495" spans="2:3" x14ac:dyDescent="0.25">
      <c r="B4495" s="238">
        <v>4432</v>
      </c>
      <c r="C4495" s="237">
        <v>29.826524753376262</v>
      </c>
    </row>
    <row r="4496" spans="2:3" x14ac:dyDescent="0.25">
      <c r="B4496" s="238">
        <v>4433</v>
      </c>
      <c r="C4496" s="237">
        <v>60.829989542897493</v>
      </c>
    </row>
    <row r="4497" spans="2:3" x14ac:dyDescent="0.25">
      <c r="B4497" s="238">
        <v>4434</v>
      </c>
      <c r="C4497" s="237">
        <v>328.45230777765312</v>
      </c>
    </row>
    <row r="4498" spans="2:3" x14ac:dyDescent="0.25">
      <c r="B4498" s="238">
        <v>4435</v>
      </c>
      <c r="C4498" s="237">
        <v>89.810848554713928</v>
      </c>
    </row>
    <row r="4499" spans="2:3" x14ac:dyDescent="0.25">
      <c r="B4499" s="238">
        <v>4436</v>
      </c>
      <c r="C4499" s="237">
        <v>165.3762217000893</v>
      </c>
    </row>
    <row r="4500" spans="2:3" x14ac:dyDescent="0.25">
      <c r="B4500" s="238">
        <v>4437</v>
      </c>
      <c r="C4500" s="237">
        <v>60.903471403152579</v>
      </c>
    </row>
    <row r="4501" spans="2:3" x14ac:dyDescent="0.25">
      <c r="B4501" s="238">
        <v>4438</v>
      </c>
      <c r="C4501" s="237">
        <v>169.9961748915922</v>
      </c>
    </row>
    <row r="4502" spans="2:3" x14ac:dyDescent="0.25">
      <c r="B4502" s="238">
        <v>4439</v>
      </c>
      <c r="C4502" s="237">
        <v>246.00891220281201</v>
      </c>
    </row>
    <row r="4503" spans="2:3" x14ac:dyDescent="0.25">
      <c r="B4503" s="238">
        <v>4440</v>
      </c>
      <c r="C4503" s="237">
        <v>152.04049173323628</v>
      </c>
    </row>
    <row r="4504" spans="2:3" x14ac:dyDescent="0.25">
      <c r="B4504" s="238">
        <v>4441</v>
      </c>
      <c r="C4504" s="237">
        <v>234.80027536694865</v>
      </c>
    </row>
    <row r="4505" spans="2:3" x14ac:dyDescent="0.25">
      <c r="B4505" s="238">
        <v>4442</v>
      </c>
      <c r="C4505" s="237">
        <v>114.67090810339027</v>
      </c>
    </row>
    <row r="4506" spans="2:3" x14ac:dyDescent="0.25">
      <c r="B4506" s="238">
        <v>4443</v>
      </c>
      <c r="C4506" s="237">
        <v>528.91855593233606</v>
      </c>
    </row>
    <row r="4507" spans="2:3" x14ac:dyDescent="0.25">
      <c r="B4507" s="238">
        <v>4444</v>
      </c>
      <c r="C4507" s="237">
        <v>187.51232899055987</v>
      </c>
    </row>
    <row r="4508" spans="2:3" x14ac:dyDescent="0.25">
      <c r="B4508" s="238">
        <v>4445</v>
      </c>
      <c r="C4508" s="237">
        <v>-76.753058581270949</v>
      </c>
    </row>
    <row r="4509" spans="2:3" x14ac:dyDescent="0.25">
      <c r="B4509" s="238">
        <v>4446</v>
      </c>
      <c r="C4509" s="237">
        <v>39.352064143888114</v>
      </c>
    </row>
    <row r="4510" spans="2:3" x14ac:dyDescent="0.25">
      <c r="B4510" s="238">
        <v>4447</v>
      </c>
      <c r="C4510" s="237">
        <v>171.02741394503894</v>
      </c>
    </row>
    <row r="4511" spans="2:3" x14ac:dyDescent="0.25">
      <c r="B4511" s="238">
        <v>4448</v>
      </c>
      <c r="C4511" s="237">
        <v>242.99552880971919</v>
      </c>
    </row>
    <row r="4512" spans="2:3" x14ac:dyDescent="0.25">
      <c r="B4512" s="238">
        <v>4449</v>
      </c>
      <c r="C4512" s="237">
        <v>-201.33844304537871</v>
      </c>
    </row>
    <row r="4513" spans="2:3" x14ac:dyDescent="0.25">
      <c r="B4513" s="238">
        <v>4450</v>
      </c>
      <c r="C4513" s="237">
        <v>129.54604004489744</v>
      </c>
    </row>
    <row r="4514" spans="2:3" x14ac:dyDescent="0.25">
      <c r="B4514" s="238">
        <v>4451</v>
      </c>
      <c r="C4514" s="237">
        <v>270.82888612181017</v>
      </c>
    </row>
    <row r="4515" spans="2:3" x14ac:dyDescent="0.25">
      <c r="B4515" s="238">
        <v>4452</v>
      </c>
      <c r="C4515" s="237">
        <v>4.0708883000743725</v>
      </c>
    </row>
    <row r="4516" spans="2:3" x14ac:dyDescent="0.25">
      <c r="B4516" s="238">
        <v>4453</v>
      </c>
      <c r="C4516" s="237">
        <v>228.23160774598199</v>
      </c>
    </row>
    <row r="4517" spans="2:3" x14ac:dyDescent="0.25">
      <c r="B4517" s="238">
        <v>4454</v>
      </c>
      <c r="C4517" s="237">
        <v>190.09006972153355</v>
      </c>
    </row>
    <row r="4518" spans="2:3" x14ac:dyDescent="0.25">
      <c r="B4518" s="238">
        <v>4455</v>
      </c>
      <c r="C4518" s="237">
        <v>-19.195612352827311</v>
      </c>
    </row>
    <row r="4519" spans="2:3" x14ac:dyDescent="0.25">
      <c r="B4519" s="238">
        <v>4456</v>
      </c>
      <c r="C4519" s="237">
        <v>-47.053341701051977</v>
      </c>
    </row>
    <row r="4520" spans="2:3" x14ac:dyDescent="0.25">
      <c r="B4520" s="238">
        <v>4457</v>
      </c>
      <c r="C4520" s="237">
        <v>155.09742016453123</v>
      </c>
    </row>
    <row r="4521" spans="2:3" x14ac:dyDescent="0.25">
      <c r="B4521" s="238">
        <v>4458</v>
      </c>
      <c r="C4521" s="237">
        <v>-87.565828072217215</v>
      </c>
    </row>
    <row r="4522" spans="2:3" x14ac:dyDescent="0.25">
      <c r="B4522" s="238">
        <v>4459</v>
      </c>
      <c r="C4522" s="237">
        <v>207.78151624436867</v>
      </c>
    </row>
    <row r="4523" spans="2:3" x14ac:dyDescent="0.25">
      <c r="B4523" s="238">
        <v>4460</v>
      </c>
      <c r="C4523" s="237">
        <v>83.528046857331958</v>
      </c>
    </row>
    <row r="4524" spans="2:3" x14ac:dyDescent="0.25">
      <c r="B4524" s="238">
        <v>4461</v>
      </c>
      <c r="C4524" s="237">
        <v>54.571282719011734</v>
      </c>
    </row>
    <row r="4525" spans="2:3" x14ac:dyDescent="0.25">
      <c r="B4525" s="238">
        <v>4462</v>
      </c>
      <c r="C4525" s="237">
        <v>194.18864379691814</v>
      </c>
    </row>
    <row r="4526" spans="2:3" x14ac:dyDescent="0.25">
      <c r="B4526" s="238">
        <v>4463</v>
      </c>
      <c r="C4526" s="237">
        <v>246.99487204378704</v>
      </c>
    </row>
    <row r="4527" spans="2:3" x14ac:dyDescent="0.25">
      <c r="B4527" s="238">
        <v>4464</v>
      </c>
      <c r="C4527" s="237">
        <v>251.39356667788729</v>
      </c>
    </row>
    <row r="4528" spans="2:3" x14ac:dyDescent="0.25">
      <c r="B4528" s="238">
        <v>4465</v>
      </c>
      <c r="C4528" s="237">
        <v>-25.739173173057253</v>
      </c>
    </row>
    <row r="4529" spans="2:3" x14ac:dyDescent="0.25">
      <c r="B4529" s="238">
        <v>4466</v>
      </c>
      <c r="C4529" s="237">
        <v>15.164854245451323</v>
      </c>
    </row>
    <row r="4530" spans="2:3" x14ac:dyDescent="0.25">
      <c r="B4530" s="238">
        <v>4467</v>
      </c>
      <c r="C4530" s="237">
        <v>219.37292466945195</v>
      </c>
    </row>
    <row r="4531" spans="2:3" x14ac:dyDescent="0.25">
      <c r="B4531" s="238">
        <v>4468</v>
      </c>
      <c r="C4531" s="237">
        <v>176.44143281322195</v>
      </c>
    </row>
    <row r="4532" spans="2:3" x14ac:dyDescent="0.25">
      <c r="B4532" s="238">
        <v>4469</v>
      </c>
      <c r="C4532" s="237">
        <v>62.302965953769629</v>
      </c>
    </row>
    <row r="4533" spans="2:3" x14ac:dyDescent="0.25">
      <c r="B4533" s="238">
        <v>4470</v>
      </c>
      <c r="C4533" s="237">
        <v>181.58352586004204</v>
      </c>
    </row>
    <row r="4534" spans="2:3" x14ac:dyDescent="0.25">
      <c r="B4534" s="238">
        <v>4471</v>
      </c>
      <c r="C4534" s="237">
        <v>168.92422616930205</v>
      </c>
    </row>
    <row r="4535" spans="2:3" x14ac:dyDescent="0.25">
      <c r="B4535" s="238">
        <v>4472</v>
      </c>
      <c r="C4535" s="237">
        <v>204.19742781748658</v>
      </c>
    </row>
    <row r="4536" spans="2:3" x14ac:dyDescent="0.25">
      <c r="B4536" s="238">
        <v>4473</v>
      </c>
      <c r="C4536" s="237">
        <v>326.46471079226149</v>
      </c>
    </row>
    <row r="4537" spans="2:3" x14ac:dyDescent="0.25">
      <c r="B4537" s="238">
        <v>4474</v>
      </c>
      <c r="C4537" s="237">
        <v>134.50058500362246</v>
      </c>
    </row>
    <row r="4538" spans="2:3" x14ac:dyDescent="0.25">
      <c r="B4538" s="238">
        <v>4475</v>
      </c>
      <c r="C4538" s="237">
        <v>82.241054647594709</v>
      </c>
    </row>
    <row r="4539" spans="2:3" x14ac:dyDescent="0.25">
      <c r="B4539" s="238">
        <v>4476</v>
      </c>
      <c r="C4539" s="237">
        <v>96.203641018920848</v>
      </c>
    </row>
    <row r="4540" spans="2:3" x14ac:dyDescent="0.25">
      <c r="B4540" s="238">
        <v>4477</v>
      </c>
      <c r="C4540" s="237">
        <v>201.16811246169664</v>
      </c>
    </row>
    <row r="4541" spans="2:3" x14ac:dyDescent="0.25">
      <c r="B4541" s="238">
        <v>4478</v>
      </c>
      <c r="C4541" s="237">
        <v>12.1462551691274</v>
      </c>
    </row>
    <row r="4542" spans="2:3" x14ac:dyDescent="0.25">
      <c r="B4542" s="238">
        <v>4479</v>
      </c>
      <c r="C4542" s="237">
        <v>329.17127093649339</v>
      </c>
    </row>
    <row r="4543" spans="2:3" x14ac:dyDescent="0.25">
      <c r="B4543" s="238">
        <v>4480</v>
      </c>
      <c r="C4543" s="237">
        <v>116.8432223078125</v>
      </c>
    </row>
    <row r="4544" spans="2:3" x14ac:dyDescent="0.25">
      <c r="B4544" s="238">
        <v>4481</v>
      </c>
      <c r="C4544" s="237">
        <v>-135.84193867552182</v>
      </c>
    </row>
    <row r="4545" spans="2:3" x14ac:dyDescent="0.25">
      <c r="B4545" s="238">
        <v>4482</v>
      </c>
      <c r="C4545" s="237">
        <v>160.57584655886023</v>
      </c>
    </row>
    <row r="4546" spans="2:3" x14ac:dyDescent="0.25">
      <c r="B4546" s="238">
        <v>4483</v>
      </c>
      <c r="C4546" s="237">
        <v>-101.19082460701236</v>
      </c>
    </row>
    <row r="4547" spans="2:3" x14ac:dyDescent="0.25">
      <c r="B4547" s="238">
        <v>4484</v>
      </c>
      <c r="C4547" s="237">
        <v>13.609432587072007</v>
      </c>
    </row>
    <row r="4548" spans="2:3" x14ac:dyDescent="0.25">
      <c r="B4548" s="238">
        <v>4485</v>
      </c>
      <c r="C4548" s="237">
        <v>32.803359173643386</v>
      </c>
    </row>
    <row r="4549" spans="2:3" x14ac:dyDescent="0.25">
      <c r="B4549" s="238">
        <v>4486</v>
      </c>
      <c r="C4549" s="237">
        <v>161.23196224959673</v>
      </c>
    </row>
    <row r="4550" spans="2:3" x14ac:dyDescent="0.25">
      <c r="B4550" s="238">
        <v>4487</v>
      </c>
      <c r="C4550" s="237">
        <v>228.38455360264749</v>
      </c>
    </row>
    <row r="4551" spans="2:3" x14ac:dyDescent="0.25">
      <c r="B4551" s="238">
        <v>4488</v>
      </c>
      <c r="C4551" s="237">
        <v>245.53465441650317</v>
      </c>
    </row>
    <row r="4552" spans="2:3" x14ac:dyDescent="0.25">
      <c r="B4552" s="238">
        <v>4489</v>
      </c>
      <c r="C4552" s="237">
        <v>172.58887378697449</v>
      </c>
    </row>
    <row r="4553" spans="2:3" x14ac:dyDescent="0.25">
      <c r="B4553" s="238">
        <v>4490</v>
      </c>
      <c r="C4553" s="237">
        <v>179.83053152866097</v>
      </c>
    </row>
    <row r="4554" spans="2:3" x14ac:dyDescent="0.25">
      <c r="B4554" s="238">
        <v>4491</v>
      </c>
      <c r="C4554" s="237">
        <v>-32.812211035125273</v>
      </c>
    </row>
    <row r="4555" spans="2:3" x14ac:dyDescent="0.25">
      <c r="B4555" s="238">
        <v>4492</v>
      </c>
      <c r="C4555" s="237">
        <v>36.856829830028971</v>
      </c>
    </row>
    <row r="4556" spans="2:3" x14ac:dyDescent="0.25">
      <c r="B4556" s="238">
        <v>4493</v>
      </c>
      <c r="C4556" s="237">
        <v>55.610701825342119</v>
      </c>
    </row>
    <row r="4557" spans="2:3" x14ac:dyDescent="0.25">
      <c r="B4557" s="238">
        <v>4494</v>
      </c>
      <c r="C4557" s="237">
        <v>114.40398123875772</v>
      </c>
    </row>
    <row r="4558" spans="2:3" x14ac:dyDescent="0.25">
      <c r="B4558" s="238">
        <v>4495</v>
      </c>
      <c r="C4558" s="237">
        <v>35.088087222676847</v>
      </c>
    </row>
    <row r="4559" spans="2:3" x14ac:dyDescent="0.25">
      <c r="B4559" s="238">
        <v>4496</v>
      </c>
      <c r="C4559" s="237">
        <v>383.06860396925259</v>
      </c>
    </row>
    <row r="4560" spans="2:3" x14ac:dyDescent="0.25">
      <c r="B4560" s="238">
        <v>4497</v>
      </c>
      <c r="C4560" s="237">
        <v>248.29656573294596</v>
      </c>
    </row>
    <row r="4561" spans="2:3" x14ac:dyDescent="0.25">
      <c r="B4561" s="238">
        <v>4498</v>
      </c>
      <c r="C4561" s="237">
        <v>-46.649101492063267</v>
      </c>
    </row>
    <row r="4562" spans="2:3" x14ac:dyDescent="0.25">
      <c r="B4562" s="238">
        <v>4499</v>
      </c>
      <c r="C4562" s="237">
        <v>-143.33455042325562</v>
      </c>
    </row>
    <row r="4563" spans="2:3" x14ac:dyDescent="0.25">
      <c r="B4563" s="238">
        <v>4500</v>
      </c>
      <c r="C4563" s="237">
        <v>61.202748210574008</v>
      </c>
    </row>
    <row r="4564" spans="2:3" x14ac:dyDescent="0.25">
      <c r="B4564" s="238">
        <v>4501</v>
      </c>
      <c r="C4564" s="237">
        <v>39.769936029655597</v>
      </c>
    </row>
    <row r="4565" spans="2:3" x14ac:dyDescent="0.25">
      <c r="B4565" s="238">
        <v>4502</v>
      </c>
      <c r="C4565" s="237">
        <v>119.71637004321279</v>
      </c>
    </row>
    <row r="4566" spans="2:3" x14ac:dyDescent="0.25">
      <c r="B4566" s="238">
        <v>4503</v>
      </c>
      <c r="C4566" s="237">
        <v>-60.59807292587081</v>
      </c>
    </row>
    <row r="4567" spans="2:3" x14ac:dyDescent="0.25">
      <c r="B4567" s="238">
        <v>4504</v>
      </c>
      <c r="C4567" s="237">
        <v>-10.276129185694941</v>
      </c>
    </row>
    <row r="4568" spans="2:3" x14ac:dyDescent="0.25">
      <c r="B4568" s="238">
        <v>4505</v>
      </c>
      <c r="C4568" s="237">
        <v>138.80364731100829</v>
      </c>
    </row>
    <row r="4569" spans="2:3" x14ac:dyDescent="0.25">
      <c r="B4569" s="238">
        <v>4506</v>
      </c>
      <c r="C4569" s="237">
        <v>176.68537024325332</v>
      </c>
    </row>
    <row r="4570" spans="2:3" x14ac:dyDescent="0.25">
      <c r="B4570" s="238">
        <v>4507</v>
      </c>
      <c r="C4570" s="237">
        <v>47.1088054842605</v>
      </c>
    </row>
    <row r="4571" spans="2:3" x14ac:dyDescent="0.25">
      <c r="B4571" s="238">
        <v>4508</v>
      </c>
      <c r="C4571" s="237">
        <v>145.19244791969274</v>
      </c>
    </row>
    <row r="4572" spans="2:3" x14ac:dyDescent="0.25">
      <c r="B4572" s="238">
        <v>4509</v>
      </c>
      <c r="C4572" s="237">
        <v>-41.773649269860925</v>
      </c>
    </row>
    <row r="4573" spans="2:3" x14ac:dyDescent="0.25">
      <c r="B4573" s="238">
        <v>4510</v>
      </c>
      <c r="C4573" s="237">
        <v>72.753907031715102</v>
      </c>
    </row>
    <row r="4574" spans="2:3" x14ac:dyDescent="0.25">
      <c r="B4574" s="238">
        <v>4511</v>
      </c>
      <c r="C4574" s="237">
        <v>-4.9563946851150007</v>
      </c>
    </row>
    <row r="4575" spans="2:3" x14ac:dyDescent="0.25">
      <c r="B4575" s="238">
        <v>4512</v>
      </c>
      <c r="C4575" s="237">
        <v>167.66998525573433</v>
      </c>
    </row>
    <row r="4576" spans="2:3" x14ac:dyDescent="0.25">
      <c r="B4576" s="238">
        <v>4513</v>
      </c>
      <c r="C4576" s="237">
        <v>211.1034887498023</v>
      </c>
    </row>
    <row r="4577" spans="2:3" x14ac:dyDescent="0.25">
      <c r="B4577" s="238">
        <v>4514</v>
      </c>
      <c r="C4577" s="237">
        <v>-84.09529736808264</v>
      </c>
    </row>
    <row r="4578" spans="2:3" x14ac:dyDescent="0.25">
      <c r="B4578" s="238">
        <v>4515</v>
      </c>
      <c r="C4578" s="237">
        <v>59.02887556820837</v>
      </c>
    </row>
    <row r="4579" spans="2:3" x14ac:dyDescent="0.25">
      <c r="B4579" s="238">
        <v>4516</v>
      </c>
      <c r="C4579" s="237">
        <v>268.01631872083613</v>
      </c>
    </row>
    <row r="4580" spans="2:3" x14ac:dyDescent="0.25">
      <c r="B4580" s="238">
        <v>4517</v>
      </c>
      <c r="C4580" s="237">
        <v>63.460681605983474</v>
      </c>
    </row>
    <row r="4581" spans="2:3" x14ac:dyDescent="0.25">
      <c r="B4581" s="238">
        <v>4518</v>
      </c>
      <c r="C4581" s="237">
        <v>188.35903553034237</v>
      </c>
    </row>
    <row r="4582" spans="2:3" x14ac:dyDescent="0.25">
      <c r="B4582" s="238">
        <v>4519</v>
      </c>
      <c r="C4582" s="237">
        <v>254.51617531134158</v>
      </c>
    </row>
    <row r="4583" spans="2:3" x14ac:dyDescent="0.25">
      <c r="B4583" s="238">
        <v>4520</v>
      </c>
      <c r="C4583" s="237">
        <v>67.476764810103958</v>
      </c>
    </row>
    <row r="4584" spans="2:3" x14ac:dyDescent="0.25">
      <c r="B4584" s="238">
        <v>4521</v>
      </c>
      <c r="C4584" s="237">
        <v>57.471083198483626</v>
      </c>
    </row>
    <row r="4585" spans="2:3" x14ac:dyDescent="0.25">
      <c r="B4585" s="238">
        <v>4522</v>
      </c>
      <c r="C4585" s="237">
        <v>170.27764890044719</v>
      </c>
    </row>
    <row r="4586" spans="2:3" x14ac:dyDescent="0.25">
      <c r="B4586" s="238">
        <v>4523</v>
      </c>
      <c r="C4586" s="237">
        <v>221.78646468542786</v>
      </c>
    </row>
    <row r="4587" spans="2:3" x14ac:dyDescent="0.25">
      <c r="B4587" s="238">
        <v>4524</v>
      </c>
      <c r="C4587" s="237">
        <v>110.36326684642935</v>
      </c>
    </row>
    <row r="4588" spans="2:3" x14ac:dyDescent="0.25">
      <c r="B4588" s="238">
        <v>4525</v>
      </c>
      <c r="C4588" s="237">
        <v>-64.380046823904479</v>
      </c>
    </row>
    <row r="4589" spans="2:3" x14ac:dyDescent="0.25">
      <c r="B4589" s="238">
        <v>4526</v>
      </c>
      <c r="C4589" s="237">
        <v>177.39883894784379</v>
      </c>
    </row>
    <row r="4590" spans="2:3" x14ac:dyDescent="0.25">
      <c r="B4590" s="238">
        <v>4527</v>
      </c>
      <c r="C4590" s="237">
        <v>205.09994526054948</v>
      </c>
    </row>
    <row r="4591" spans="2:3" x14ac:dyDescent="0.25">
      <c r="B4591" s="238">
        <v>4528</v>
      </c>
      <c r="C4591" s="237">
        <v>147.69379898507682</v>
      </c>
    </row>
    <row r="4592" spans="2:3" x14ac:dyDescent="0.25">
      <c r="B4592" s="238">
        <v>4529</v>
      </c>
      <c r="C4592" s="237">
        <v>135.72576225736609</v>
      </c>
    </row>
    <row r="4593" spans="2:3" x14ac:dyDescent="0.25">
      <c r="B4593" s="238">
        <v>4530</v>
      </c>
      <c r="C4593" s="237">
        <v>51.362626878874977</v>
      </c>
    </row>
    <row r="4594" spans="2:3" x14ac:dyDescent="0.25">
      <c r="B4594" s="238">
        <v>4531</v>
      </c>
      <c r="C4594" s="237">
        <v>-10.088711102257236</v>
      </c>
    </row>
    <row r="4595" spans="2:3" x14ac:dyDescent="0.25">
      <c r="B4595" s="238">
        <v>4532</v>
      </c>
      <c r="C4595" s="237">
        <v>-22.220960944826629</v>
      </c>
    </row>
    <row r="4596" spans="2:3" x14ac:dyDescent="0.25">
      <c r="B4596" s="238">
        <v>4533</v>
      </c>
      <c r="C4596" s="237">
        <v>133.50570081762592</v>
      </c>
    </row>
    <row r="4597" spans="2:3" x14ac:dyDescent="0.25">
      <c r="B4597" s="238">
        <v>4534</v>
      </c>
      <c r="C4597" s="237">
        <v>137.23820237834863</v>
      </c>
    </row>
    <row r="4598" spans="2:3" x14ac:dyDescent="0.25">
      <c r="B4598" s="238">
        <v>4535</v>
      </c>
      <c r="C4598" s="237">
        <v>254.03644361206574</v>
      </c>
    </row>
    <row r="4599" spans="2:3" x14ac:dyDescent="0.25">
      <c r="B4599" s="238">
        <v>4536</v>
      </c>
      <c r="C4599" s="237">
        <v>-16.184354252347333</v>
      </c>
    </row>
    <row r="4600" spans="2:3" x14ac:dyDescent="0.25">
      <c r="B4600" s="238">
        <v>4537</v>
      </c>
      <c r="C4600" s="237">
        <v>324.74705053575832</v>
      </c>
    </row>
    <row r="4601" spans="2:3" x14ac:dyDescent="0.25">
      <c r="B4601" s="238">
        <v>4538</v>
      </c>
      <c r="C4601" s="237">
        <v>35.597682397073356</v>
      </c>
    </row>
    <row r="4602" spans="2:3" x14ac:dyDescent="0.25">
      <c r="B4602" s="238">
        <v>4539</v>
      </c>
      <c r="C4602" s="237">
        <v>55.385332554568762</v>
      </c>
    </row>
    <row r="4603" spans="2:3" x14ac:dyDescent="0.25">
      <c r="B4603" s="238">
        <v>4540</v>
      </c>
      <c r="C4603" s="237">
        <v>-80.213672748174787</v>
      </c>
    </row>
    <row r="4604" spans="2:3" x14ac:dyDescent="0.25">
      <c r="B4604" s="238">
        <v>4541</v>
      </c>
      <c r="C4604" s="237">
        <v>163.97712318209219</v>
      </c>
    </row>
    <row r="4605" spans="2:3" x14ac:dyDescent="0.25">
      <c r="B4605" s="238">
        <v>4542</v>
      </c>
      <c r="C4605" s="237">
        <v>374.304743139268</v>
      </c>
    </row>
    <row r="4606" spans="2:3" x14ac:dyDescent="0.25">
      <c r="B4606" s="238">
        <v>4543</v>
      </c>
      <c r="C4606" s="237">
        <v>31.996964879960686</v>
      </c>
    </row>
    <row r="4607" spans="2:3" x14ac:dyDescent="0.25">
      <c r="B4607" s="238">
        <v>4544</v>
      </c>
      <c r="C4607" s="237">
        <v>279.30335973976469</v>
      </c>
    </row>
    <row r="4608" spans="2:3" x14ac:dyDescent="0.25">
      <c r="B4608" s="238">
        <v>4545</v>
      </c>
      <c r="C4608" s="237">
        <v>278.85077378286257</v>
      </c>
    </row>
    <row r="4609" spans="2:3" x14ac:dyDescent="0.25">
      <c r="B4609" s="238">
        <v>4546</v>
      </c>
      <c r="C4609" s="237">
        <v>10.602855303520585</v>
      </c>
    </row>
    <row r="4610" spans="2:3" x14ac:dyDescent="0.25">
      <c r="B4610" s="238">
        <v>4547</v>
      </c>
      <c r="C4610" s="237">
        <v>-47.838383893559154</v>
      </c>
    </row>
    <row r="4611" spans="2:3" x14ac:dyDescent="0.25">
      <c r="B4611" s="238">
        <v>4548</v>
      </c>
      <c r="C4611" s="237">
        <v>199.58329642429132</v>
      </c>
    </row>
    <row r="4612" spans="2:3" x14ac:dyDescent="0.25">
      <c r="B4612" s="238">
        <v>4549</v>
      </c>
      <c r="C4612" s="237">
        <v>206.76925656277859</v>
      </c>
    </row>
    <row r="4613" spans="2:3" x14ac:dyDescent="0.25">
      <c r="B4613" s="238">
        <v>4550</v>
      </c>
      <c r="C4613" s="237">
        <v>275.98140200400405</v>
      </c>
    </row>
    <row r="4614" spans="2:3" x14ac:dyDescent="0.25">
      <c r="B4614" s="238">
        <v>4551</v>
      </c>
      <c r="C4614" s="237">
        <v>35.632359166885294</v>
      </c>
    </row>
    <row r="4615" spans="2:3" x14ac:dyDescent="0.25">
      <c r="B4615" s="238">
        <v>4552</v>
      </c>
      <c r="C4615" s="237">
        <v>89.346542881644893</v>
      </c>
    </row>
    <row r="4616" spans="2:3" x14ac:dyDescent="0.25">
      <c r="B4616" s="238">
        <v>4553</v>
      </c>
      <c r="C4616" s="237">
        <v>-14.091282317170283</v>
      </c>
    </row>
    <row r="4617" spans="2:3" x14ac:dyDescent="0.25">
      <c r="B4617" s="238">
        <v>4554</v>
      </c>
      <c r="C4617" s="237">
        <v>145.95623969674028</v>
      </c>
    </row>
    <row r="4618" spans="2:3" x14ac:dyDescent="0.25">
      <c r="B4618" s="238">
        <v>4555</v>
      </c>
      <c r="C4618" s="237">
        <v>-89.534853019976481</v>
      </c>
    </row>
    <row r="4619" spans="2:3" x14ac:dyDescent="0.25">
      <c r="B4619" s="238">
        <v>4556</v>
      </c>
      <c r="C4619" s="237">
        <v>-8.6853464931261612</v>
      </c>
    </row>
    <row r="4620" spans="2:3" x14ac:dyDescent="0.25">
      <c r="B4620" s="238">
        <v>4557</v>
      </c>
      <c r="C4620" s="237">
        <v>111.21749644189008</v>
      </c>
    </row>
    <row r="4621" spans="2:3" x14ac:dyDescent="0.25">
      <c r="B4621" s="238">
        <v>4558</v>
      </c>
      <c r="C4621" s="237">
        <v>-136.54859061048433</v>
      </c>
    </row>
    <row r="4622" spans="2:3" x14ac:dyDescent="0.25">
      <c r="B4622" s="238">
        <v>4559</v>
      </c>
      <c r="C4622" s="237">
        <v>159.07294471519896</v>
      </c>
    </row>
    <row r="4623" spans="2:3" x14ac:dyDescent="0.25">
      <c r="B4623" s="238">
        <v>4560</v>
      </c>
      <c r="C4623" s="237">
        <v>52.404103472998287</v>
      </c>
    </row>
    <row r="4624" spans="2:3" x14ac:dyDescent="0.25">
      <c r="B4624" s="238">
        <v>4561</v>
      </c>
      <c r="C4624" s="237">
        <v>254.96106379289023</v>
      </c>
    </row>
    <row r="4625" spans="2:3" x14ac:dyDescent="0.25">
      <c r="B4625" s="238">
        <v>4562</v>
      </c>
      <c r="C4625" s="237">
        <v>-16.804564091206345</v>
      </c>
    </row>
    <row r="4626" spans="2:3" x14ac:dyDescent="0.25">
      <c r="B4626" s="238">
        <v>4563</v>
      </c>
      <c r="C4626" s="237">
        <v>288.37705409910245</v>
      </c>
    </row>
    <row r="4627" spans="2:3" x14ac:dyDescent="0.25">
      <c r="B4627" s="238">
        <v>4564</v>
      </c>
      <c r="C4627" s="237">
        <v>174.92873696415836</v>
      </c>
    </row>
    <row r="4628" spans="2:3" x14ac:dyDescent="0.25">
      <c r="B4628" s="238">
        <v>4565</v>
      </c>
      <c r="C4628" s="237">
        <v>237.2206464540036</v>
      </c>
    </row>
    <row r="4629" spans="2:3" x14ac:dyDescent="0.25">
      <c r="B4629" s="238">
        <v>4566</v>
      </c>
      <c r="C4629" s="237">
        <v>405.21381118524425</v>
      </c>
    </row>
    <row r="4630" spans="2:3" x14ac:dyDescent="0.25">
      <c r="B4630" s="238">
        <v>4567</v>
      </c>
      <c r="C4630" s="237">
        <v>-47.899538634646404</v>
      </c>
    </row>
    <row r="4631" spans="2:3" x14ac:dyDescent="0.25">
      <c r="B4631" s="238">
        <v>4568</v>
      </c>
      <c r="C4631" s="237">
        <v>174.89791063518254</v>
      </c>
    </row>
    <row r="4632" spans="2:3" x14ac:dyDescent="0.25">
      <c r="B4632" s="238">
        <v>4569</v>
      </c>
      <c r="C4632" s="237">
        <v>244.51284864530072</v>
      </c>
    </row>
    <row r="4633" spans="2:3" x14ac:dyDescent="0.25">
      <c r="B4633" s="238">
        <v>4570</v>
      </c>
      <c r="C4633" s="237">
        <v>78.485224401910671</v>
      </c>
    </row>
    <row r="4634" spans="2:3" x14ac:dyDescent="0.25">
      <c r="B4634" s="238">
        <v>4571</v>
      </c>
      <c r="C4634" s="237">
        <v>76.717212947304148</v>
      </c>
    </row>
    <row r="4635" spans="2:3" x14ac:dyDescent="0.25">
      <c r="B4635" s="238">
        <v>4572</v>
      </c>
      <c r="C4635" s="237">
        <v>83.467478896015706</v>
      </c>
    </row>
    <row r="4636" spans="2:3" x14ac:dyDescent="0.25">
      <c r="B4636" s="238">
        <v>4573</v>
      </c>
      <c r="C4636" s="237">
        <v>172.45872380319673</v>
      </c>
    </row>
    <row r="4637" spans="2:3" x14ac:dyDescent="0.25">
      <c r="B4637" s="238">
        <v>4574</v>
      </c>
      <c r="C4637" s="237">
        <v>15.605812463138179</v>
      </c>
    </row>
    <row r="4638" spans="2:3" x14ac:dyDescent="0.25">
      <c r="B4638" s="238">
        <v>4575</v>
      </c>
      <c r="C4638" s="237">
        <v>-110.94949662088339</v>
      </c>
    </row>
    <row r="4639" spans="2:3" x14ac:dyDescent="0.25">
      <c r="B4639" s="238">
        <v>4576</v>
      </c>
      <c r="C4639" s="237">
        <v>-57.511153547663923</v>
      </c>
    </row>
    <row r="4640" spans="2:3" x14ac:dyDescent="0.25">
      <c r="B4640" s="238">
        <v>4577</v>
      </c>
      <c r="C4640" s="237">
        <v>164.79415972693877</v>
      </c>
    </row>
    <row r="4641" spans="2:3" x14ac:dyDescent="0.25">
      <c r="B4641" s="238">
        <v>4578</v>
      </c>
      <c r="C4641" s="237">
        <v>293.09011451951682</v>
      </c>
    </row>
    <row r="4642" spans="2:3" x14ac:dyDescent="0.25">
      <c r="B4642" s="238">
        <v>4579</v>
      </c>
      <c r="C4642" s="237">
        <v>262.24364907480191</v>
      </c>
    </row>
    <row r="4643" spans="2:3" x14ac:dyDescent="0.25">
      <c r="B4643" s="238">
        <v>4580</v>
      </c>
      <c r="C4643" s="237">
        <v>243.46146324661549</v>
      </c>
    </row>
    <row r="4644" spans="2:3" x14ac:dyDescent="0.25">
      <c r="B4644" s="238">
        <v>4581</v>
      </c>
      <c r="C4644" s="237">
        <v>-140.9042324442575</v>
      </c>
    </row>
    <row r="4645" spans="2:3" x14ac:dyDescent="0.25">
      <c r="B4645" s="238">
        <v>4582</v>
      </c>
      <c r="C4645" s="237">
        <v>24.556478846370865</v>
      </c>
    </row>
    <row r="4646" spans="2:3" x14ac:dyDescent="0.25">
      <c r="B4646" s="238">
        <v>4583</v>
      </c>
      <c r="C4646" s="237">
        <v>66.882707300506937</v>
      </c>
    </row>
    <row r="4647" spans="2:3" x14ac:dyDescent="0.25">
      <c r="B4647" s="238">
        <v>4584</v>
      </c>
      <c r="C4647" s="237">
        <v>118.04548036936313</v>
      </c>
    </row>
    <row r="4648" spans="2:3" x14ac:dyDescent="0.25">
      <c r="B4648" s="238">
        <v>4585</v>
      </c>
      <c r="C4648" s="237">
        <v>-58.571384407863803</v>
      </c>
    </row>
    <row r="4649" spans="2:3" x14ac:dyDescent="0.25">
      <c r="B4649" s="238">
        <v>4586</v>
      </c>
      <c r="C4649" s="237">
        <v>228.8204093117821</v>
      </c>
    </row>
    <row r="4650" spans="2:3" x14ac:dyDescent="0.25">
      <c r="B4650" s="238">
        <v>4587</v>
      </c>
      <c r="C4650" s="237">
        <v>451.44451231784387</v>
      </c>
    </row>
    <row r="4651" spans="2:3" x14ac:dyDescent="0.25">
      <c r="B4651" s="238">
        <v>4588</v>
      </c>
      <c r="C4651" s="237">
        <v>123.17001074516971</v>
      </c>
    </row>
    <row r="4652" spans="2:3" x14ac:dyDescent="0.25">
      <c r="B4652" s="238">
        <v>4589</v>
      </c>
      <c r="C4652" s="237">
        <v>123.21046570188746</v>
      </c>
    </row>
    <row r="4653" spans="2:3" x14ac:dyDescent="0.25">
      <c r="B4653" s="238">
        <v>4590</v>
      </c>
      <c r="C4653" s="237">
        <v>-110.39361389844939</v>
      </c>
    </row>
    <row r="4654" spans="2:3" x14ac:dyDescent="0.25">
      <c r="B4654" s="238">
        <v>4591</v>
      </c>
      <c r="C4654" s="237">
        <v>35.231857691564272</v>
      </c>
    </row>
    <row r="4655" spans="2:3" x14ac:dyDescent="0.25">
      <c r="B4655" s="238">
        <v>4592</v>
      </c>
      <c r="C4655" s="237">
        <v>413.14242132359846</v>
      </c>
    </row>
    <row r="4656" spans="2:3" x14ac:dyDescent="0.25">
      <c r="B4656" s="238">
        <v>4593</v>
      </c>
      <c r="C4656" s="237">
        <v>300.52676496746699</v>
      </c>
    </row>
    <row r="4657" spans="2:3" x14ac:dyDescent="0.25">
      <c r="B4657" s="238">
        <v>4594</v>
      </c>
      <c r="C4657" s="237">
        <v>-72.29796100480587</v>
      </c>
    </row>
    <row r="4658" spans="2:3" x14ac:dyDescent="0.25">
      <c r="B4658" s="238">
        <v>4595</v>
      </c>
      <c r="C4658" s="237">
        <v>-16.030278219905313</v>
      </c>
    </row>
    <row r="4659" spans="2:3" x14ac:dyDescent="0.25">
      <c r="B4659" s="238">
        <v>4596</v>
      </c>
      <c r="C4659" s="237">
        <v>262.28849009573275</v>
      </c>
    </row>
    <row r="4660" spans="2:3" x14ac:dyDescent="0.25">
      <c r="B4660" s="238">
        <v>4597</v>
      </c>
      <c r="C4660" s="237">
        <v>174.64816808073567</v>
      </c>
    </row>
    <row r="4661" spans="2:3" x14ac:dyDescent="0.25">
      <c r="B4661" s="238">
        <v>4598</v>
      </c>
      <c r="C4661" s="237">
        <v>185.96856955608467</v>
      </c>
    </row>
    <row r="4662" spans="2:3" x14ac:dyDescent="0.25">
      <c r="B4662" s="238">
        <v>4599</v>
      </c>
      <c r="C4662" s="237">
        <v>-19.732751575286528</v>
      </c>
    </row>
    <row r="4663" spans="2:3" x14ac:dyDescent="0.25">
      <c r="B4663" s="238">
        <v>4600</v>
      </c>
      <c r="C4663" s="237">
        <v>160.37714293626567</v>
      </c>
    </row>
    <row r="4664" spans="2:3" x14ac:dyDescent="0.25">
      <c r="B4664" s="238">
        <v>4601</v>
      </c>
      <c r="C4664" s="237">
        <v>165.32364332070941</v>
      </c>
    </row>
    <row r="4665" spans="2:3" x14ac:dyDescent="0.25">
      <c r="B4665" s="238">
        <v>4602</v>
      </c>
      <c r="C4665" s="237">
        <v>-57.207603249362279</v>
      </c>
    </row>
    <row r="4666" spans="2:3" x14ac:dyDescent="0.25">
      <c r="B4666" s="238">
        <v>4603</v>
      </c>
      <c r="C4666" s="237">
        <v>256.06594517073523</v>
      </c>
    </row>
    <row r="4667" spans="2:3" x14ac:dyDescent="0.25">
      <c r="B4667" s="238">
        <v>4604</v>
      </c>
      <c r="C4667" s="237">
        <v>187.60253084177742</v>
      </c>
    </row>
    <row r="4668" spans="2:3" x14ac:dyDescent="0.25">
      <c r="B4668" s="238">
        <v>4605</v>
      </c>
      <c r="C4668" s="237">
        <v>30.715016527626872</v>
      </c>
    </row>
    <row r="4669" spans="2:3" x14ac:dyDescent="0.25">
      <c r="B4669" s="238">
        <v>4606</v>
      </c>
      <c r="C4669" s="237">
        <v>-49.092915001333239</v>
      </c>
    </row>
    <row r="4670" spans="2:3" x14ac:dyDescent="0.25">
      <c r="B4670" s="238">
        <v>4607</v>
      </c>
      <c r="C4670" s="237">
        <v>323.50973025830251</v>
      </c>
    </row>
    <row r="4671" spans="2:3" x14ac:dyDescent="0.25">
      <c r="B4671" s="238">
        <v>4608</v>
      </c>
      <c r="C4671" s="237">
        <v>145.6347219326606</v>
      </c>
    </row>
    <row r="4672" spans="2:3" x14ac:dyDescent="0.25">
      <c r="B4672" s="238">
        <v>4609</v>
      </c>
      <c r="C4672" s="237">
        <v>20.816532256341176</v>
      </c>
    </row>
    <row r="4673" spans="2:3" x14ac:dyDescent="0.25">
      <c r="B4673" s="238">
        <v>4610</v>
      </c>
      <c r="C4673" s="237">
        <v>124.51271984954377</v>
      </c>
    </row>
    <row r="4674" spans="2:3" x14ac:dyDescent="0.25">
      <c r="B4674" s="238">
        <v>4611</v>
      </c>
      <c r="C4674" s="237">
        <v>93.003822270044878</v>
      </c>
    </row>
    <row r="4675" spans="2:3" x14ac:dyDescent="0.25">
      <c r="B4675" s="238">
        <v>4612</v>
      </c>
      <c r="C4675" s="237">
        <v>230.17238920711662</v>
      </c>
    </row>
    <row r="4676" spans="2:3" x14ac:dyDescent="0.25">
      <c r="B4676" s="238">
        <v>4613</v>
      </c>
      <c r="C4676" s="237">
        <v>164.4483333607796</v>
      </c>
    </row>
    <row r="4677" spans="2:3" x14ac:dyDescent="0.25">
      <c r="B4677" s="238">
        <v>4614</v>
      </c>
      <c r="C4677" s="237">
        <v>210.26844025689985</v>
      </c>
    </row>
    <row r="4678" spans="2:3" x14ac:dyDescent="0.25">
      <c r="B4678" s="238">
        <v>4615</v>
      </c>
      <c r="C4678" s="237">
        <v>181.84208781747367</v>
      </c>
    </row>
    <row r="4679" spans="2:3" x14ac:dyDescent="0.25">
      <c r="B4679" s="238">
        <v>4616</v>
      </c>
      <c r="C4679" s="237">
        <v>157.28133410993132</v>
      </c>
    </row>
    <row r="4680" spans="2:3" x14ac:dyDescent="0.25">
      <c r="B4680" s="238">
        <v>4617</v>
      </c>
      <c r="C4680" s="237">
        <v>256.51030014951789</v>
      </c>
    </row>
    <row r="4681" spans="2:3" x14ac:dyDescent="0.25">
      <c r="B4681" s="238">
        <v>4618</v>
      </c>
      <c r="C4681" s="237">
        <v>-53.518252499438688</v>
      </c>
    </row>
    <row r="4682" spans="2:3" x14ac:dyDescent="0.25">
      <c r="B4682" s="238">
        <v>4619</v>
      </c>
      <c r="C4682" s="237">
        <v>223.22238818620121</v>
      </c>
    </row>
    <row r="4683" spans="2:3" x14ac:dyDescent="0.25">
      <c r="B4683" s="238">
        <v>4620</v>
      </c>
      <c r="C4683" s="237">
        <v>284.57492163074323</v>
      </c>
    </row>
    <row r="4684" spans="2:3" x14ac:dyDescent="0.25">
      <c r="B4684" s="238">
        <v>4621</v>
      </c>
      <c r="C4684" s="237">
        <v>-84.720510038858436</v>
      </c>
    </row>
    <row r="4685" spans="2:3" x14ac:dyDescent="0.25">
      <c r="B4685" s="238">
        <v>4622</v>
      </c>
      <c r="C4685" s="237">
        <v>175.31824310688651</v>
      </c>
    </row>
    <row r="4686" spans="2:3" x14ac:dyDescent="0.25">
      <c r="B4686" s="238">
        <v>4623</v>
      </c>
      <c r="C4686" s="237">
        <v>-90.405876963567067</v>
      </c>
    </row>
    <row r="4687" spans="2:3" x14ac:dyDescent="0.25">
      <c r="B4687" s="238">
        <v>4624</v>
      </c>
      <c r="C4687" s="237">
        <v>149.80244216810459</v>
      </c>
    </row>
    <row r="4688" spans="2:3" x14ac:dyDescent="0.25">
      <c r="B4688" s="238">
        <v>4625</v>
      </c>
      <c r="C4688" s="237">
        <v>59.525742810118281</v>
      </c>
    </row>
    <row r="4689" spans="2:3" x14ac:dyDescent="0.25">
      <c r="B4689" s="238">
        <v>4626</v>
      </c>
      <c r="C4689" s="237">
        <v>-108.32848417306943</v>
      </c>
    </row>
    <row r="4690" spans="2:3" x14ac:dyDescent="0.25">
      <c r="B4690" s="238">
        <v>4627</v>
      </c>
      <c r="C4690" s="237">
        <v>65.567308391245106</v>
      </c>
    </row>
    <row r="4691" spans="2:3" x14ac:dyDescent="0.25">
      <c r="B4691" s="238">
        <v>4628</v>
      </c>
      <c r="C4691" s="237">
        <v>162.49705882074738</v>
      </c>
    </row>
    <row r="4692" spans="2:3" x14ac:dyDescent="0.25">
      <c r="B4692" s="238">
        <v>4629</v>
      </c>
      <c r="C4692" s="237">
        <v>-85.518694861054854</v>
      </c>
    </row>
    <row r="4693" spans="2:3" x14ac:dyDescent="0.25">
      <c r="B4693" s="238">
        <v>4630</v>
      </c>
      <c r="C4693" s="237">
        <v>159.307604385372</v>
      </c>
    </row>
    <row r="4694" spans="2:3" x14ac:dyDescent="0.25">
      <c r="B4694" s="238">
        <v>4631</v>
      </c>
      <c r="C4694" s="237">
        <v>314.74211303284744</v>
      </c>
    </row>
    <row r="4695" spans="2:3" x14ac:dyDescent="0.25">
      <c r="B4695" s="238">
        <v>4632</v>
      </c>
      <c r="C4695" s="237">
        <v>212.69639094438512</v>
      </c>
    </row>
    <row r="4696" spans="2:3" x14ac:dyDescent="0.25">
      <c r="B4696" s="238">
        <v>4633</v>
      </c>
      <c r="C4696" s="237">
        <v>146.91303302120727</v>
      </c>
    </row>
    <row r="4697" spans="2:3" x14ac:dyDescent="0.25">
      <c r="B4697" s="238">
        <v>4634</v>
      </c>
      <c r="C4697" s="237">
        <v>-30.392229684379657</v>
      </c>
    </row>
    <row r="4698" spans="2:3" x14ac:dyDescent="0.25">
      <c r="B4698" s="238">
        <v>4635</v>
      </c>
      <c r="C4698" s="237">
        <v>-17.563279564966336</v>
      </c>
    </row>
    <row r="4699" spans="2:3" x14ac:dyDescent="0.25">
      <c r="B4699" s="238">
        <v>4636</v>
      </c>
      <c r="C4699" s="237">
        <v>210.03178870987557</v>
      </c>
    </row>
    <row r="4700" spans="2:3" x14ac:dyDescent="0.25">
      <c r="B4700" s="238">
        <v>4637</v>
      </c>
      <c r="C4700" s="237">
        <v>286.48439062468668</v>
      </c>
    </row>
    <row r="4701" spans="2:3" x14ac:dyDescent="0.25">
      <c r="B4701" s="238">
        <v>4638</v>
      </c>
      <c r="C4701" s="237">
        <v>84.161927920334676</v>
      </c>
    </row>
    <row r="4702" spans="2:3" x14ac:dyDescent="0.25">
      <c r="B4702" s="238">
        <v>4639</v>
      </c>
      <c r="C4702" s="237">
        <v>134.57054648463003</v>
      </c>
    </row>
    <row r="4703" spans="2:3" x14ac:dyDescent="0.25">
      <c r="B4703" s="238">
        <v>4640</v>
      </c>
      <c r="C4703" s="237">
        <v>128.54229629207771</v>
      </c>
    </row>
    <row r="4704" spans="2:3" x14ac:dyDescent="0.25">
      <c r="B4704" s="238">
        <v>4641</v>
      </c>
      <c r="C4704" s="237">
        <v>278.20499021449876</v>
      </c>
    </row>
    <row r="4705" spans="2:3" x14ac:dyDescent="0.25">
      <c r="B4705" s="238">
        <v>4642</v>
      </c>
      <c r="C4705" s="237">
        <v>169.12813565221424</v>
      </c>
    </row>
    <row r="4706" spans="2:3" x14ac:dyDescent="0.25">
      <c r="B4706" s="238">
        <v>4643</v>
      </c>
      <c r="C4706" s="237">
        <v>-24.33036856534298</v>
      </c>
    </row>
    <row r="4707" spans="2:3" x14ac:dyDescent="0.25">
      <c r="B4707" s="238">
        <v>4644</v>
      </c>
      <c r="C4707" s="237">
        <v>258.24867589422166</v>
      </c>
    </row>
    <row r="4708" spans="2:3" x14ac:dyDescent="0.25">
      <c r="B4708" s="238">
        <v>4645</v>
      </c>
      <c r="C4708" s="237">
        <v>204.72107564853644</v>
      </c>
    </row>
    <row r="4709" spans="2:3" x14ac:dyDescent="0.25">
      <c r="B4709" s="238">
        <v>4646</v>
      </c>
      <c r="C4709" s="237">
        <v>-46.261674067443266</v>
      </c>
    </row>
    <row r="4710" spans="2:3" x14ac:dyDescent="0.25">
      <c r="B4710" s="238">
        <v>4647</v>
      </c>
      <c r="C4710" s="237">
        <v>54.372481718694203</v>
      </c>
    </row>
    <row r="4711" spans="2:3" x14ac:dyDescent="0.25">
      <c r="B4711" s="238">
        <v>4648</v>
      </c>
      <c r="C4711" s="237">
        <v>-48.250719378269281</v>
      </c>
    </row>
    <row r="4712" spans="2:3" x14ac:dyDescent="0.25">
      <c r="B4712" s="238">
        <v>4649</v>
      </c>
      <c r="C4712" s="237">
        <v>300.06040500395568</v>
      </c>
    </row>
    <row r="4713" spans="2:3" x14ac:dyDescent="0.25">
      <c r="B4713" s="238">
        <v>4650</v>
      </c>
      <c r="C4713" s="237">
        <v>266.99648614477297</v>
      </c>
    </row>
    <row r="4714" spans="2:3" x14ac:dyDescent="0.25">
      <c r="B4714" s="238">
        <v>4651</v>
      </c>
      <c r="C4714" s="237">
        <v>386.70304975933084</v>
      </c>
    </row>
    <row r="4715" spans="2:3" x14ac:dyDescent="0.25">
      <c r="B4715" s="238">
        <v>4652</v>
      </c>
      <c r="C4715" s="237">
        <v>337.27293018851867</v>
      </c>
    </row>
    <row r="4716" spans="2:3" x14ac:dyDescent="0.25">
      <c r="B4716" s="238">
        <v>4653</v>
      </c>
      <c r="C4716" s="237">
        <v>100.19602557704653</v>
      </c>
    </row>
    <row r="4717" spans="2:3" x14ac:dyDescent="0.25">
      <c r="B4717" s="238">
        <v>4654</v>
      </c>
      <c r="C4717" s="237">
        <v>217.57748614160928</v>
      </c>
    </row>
    <row r="4718" spans="2:3" x14ac:dyDescent="0.25">
      <c r="B4718" s="238">
        <v>4655</v>
      </c>
      <c r="C4718" s="237">
        <v>171.32861142414595</v>
      </c>
    </row>
    <row r="4719" spans="2:3" x14ac:dyDescent="0.25">
      <c r="B4719" s="238">
        <v>4656</v>
      </c>
      <c r="C4719" s="237">
        <v>183.84271219619944</v>
      </c>
    </row>
    <row r="4720" spans="2:3" x14ac:dyDescent="0.25">
      <c r="B4720" s="238">
        <v>4657</v>
      </c>
      <c r="C4720" s="237">
        <v>327.59721011902172</v>
      </c>
    </row>
    <row r="4721" spans="2:3" x14ac:dyDescent="0.25">
      <c r="B4721" s="238">
        <v>4658</v>
      </c>
      <c r="C4721" s="237">
        <v>73.146782399865259</v>
      </c>
    </row>
    <row r="4722" spans="2:3" x14ac:dyDescent="0.25">
      <c r="B4722" s="238">
        <v>4659</v>
      </c>
      <c r="C4722" s="237">
        <v>307.49293127629414</v>
      </c>
    </row>
    <row r="4723" spans="2:3" x14ac:dyDescent="0.25">
      <c r="B4723" s="238">
        <v>4660</v>
      </c>
      <c r="C4723" s="237">
        <v>57.454108813881327</v>
      </c>
    </row>
    <row r="4724" spans="2:3" x14ac:dyDescent="0.25">
      <c r="B4724" s="238">
        <v>4661</v>
      </c>
      <c r="C4724" s="237">
        <v>-215.53003830557702</v>
      </c>
    </row>
    <row r="4725" spans="2:3" x14ac:dyDescent="0.25">
      <c r="B4725" s="238">
        <v>4662</v>
      </c>
      <c r="C4725" s="237">
        <v>153.125657771357</v>
      </c>
    </row>
    <row r="4726" spans="2:3" x14ac:dyDescent="0.25">
      <c r="B4726" s="238">
        <v>4663</v>
      </c>
      <c r="C4726" s="237">
        <v>215.8071271484792</v>
      </c>
    </row>
    <row r="4727" spans="2:3" x14ac:dyDescent="0.25">
      <c r="B4727" s="238">
        <v>4664</v>
      </c>
      <c r="C4727" s="237">
        <v>159.19040742851615</v>
      </c>
    </row>
    <row r="4728" spans="2:3" x14ac:dyDescent="0.25">
      <c r="B4728" s="238">
        <v>4665</v>
      </c>
      <c r="C4728" s="237">
        <v>141.73536067168095</v>
      </c>
    </row>
    <row r="4729" spans="2:3" x14ac:dyDescent="0.25">
      <c r="B4729" s="238">
        <v>4666</v>
      </c>
      <c r="C4729" s="237">
        <v>114.74317144259003</v>
      </c>
    </row>
    <row r="4730" spans="2:3" x14ac:dyDescent="0.25">
      <c r="B4730" s="238">
        <v>4667</v>
      </c>
      <c r="C4730" s="237">
        <v>215.07565936126144</v>
      </c>
    </row>
    <row r="4731" spans="2:3" x14ac:dyDescent="0.25">
      <c r="B4731" s="238">
        <v>4668</v>
      </c>
      <c r="C4731" s="237">
        <v>-58.574344042921382</v>
      </c>
    </row>
    <row r="4732" spans="2:3" x14ac:dyDescent="0.25">
      <c r="B4732" s="238">
        <v>4669</v>
      </c>
      <c r="C4732" s="237">
        <v>83.182143904472071</v>
      </c>
    </row>
    <row r="4733" spans="2:3" x14ac:dyDescent="0.25">
      <c r="B4733" s="238">
        <v>4670</v>
      </c>
      <c r="C4733" s="237">
        <v>-97.300363845258687</v>
      </c>
    </row>
    <row r="4734" spans="2:3" x14ac:dyDescent="0.25">
      <c r="B4734" s="238">
        <v>4671</v>
      </c>
      <c r="C4734" s="237">
        <v>-30.644189275697386</v>
      </c>
    </row>
    <row r="4735" spans="2:3" x14ac:dyDescent="0.25">
      <c r="B4735" s="238">
        <v>4672</v>
      </c>
      <c r="C4735" s="237">
        <v>341.70686931825958</v>
      </c>
    </row>
    <row r="4736" spans="2:3" x14ac:dyDescent="0.25">
      <c r="B4736" s="238">
        <v>4673</v>
      </c>
      <c r="C4736" s="237">
        <v>62.751089751891634</v>
      </c>
    </row>
    <row r="4737" spans="2:3" x14ac:dyDescent="0.25">
      <c r="B4737" s="238">
        <v>4674</v>
      </c>
      <c r="C4737" s="237">
        <v>91.731776308267769</v>
      </c>
    </row>
    <row r="4738" spans="2:3" x14ac:dyDescent="0.25">
      <c r="B4738" s="238">
        <v>4675</v>
      </c>
      <c r="C4738" s="237">
        <v>134.81647890066424</v>
      </c>
    </row>
    <row r="4739" spans="2:3" x14ac:dyDescent="0.25">
      <c r="B4739" s="238">
        <v>4676</v>
      </c>
      <c r="C4739" s="237">
        <v>127.9287095910982</v>
      </c>
    </row>
    <row r="4740" spans="2:3" x14ac:dyDescent="0.25">
      <c r="B4740" s="238">
        <v>4677</v>
      </c>
      <c r="C4740" s="237">
        <v>179.80893031998156</v>
      </c>
    </row>
    <row r="4741" spans="2:3" x14ac:dyDescent="0.25">
      <c r="B4741" s="238">
        <v>4678</v>
      </c>
      <c r="C4741" s="237">
        <v>47.98094612107181</v>
      </c>
    </row>
    <row r="4742" spans="2:3" x14ac:dyDescent="0.25">
      <c r="B4742" s="238">
        <v>4679</v>
      </c>
      <c r="C4742" s="237">
        <v>20.806841364051493</v>
      </c>
    </row>
    <row r="4743" spans="2:3" x14ac:dyDescent="0.25">
      <c r="B4743" s="238">
        <v>4680</v>
      </c>
      <c r="C4743" s="237">
        <v>86.745448656256741</v>
      </c>
    </row>
    <row r="4744" spans="2:3" x14ac:dyDescent="0.25">
      <c r="B4744" s="238">
        <v>4681</v>
      </c>
      <c r="C4744" s="237">
        <v>63.388453467378021</v>
      </c>
    </row>
    <row r="4745" spans="2:3" x14ac:dyDescent="0.25">
      <c r="B4745" s="238">
        <v>4682</v>
      </c>
      <c r="C4745" s="237">
        <v>-5.6546717443259666</v>
      </c>
    </row>
    <row r="4746" spans="2:3" x14ac:dyDescent="0.25">
      <c r="B4746" s="238">
        <v>4683</v>
      </c>
      <c r="C4746" s="237">
        <v>102.81187027825675</v>
      </c>
    </row>
    <row r="4747" spans="2:3" x14ac:dyDescent="0.25">
      <c r="B4747" s="238">
        <v>4684</v>
      </c>
      <c r="C4747" s="237">
        <v>344.24785496953746</v>
      </c>
    </row>
    <row r="4748" spans="2:3" x14ac:dyDescent="0.25">
      <c r="B4748" s="238">
        <v>4685</v>
      </c>
      <c r="C4748" s="237">
        <v>8.1700978331487022</v>
      </c>
    </row>
    <row r="4749" spans="2:3" x14ac:dyDescent="0.25">
      <c r="B4749" s="238">
        <v>4686</v>
      </c>
      <c r="C4749" s="237">
        <v>24.067852046270644</v>
      </c>
    </row>
    <row r="4750" spans="2:3" x14ac:dyDescent="0.25">
      <c r="B4750" s="238">
        <v>4687</v>
      </c>
      <c r="C4750" s="237">
        <v>83.92449333202498</v>
      </c>
    </row>
    <row r="4751" spans="2:3" x14ac:dyDescent="0.25">
      <c r="B4751" s="238">
        <v>4688</v>
      </c>
      <c r="C4751" s="237">
        <v>287.73955698606983</v>
      </c>
    </row>
    <row r="4752" spans="2:3" x14ac:dyDescent="0.25">
      <c r="B4752" s="238">
        <v>4689</v>
      </c>
      <c r="C4752" s="237">
        <v>-37.720409411547791</v>
      </c>
    </row>
    <row r="4753" spans="2:3" x14ac:dyDescent="0.25">
      <c r="B4753" s="238">
        <v>4690</v>
      </c>
      <c r="C4753" s="237">
        <v>-5.8590143254130567</v>
      </c>
    </row>
    <row r="4754" spans="2:3" x14ac:dyDescent="0.25">
      <c r="B4754" s="238">
        <v>4691</v>
      </c>
      <c r="C4754" s="237">
        <v>177.84925500243673</v>
      </c>
    </row>
    <row r="4755" spans="2:3" x14ac:dyDescent="0.25">
      <c r="B4755" s="238">
        <v>4692</v>
      </c>
      <c r="C4755" s="237">
        <v>0.33685553883954356</v>
      </c>
    </row>
    <row r="4756" spans="2:3" x14ac:dyDescent="0.25">
      <c r="B4756" s="238">
        <v>4693</v>
      </c>
      <c r="C4756" s="237">
        <v>126.76933391671891</v>
      </c>
    </row>
    <row r="4757" spans="2:3" x14ac:dyDescent="0.25">
      <c r="B4757" s="238">
        <v>4694</v>
      </c>
      <c r="C4757" s="237">
        <v>58.140710802606378</v>
      </c>
    </row>
    <row r="4758" spans="2:3" x14ac:dyDescent="0.25">
      <c r="B4758" s="238">
        <v>4695</v>
      </c>
      <c r="C4758" s="237">
        <v>104.05921788604962</v>
      </c>
    </row>
    <row r="4759" spans="2:3" x14ac:dyDescent="0.25">
      <c r="B4759" s="238">
        <v>4696</v>
      </c>
      <c r="C4759" s="237">
        <v>-206.99335454974749</v>
      </c>
    </row>
    <row r="4760" spans="2:3" x14ac:dyDescent="0.25">
      <c r="B4760" s="238">
        <v>4697</v>
      </c>
      <c r="C4760" s="237">
        <v>350.12639744592707</v>
      </c>
    </row>
    <row r="4761" spans="2:3" x14ac:dyDescent="0.25">
      <c r="B4761" s="238">
        <v>4698</v>
      </c>
      <c r="C4761" s="237">
        <v>107.53848447781968</v>
      </c>
    </row>
    <row r="4762" spans="2:3" x14ac:dyDescent="0.25">
      <c r="B4762" s="238">
        <v>4699</v>
      </c>
      <c r="C4762" s="237">
        <v>113.93155957206139</v>
      </c>
    </row>
    <row r="4763" spans="2:3" x14ac:dyDescent="0.25">
      <c r="B4763" s="238">
        <v>4700</v>
      </c>
      <c r="C4763" s="237">
        <v>388.2664568560462</v>
      </c>
    </row>
    <row r="4764" spans="2:3" x14ac:dyDescent="0.25">
      <c r="B4764" s="238">
        <v>4701</v>
      </c>
      <c r="C4764" s="237">
        <v>127.08783208923158</v>
      </c>
    </row>
    <row r="4765" spans="2:3" x14ac:dyDescent="0.25">
      <c r="B4765" s="238">
        <v>4702</v>
      </c>
      <c r="C4765" s="237">
        <v>186.65064065049427</v>
      </c>
    </row>
    <row r="4766" spans="2:3" x14ac:dyDescent="0.25">
      <c r="B4766" s="238">
        <v>4703</v>
      </c>
      <c r="C4766" s="237">
        <v>131.03491084110715</v>
      </c>
    </row>
    <row r="4767" spans="2:3" x14ac:dyDescent="0.25">
      <c r="B4767" s="238">
        <v>4704</v>
      </c>
      <c r="C4767" s="237">
        <v>190.8063142184742</v>
      </c>
    </row>
    <row r="4768" spans="2:3" x14ac:dyDescent="0.25">
      <c r="B4768" s="238">
        <v>4705</v>
      </c>
      <c r="C4768" s="237">
        <v>30.656754171247215</v>
      </c>
    </row>
    <row r="4769" spans="2:3" x14ac:dyDescent="0.25">
      <c r="B4769" s="238">
        <v>4706</v>
      </c>
      <c r="C4769" s="237">
        <v>-118.79457482104405</v>
      </c>
    </row>
    <row r="4770" spans="2:3" x14ac:dyDescent="0.25">
      <c r="B4770" s="238">
        <v>4707</v>
      </c>
      <c r="C4770" s="237">
        <v>-47.388802813877305</v>
      </c>
    </row>
    <row r="4771" spans="2:3" x14ac:dyDescent="0.25">
      <c r="B4771" s="238">
        <v>4708</v>
      </c>
      <c r="C4771" s="237">
        <v>383.13675728326388</v>
      </c>
    </row>
    <row r="4772" spans="2:3" x14ac:dyDescent="0.25">
      <c r="B4772" s="238">
        <v>4709</v>
      </c>
      <c r="C4772" s="237">
        <v>-108.43787061717236</v>
      </c>
    </row>
    <row r="4773" spans="2:3" x14ac:dyDescent="0.25">
      <c r="B4773" s="238">
        <v>4710</v>
      </c>
      <c r="C4773" s="237">
        <v>173.29761446376457</v>
      </c>
    </row>
    <row r="4774" spans="2:3" x14ac:dyDescent="0.25">
      <c r="B4774" s="238">
        <v>4711</v>
      </c>
      <c r="C4774" s="237">
        <v>-199.12314655704421</v>
      </c>
    </row>
    <row r="4775" spans="2:3" x14ac:dyDescent="0.25">
      <c r="B4775" s="238">
        <v>4712</v>
      </c>
      <c r="C4775" s="237">
        <v>95.203241088091289</v>
      </c>
    </row>
    <row r="4776" spans="2:3" x14ac:dyDescent="0.25">
      <c r="B4776" s="238">
        <v>4713</v>
      </c>
      <c r="C4776" s="237">
        <v>364.61389274048429</v>
      </c>
    </row>
    <row r="4777" spans="2:3" x14ac:dyDescent="0.25">
      <c r="B4777" s="238">
        <v>4714</v>
      </c>
      <c r="C4777" s="237">
        <v>247.0945724221715</v>
      </c>
    </row>
    <row r="4778" spans="2:3" x14ac:dyDescent="0.25">
      <c r="B4778" s="238">
        <v>4715</v>
      </c>
      <c r="C4778" s="237">
        <v>160.68584018668975</v>
      </c>
    </row>
    <row r="4779" spans="2:3" x14ac:dyDescent="0.25">
      <c r="B4779" s="238">
        <v>4716</v>
      </c>
      <c r="C4779" s="237">
        <v>45.470547619164961</v>
      </c>
    </row>
    <row r="4780" spans="2:3" x14ac:dyDescent="0.25">
      <c r="B4780" s="238">
        <v>4717</v>
      </c>
      <c r="C4780" s="237">
        <v>188.79112835624116</v>
      </c>
    </row>
    <row r="4781" spans="2:3" x14ac:dyDescent="0.25">
      <c r="B4781" s="238">
        <v>4718</v>
      </c>
      <c r="C4781" s="237">
        <v>173.55253553553695</v>
      </c>
    </row>
    <row r="4782" spans="2:3" x14ac:dyDescent="0.25">
      <c r="B4782" s="238">
        <v>4719</v>
      </c>
      <c r="C4782" s="237">
        <v>108.42949204449422</v>
      </c>
    </row>
    <row r="4783" spans="2:3" x14ac:dyDescent="0.25">
      <c r="B4783" s="238">
        <v>4720</v>
      </c>
      <c r="C4783" s="237">
        <v>54.343056717741064</v>
      </c>
    </row>
    <row r="4784" spans="2:3" x14ac:dyDescent="0.25">
      <c r="B4784" s="238">
        <v>4721</v>
      </c>
      <c r="C4784" s="237">
        <v>82.6539385497654</v>
      </c>
    </row>
    <row r="4785" spans="2:3" x14ac:dyDescent="0.25">
      <c r="B4785" s="238">
        <v>4722</v>
      </c>
      <c r="C4785" s="237">
        <v>316.68547999721454</v>
      </c>
    </row>
    <row r="4786" spans="2:3" x14ac:dyDescent="0.25">
      <c r="B4786" s="238">
        <v>4723</v>
      </c>
      <c r="C4786" s="237">
        <v>322.04481531979172</v>
      </c>
    </row>
    <row r="4787" spans="2:3" x14ac:dyDescent="0.25">
      <c r="B4787" s="238">
        <v>4724</v>
      </c>
      <c r="C4787" s="237">
        <v>126.69836331066837</v>
      </c>
    </row>
    <row r="4788" spans="2:3" x14ac:dyDescent="0.25">
      <c r="B4788" s="238">
        <v>4725</v>
      </c>
      <c r="C4788" s="237">
        <v>302.00760859593026</v>
      </c>
    </row>
    <row r="4789" spans="2:3" x14ac:dyDescent="0.25">
      <c r="B4789" s="238">
        <v>4726</v>
      </c>
      <c r="C4789" s="237">
        <v>93.479057604912569</v>
      </c>
    </row>
    <row r="4790" spans="2:3" x14ac:dyDescent="0.25">
      <c r="B4790" s="238">
        <v>4727</v>
      </c>
      <c r="C4790" s="237">
        <v>122.11229494815476</v>
      </c>
    </row>
    <row r="4791" spans="2:3" x14ac:dyDescent="0.25">
      <c r="B4791" s="238">
        <v>4728</v>
      </c>
      <c r="C4791" s="237">
        <v>-75.934072255139455</v>
      </c>
    </row>
    <row r="4792" spans="2:3" x14ac:dyDescent="0.25">
      <c r="B4792" s="238">
        <v>4729</v>
      </c>
      <c r="C4792" s="237">
        <v>-119.11143111731926</v>
      </c>
    </row>
    <row r="4793" spans="2:3" x14ac:dyDescent="0.25">
      <c r="B4793" s="238">
        <v>4730</v>
      </c>
      <c r="C4793" s="237">
        <v>-21.776234541409167</v>
      </c>
    </row>
    <row r="4794" spans="2:3" x14ac:dyDescent="0.25">
      <c r="B4794" s="238">
        <v>4731</v>
      </c>
      <c r="C4794" s="237">
        <v>327.99215266567916</v>
      </c>
    </row>
    <row r="4795" spans="2:3" x14ac:dyDescent="0.25">
      <c r="B4795" s="238">
        <v>4732</v>
      </c>
      <c r="C4795" s="237">
        <v>252.06483910560627</v>
      </c>
    </row>
    <row r="4796" spans="2:3" x14ac:dyDescent="0.25">
      <c r="B4796" s="238">
        <v>4733</v>
      </c>
      <c r="C4796" s="237">
        <v>57.738369834111786</v>
      </c>
    </row>
    <row r="4797" spans="2:3" x14ac:dyDescent="0.25">
      <c r="B4797" s="238">
        <v>4734</v>
      </c>
      <c r="C4797" s="237">
        <v>243.78953943031257</v>
      </c>
    </row>
    <row r="4798" spans="2:3" x14ac:dyDescent="0.25">
      <c r="B4798" s="238">
        <v>4735</v>
      </c>
      <c r="C4798" s="237">
        <v>143.25448460862503</v>
      </c>
    </row>
    <row r="4799" spans="2:3" x14ac:dyDescent="0.25">
      <c r="B4799" s="238">
        <v>4736</v>
      </c>
      <c r="C4799" s="237">
        <v>380.2292868872529</v>
      </c>
    </row>
    <row r="4800" spans="2:3" x14ac:dyDescent="0.25">
      <c r="B4800" s="238">
        <v>4737</v>
      </c>
      <c r="C4800" s="237">
        <v>140.68892366194288</v>
      </c>
    </row>
    <row r="4801" spans="2:3" x14ac:dyDescent="0.25">
      <c r="B4801" s="238">
        <v>4738</v>
      </c>
      <c r="C4801" s="237">
        <v>2.5059778224670453</v>
      </c>
    </row>
    <row r="4802" spans="2:3" x14ac:dyDescent="0.25">
      <c r="B4802" s="238">
        <v>4739</v>
      </c>
      <c r="C4802" s="237">
        <v>219.89234225824549</v>
      </c>
    </row>
    <row r="4803" spans="2:3" x14ac:dyDescent="0.25">
      <c r="B4803" s="238">
        <v>4740</v>
      </c>
      <c r="C4803" s="237">
        <v>169.25148364168504</v>
      </c>
    </row>
    <row r="4804" spans="2:3" x14ac:dyDescent="0.25">
      <c r="B4804" s="238">
        <v>4741</v>
      </c>
      <c r="C4804" s="237">
        <v>94.605704262953992</v>
      </c>
    </row>
    <row r="4805" spans="2:3" x14ac:dyDescent="0.25">
      <c r="B4805" s="238">
        <v>4742</v>
      </c>
      <c r="C4805" s="237">
        <v>123.63497279620475</v>
      </c>
    </row>
    <row r="4806" spans="2:3" x14ac:dyDescent="0.25">
      <c r="B4806" s="238">
        <v>4743</v>
      </c>
      <c r="C4806" s="237">
        <v>75.843737697869415</v>
      </c>
    </row>
    <row r="4807" spans="2:3" x14ac:dyDescent="0.25">
      <c r="B4807" s="238">
        <v>4744</v>
      </c>
      <c r="C4807" s="237">
        <v>256.23409944019073</v>
      </c>
    </row>
    <row r="4808" spans="2:3" x14ac:dyDescent="0.25">
      <c r="B4808" s="238">
        <v>4745</v>
      </c>
      <c r="C4808" s="237">
        <v>139.39648058883841</v>
      </c>
    </row>
    <row r="4809" spans="2:3" x14ac:dyDescent="0.25">
      <c r="B4809" s="238">
        <v>4746</v>
      </c>
      <c r="C4809" s="237">
        <v>91.752641315634577</v>
      </c>
    </row>
    <row r="4810" spans="2:3" x14ac:dyDescent="0.25">
      <c r="B4810" s="238">
        <v>4747</v>
      </c>
      <c r="C4810" s="237">
        <v>46.628142719274635</v>
      </c>
    </row>
    <row r="4811" spans="2:3" x14ac:dyDescent="0.25">
      <c r="B4811" s="238">
        <v>4748</v>
      </c>
      <c r="C4811" s="237">
        <v>-73.918103823421575</v>
      </c>
    </row>
    <row r="4812" spans="2:3" x14ac:dyDescent="0.25">
      <c r="B4812" s="238">
        <v>4749</v>
      </c>
      <c r="C4812" s="237">
        <v>172.19837375334291</v>
      </c>
    </row>
    <row r="4813" spans="2:3" x14ac:dyDescent="0.25">
      <c r="B4813" s="238">
        <v>4750</v>
      </c>
      <c r="C4813" s="237">
        <v>276.22144702071012</v>
      </c>
    </row>
    <row r="4814" spans="2:3" x14ac:dyDescent="0.25">
      <c r="B4814" s="238">
        <v>4751</v>
      </c>
      <c r="C4814" s="237">
        <v>66.137863531792647</v>
      </c>
    </row>
    <row r="4815" spans="2:3" x14ac:dyDescent="0.25">
      <c r="B4815" s="238">
        <v>4752</v>
      </c>
      <c r="C4815" s="237">
        <v>204.04310579989368</v>
      </c>
    </row>
    <row r="4816" spans="2:3" x14ac:dyDescent="0.25">
      <c r="B4816" s="238">
        <v>4753</v>
      </c>
      <c r="C4816" s="237">
        <v>-1.956483715171629</v>
      </c>
    </row>
    <row r="4817" spans="2:3" x14ac:dyDescent="0.25">
      <c r="B4817" s="238">
        <v>4754</v>
      </c>
      <c r="C4817" s="237">
        <v>78.64855698627224</v>
      </c>
    </row>
    <row r="4818" spans="2:3" x14ac:dyDescent="0.25">
      <c r="B4818" s="238">
        <v>4755</v>
      </c>
      <c r="C4818" s="237">
        <v>-65.101811793782474</v>
      </c>
    </row>
    <row r="4819" spans="2:3" x14ac:dyDescent="0.25">
      <c r="B4819" s="238">
        <v>4756</v>
      </c>
      <c r="C4819" s="237">
        <v>236.79750590202428</v>
      </c>
    </row>
    <row r="4820" spans="2:3" x14ac:dyDescent="0.25">
      <c r="B4820" s="238">
        <v>4757</v>
      </c>
      <c r="C4820" s="237">
        <v>285.31773790525341</v>
      </c>
    </row>
    <row r="4821" spans="2:3" x14ac:dyDescent="0.25">
      <c r="B4821" s="238">
        <v>4758</v>
      </c>
      <c r="C4821" s="237">
        <v>307.91876116190997</v>
      </c>
    </row>
    <row r="4822" spans="2:3" x14ac:dyDescent="0.25">
      <c r="B4822" s="238">
        <v>4759</v>
      </c>
      <c r="C4822" s="237">
        <v>-39.720818072116344</v>
      </c>
    </row>
    <row r="4823" spans="2:3" x14ac:dyDescent="0.25">
      <c r="B4823" s="238">
        <v>4760</v>
      </c>
      <c r="C4823" s="237">
        <v>201.8302758674663</v>
      </c>
    </row>
    <row r="4824" spans="2:3" x14ac:dyDescent="0.25">
      <c r="B4824" s="238">
        <v>4761</v>
      </c>
      <c r="C4824" s="237">
        <v>116.27100987126144</v>
      </c>
    </row>
    <row r="4825" spans="2:3" x14ac:dyDescent="0.25">
      <c r="B4825" s="238">
        <v>4762</v>
      </c>
      <c r="C4825" s="237">
        <v>479.26070584787465</v>
      </c>
    </row>
    <row r="4826" spans="2:3" x14ac:dyDescent="0.25">
      <c r="B4826" s="238">
        <v>4763</v>
      </c>
      <c r="C4826" s="237">
        <v>104.81775385349802</v>
      </c>
    </row>
    <row r="4827" spans="2:3" x14ac:dyDescent="0.25">
      <c r="B4827" s="238">
        <v>4764</v>
      </c>
      <c r="C4827" s="237">
        <v>444.24294697776008</v>
      </c>
    </row>
    <row r="4828" spans="2:3" x14ac:dyDescent="0.25">
      <c r="B4828" s="238">
        <v>4765</v>
      </c>
      <c r="C4828" s="237">
        <v>234.64403625776507</v>
      </c>
    </row>
    <row r="4829" spans="2:3" x14ac:dyDescent="0.25">
      <c r="B4829" s="238">
        <v>4766</v>
      </c>
      <c r="C4829" s="237">
        <v>119.72702319469946</v>
      </c>
    </row>
    <row r="4830" spans="2:3" x14ac:dyDescent="0.25">
      <c r="B4830" s="238">
        <v>4767</v>
      </c>
      <c r="C4830" s="237">
        <v>151.06803207727029</v>
      </c>
    </row>
    <row r="4831" spans="2:3" x14ac:dyDescent="0.25">
      <c r="B4831" s="238">
        <v>4768</v>
      </c>
      <c r="C4831" s="237">
        <v>17.534739069356178</v>
      </c>
    </row>
    <row r="4832" spans="2:3" x14ac:dyDescent="0.25">
      <c r="B4832" s="238">
        <v>4769</v>
      </c>
      <c r="C4832" s="237">
        <v>-110.53621322485796</v>
      </c>
    </row>
    <row r="4833" spans="2:3" x14ac:dyDescent="0.25">
      <c r="B4833" s="238">
        <v>4770</v>
      </c>
      <c r="C4833" s="237">
        <v>127.03395647233518</v>
      </c>
    </row>
    <row r="4834" spans="2:3" x14ac:dyDescent="0.25">
      <c r="B4834" s="238">
        <v>4771</v>
      </c>
      <c r="C4834" s="237">
        <v>130.33033269100522</v>
      </c>
    </row>
    <row r="4835" spans="2:3" x14ac:dyDescent="0.25">
      <c r="B4835" s="238">
        <v>4772</v>
      </c>
      <c r="C4835" s="237">
        <v>170.84017556398723</v>
      </c>
    </row>
    <row r="4836" spans="2:3" x14ac:dyDescent="0.25">
      <c r="B4836" s="238">
        <v>4773</v>
      </c>
      <c r="C4836" s="237">
        <v>55.942536092386874</v>
      </c>
    </row>
    <row r="4837" spans="2:3" x14ac:dyDescent="0.25">
      <c r="B4837" s="238">
        <v>4774</v>
      </c>
      <c r="C4837" s="237">
        <v>119.0751954764533</v>
      </c>
    </row>
    <row r="4838" spans="2:3" x14ac:dyDescent="0.25">
      <c r="B4838" s="238">
        <v>4775</v>
      </c>
      <c r="C4838" s="237">
        <v>73.382292479998313</v>
      </c>
    </row>
    <row r="4839" spans="2:3" x14ac:dyDescent="0.25">
      <c r="B4839" s="238">
        <v>4776</v>
      </c>
      <c r="C4839" s="237">
        <v>156.90304012722154</v>
      </c>
    </row>
    <row r="4840" spans="2:3" x14ac:dyDescent="0.25">
      <c r="B4840" s="238">
        <v>4777</v>
      </c>
      <c r="C4840" s="237">
        <v>110.65105754093815</v>
      </c>
    </row>
    <row r="4841" spans="2:3" x14ac:dyDescent="0.25">
      <c r="B4841" s="238">
        <v>4778</v>
      </c>
      <c r="C4841" s="237">
        <v>212.63752830112679</v>
      </c>
    </row>
    <row r="4842" spans="2:3" x14ac:dyDescent="0.25">
      <c r="B4842" s="238">
        <v>4779</v>
      </c>
      <c r="C4842" s="237">
        <v>-48.756416500329777</v>
      </c>
    </row>
    <row r="4843" spans="2:3" x14ac:dyDescent="0.25">
      <c r="B4843" s="238">
        <v>4780</v>
      </c>
      <c r="C4843" s="237">
        <v>222.1134095807173</v>
      </c>
    </row>
    <row r="4844" spans="2:3" x14ac:dyDescent="0.25">
      <c r="B4844" s="238">
        <v>4781</v>
      </c>
      <c r="C4844" s="237">
        <v>95.924904577081293</v>
      </c>
    </row>
    <row r="4845" spans="2:3" x14ac:dyDescent="0.25">
      <c r="B4845" s="238">
        <v>4782</v>
      </c>
      <c r="C4845" s="237">
        <v>-76.775841739696062</v>
      </c>
    </row>
    <row r="4846" spans="2:3" x14ac:dyDescent="0.25">
      <c r="B4846" s="238">
        <v>4783</v>
      </c>
      <c r="C4846" s="237">
        <v>360.6222029022432</v>
      </c>
    </row>
    <row r="4847" spans="2:3" x14ac:dyDescent="0.25">
      <c r="B4847" s="238">
        <v>4784</v>
      </c>
      <c r="C4847" s="237">
        <v>-51.077267722265901</v>
      </c>
    </row>
    <row r="4848" spans="2:3" x14ac:dyDescent="0.25">
      <c r="B4848" s="238">
        <v>4785</v>
      </c>
      <c r="C4848" s="237">
        <v>202.40606579231161</v>
      </c>
    </row>
    <row r="4849" spans="2:3" x14ac:dyDescent="0.25">
      <c r="B4849" s="238">
        <v>4786</v>
      </c>
      <c r="C4849" s="237">
        <v>174.83817129869482</v>
      </c>
    </row>
    <row r="4850" spans="2:3" x14ac:dyDescent="0.25">
      <c r="B4850" s="238">
        <v>4787</v>
      </c>
      <c r="C4850" s="237">
        <v>-143.29492026208715</v>
      </c>
    </row>
    <row r="4851" spans="2:3" x14ac:dyDescent="0.25">
      <c r="B4851" s="238">
        <v>4788</v>
      </c>
      <c r="C4851" s="237">
        <v>156.46933976137572</v>
      </c>
    </row>
    <row r="4852" spans="2:3" x14ac:dyDescent="0.25">
      <c r="B4852" s="238">
        <v>4789</v>
      </c>
      <c r="C4852" s="237">
        <v>180.56473491447389</v>
      </c>
    </row>
    <row r="4853" spans="2:3" x14ac:dyDescent="0.25">
      <c r="B4853" s="238">
        <v>4790</v>
      </c>
      <c r="C4853" s="237">
        <v>171.34632658424709</v>
      </c>
    </row>
    <row r="4854" spans="2:3" x14ac:dyDescent="0.25">
      <c r="B4854" s="238">
        <v>4791</v>
      </c>
      <c r="C4854" s="237">
        <v>76.214588552937073</v>
      </c>
    </row>
    <row r="4855" spans="2:3" x14ac:dyDescent="0.25">
      <c r="B4855" s="238">
        <v>4792</v>
      </c>
      <c r="C4855" s="237">
        <v>193.89926063878664</v>
      </c>
    </row>
    <row r="4856" spans="2:3" x14ac:dyDescent="0.25">
      <c r="B4856" s="238">
        <v>4793</v>
      </c>
      <c r="C4856" s="237">
        <v>-208.86605240755739</v>
      </c>
    </row>
    <row r="4857" spans="2:3" x14ac:dyDescent="0.25">
      <c r="B4857" s="238">
        <v>4794</v>
      </c>
      <c r="C4857" s="237">
        <v>6.2133524890560068</v>
      </c>
    </row>
    <row r="4858" spans="2:3" x14ac:dyDescent="0.25">
      <c r="B4858" s="238">
        <v>4795</v>
      </c>
      <c r="C4858" s="237">
        <v>-139.49714721786989</v>
      </c>
    </row>
    <row r="4859" spans="2:3" x14ac:dyDescent="0.25">
      <c r="B4859" s="238">
        <v>4796</v>
      </c>
      <c r="C4859" s="237">
        <v>-89.728837465676378</v>
      </c>
    </row>
    <row r="4860" spans="2:3" x14ac:dyDescent="0.25">
      <c r="B4860" s="238">
        <v>4797</v>
      </c>
      <c r="C4860" s="237">
        <v>151.9711444621062</v>
      </c>
    </row>
    <row r="4861" spans="2:3" x14ac:dyDescent="0.25">
      <c r="B4861" s="238">
        <v>4798</v>
      </c>
      <c r="C4861" s="237">
        <v>233.81271598457931</v>
      </c>
    </row>
    <row r="4862" spans="2:3" x14ac:dyDescent="0.25">
      <c r="B4862" s="238">
        <v>4799</v>
      </c>
      <c r="C4862" s="237">
        <v>282.34962729875542</v>
      </c>
    </row>
    <row r="4863" spans="2:3" x14ac:dyDescent="0.25">
      <c r="B4863" s="238">
        <v>4800</v>
      </c>
      <c r="C4863" s="237">
        <v>10.279730687367916</v>
      </c>
    </row>
    <row r="4864" spans="2:3" x14ac:dyDescent="0.25">
      <c r="B4864" s="238">
        <v>4801</v>
      </c>
      <c r="C4864" s="237">
        <v>4.7729822402881723</v>
      </c>
    </row>
    <row r="4865" spans="2:3" x14ac:dyDescent="0.25">
      <c r="B4865" s="238">
        <v>4802</v>
      </c>
      <c r="C4865" s="237">
        <v>-16.775349606969115</v>
      </c>
    </row>
    <row r="4866" spans="2:3" x14ac:dyDescent="0.25">
      <c r="B4866" s="238">
        <v>4803</v>
      </c>
      <c r="C4866" s="237">
        <v>103.46687062030645</v>
      </c>
    </row>
    <row r="4867" spans="2:3" x14ac:dyDescent="0.25">
      <c r="B4867" s="238">
        <v>4804</v>
      </c>
      <c r="C4867" s="237">
        <v>-50.564114898299437</v>
      </c>
    </row>
    <row r="4868" spans="2:3" x14ac:dyDescent="0.25">
      <c r="B4868" s="238">
        <v>4805</v>
      </c>
      <c r="C4868" s="237">
        <v>51.553503932928791</v>
      </c>
    </row>
    <row r="4869" spans="2:3" x14ac:dyDescent="0.25">
      <c r="B4869" s="238">
        <v>4806</v>
      </c>
      <c r="C4869" s="237">
        <v>312.4922101082895</v>
      </c>
    </row>
    <row r="4870" spans="2:3" x14ac:dyDescent="0.25">
      <c r="B4870" s="238">
        <v>4807</v>
      </c>
      <c r="C4870" s="237">
        <v>110.86950977610219</v>
      </c>
    </row>
    <row r="4871" spans="2:3" x14ac:dyDescent="0.25">
      <c r="B4871" s="238">
        <v>4808</v>
      </c>
      <c r="C4871" s="237">
        <v>185.65896277913467</v>
      </c>
    </row>
    <row r="4872" spans="2:3" x14ac:dyDescent="0.25">
      <c r="B4872" s="238">
        <v>4809</v>
      </c>
      <c r="C4872" s="237">
        <v>35.131212805889206</v>
      </c>
    </row>
    <row r="4873" spans="2:3" x14ac:dyDescent="0.25">
      <c r="B4873" s="238">
        <v>4810</v>
      </c>
      <c r="C4873" s="237">
        <v>12.159804335870703</v>
      </c>
    </row>
    <row r="4874" spans="2:3" x14ac:dyDescent="0.25">
      <c r="B4874" s="238">
        <v>4811</v>
      </c>
      <c r="C4874" s="237">
        <v>-57.540544381673925</v>
      </c>
    </row>
    <row r="4875" spans="2:3" x14ac:dyDescent="0.25">
      <c r="B4875" s="238">
        <v>4812</v>
      </c>
      <c r="C4875" s="237">
        <v>349.21032966249868</v>
      </c>
    </row>
    <row r="4876" spans="2:3" x14ac:dyDescent="0.25">
      <c r="B4876" s="238">
        <v>4813</v>
      </c>
      <c r="C4876" s="237">
        <v>267.93954625972856</v>
      </c>
    </row>
    <row r="4877" spans="2:3" x14ac:dyDescent="0.25">
      <c r="B4877" s="238">
        <v>4814</v>
      </c>
      <c r="C4877" s="237">
        <v>36.142879190003356</v>
      </c>
    </row>
    <row r="4878" spans="2:3" x14ac:dyDescent="0.25">
      <c r="B4878" s="238">
        <v>4815</v>
      </c>
      <c r="C4878" s="237">
        <v>171.44205997324306</v>
      </c>
    </row>
    <row r="4879" spans="2:3" x14ac:dyDescent="0.25">
      <c r="B4879" s="238">
        <v>4816</v>
      </c>
      <c r="C4879" s="237">
        <v>49.604081925661347</v>
      </c>
    </row>
    <row r="4880" spans="2:3" x14ac:dyDescent="0.25">
      <c r="B4880" s="238">
        <v>4817</v>
      </c>
      <c r="C4880" s="237">
        <v>292.58484929474071</v>
      </c>
    </row>
    <row r="4881" spans="2:3" x14ac:dyDescent="0.25">
      <c r="B4881" s="238">
        <v>4818</v>
      </c>
      <c r="C4881" s="237">
        <v>152.88310106072353</v>
      </c>
    </row>
    <row r="4882" spans="2:3" x14ac:dyDescent="0.25">
      <c r="B4882" s="238">
        <v>4819</v>
      </c>
      <c r="C4882" s="237">
        <v>242.51104428540611</v>
      </c>
    </row>
    <row r="4883" spans="2:3" x14ac:dyDescent="0.25">
      <c r="B4883" s="238">
        <v>4820</v>
      </c>
      <c r="C4883" s="237">
        <v>385.23831525549156</v>
      </c>
    </row>
    <row r="4884" spans="2:3" x14ac:dyDescent="0.25">
      <c r="B4884" s="238">
        <v>4821</v>
      </c>
      <c r="C4884" s="237">
        <v>43.814454793844774</v>
      </c>
    </row>
    <row r="4885" spans="2:3" x14ac:dyDescent="0.25">
      <c r="B4885" s="238">
        <v>4822</v>
      </c>
      <c r="C4885" s="237">
        <v>-131.76774491382417</v>
      </c>
    </row>
    <row r="4886" spans="2:3" x14ac:dyDescent="0.25">
      <c r="B4886" s="238">
        <v>4823</v>
      </c>
      <c r="C4886" s="237">
        <v>217.1448384887305</v>
      </c>
    </row>
    <row r="4887" spans="2:3" x14ac:dyDescent="0.25">
      <c r="B4887" s="238">
        <v>4824</v>
      </c>
      <c r="C4887" s="237">
        <v>-30.347778601835245</v>
      </c>
    </row>
    <row r="4888" spans="2:3" x14ac:dyDescent="0.25">
      <c r="B4888" s="238">
        <v>4825</v>
      </c>
      <c r="C4888" s="237">
        <v>424.78794978893438</v>
      </c>
    </row>
    <row r="4889" spans="2:3" x14ac:dyDescent="0.25">
      <c r="B4889" s="238">
        <v>4826</v>
      </c>
      <c r="C4889" s="237">
        <v>259.48522901422416</v>
      </c>
    </row>
    <row r="4890" spans="2:3" x14ac:dyDescent="0.25">
      <c r="B4890" s="238">
        <v>4827</v>
      </c>
      <c r="C4890" s="237">
        <v>230.54578297619412</v>
      </c>
    </row>
    <row r="4891" spans="2:3" x14ac:dyDescent="0.25">
      <c r="B4891" s="238">
        <v>4828</v>
      </c>
      <c r="C4891" s="237">
        <v>88.745804452821915</v>
      </c>
    </row>
    <row r="4892" spans="2:3" x14ac:dyDescent="0.25">
      <c r="B4892" s="238">
        <v>4829</v>
      </c>
      <c r="C4892" s="237">
        <v>59.768514428310503</v>
      </c>
    </row>
    <row r="4893" spans="2:3" x14ac:dyDescent="0.25">
      <c r="B4893" s="238">
        <v>4830</v>
      </c>
      <c r="C4893" s="237">
        <v>64.63256716853725</v>
      </c>
    </row>
    <row r="4894" spans="2:3" x14ac:dyDescent="0.25">
      <c r="B4894" s="238">
        <v>4831</v>
      </c>
      <c r="C4894" s="237">
        <v>-162.08216242941972</v>
      </c>
    </row>
    <row r="4895" spans="2:3" x14ac:dyDescent="0.25">
      <c r="B4895" s="238">
        <v>4832</v>
      </c>
      <c r="C4895" s="237">
        <v>187.9106350973334</v>
      </c>
    </row>
    <row r="4896" spans="2:3" x14ac:dyDescent="0.25">
      <c r="B4896" s="238">
        <v>4833</v>
      </c>
      <c r="C4896" s="237">
        <v>-71.884501863950504</v>
      </c>
    </row>
    <row r="4897" spans="2:3" x14ac:dyDescent="0.25">
      <c r="B4897" s="238">
        <v>4834</v>
      </c>
      <c r="C4897" s="237">
        <v>471.55491260632425</v>
      </c>
    </row>
    <row r="4898" spans="2:3" x14ac:dyDescent="0.25">
      <c r="B4898" s="238">
        <v>4835</v>
      </c>
      <c r="C4898" s="237">
        <v>252.57263280517489</v>
      </c>
    </row>
    <row r="4899" spans="2:3" x14ac:dyDescent="0.25">
      <c r="B4899" s="238">
        <v>4836</v>
      </c>
      <c r="C4899" s="237">
        <v>273.66197799236932</v>
      </c>
    </row>
    <row r="4900" spans="2:3" x14ac:dyDescent="0.25">
      <c r="B4900" s="238">
        <v>4837</v>
      </c>
      <c r="C4900" s="237">
        <v>39.403565701252333</v>
      </c>
    </row>
    <row r="4901" spans="2:3" x14ac:dyDescent="0.25">
      <c r="B4901" s="238">
        <v>4838</v>
      </c>
      <c r="C4901" s="237">
        <v>-47.721412637846072</v>
      </c>
    </row>
    <row r="4902" spans="2:3" x14ac:dyDescent="0.25">
      <c r="B4902" s="238">
        <v>4839</v>
      </c>
      <c r="C4902" s="237">
        <v>316.59974314937961</v>
      </c>
    </row>
    <row r="4903" spans="2:3" x14ac:dyDescent="0.25">
      <c r="B4903" s="238">
        <v>4840</v>
      </c>
      <c r="C4903" s="237">
        <v>303.41761400126887</v>
      </c>
    </row>
    <row r="4904" spans="2:3" x14ac:dyDescent="0.25">
      <c r="B4904" s="238">
        <v>4841</v>
      </c>
      <c r="C4904" s="237">
        <v>331.80050579765918</v>
      </c>
    </row>
    <row r="4905" spans="2:3" x14ac:dyDescent="0.25">
      <c r="B4905" s="238">
        <v>4842</v>
      </c>
      <c r="C4905" s="237">
        <v>185.71843195234203</v>
      </c>
    </row>
    <row r="4906" spans="2:3" x14ac:dyDescent="0.25">
      <c r="B4906" s="238">
        <v>4843</v>
      </c>
      <c r="C4906" s="237">
        <v>-24.216169935793772</v>
      </c>
    </row>
    <row r="4907" spans="2:3" x14ac:dyDescent="0.25">
      <c r="B4907" s="238">
        <v>4844</v>
      </c>
      <c r="C4907" s="237">
        <v>281.32292284062169</v>
      </c>
    </row>
    <row r="4908" spans="2:3" x14ac:dyDescent="0.25">
      <c r="B4908" s="238">
        <v>4845</v>
      </c>
      <c r="C4908" s="237">
        <v>185.92037738112927</v>
      </c>
    </row>
    <row r="4909" spans="2:3" x14ac:dyDescent="0.25">
      <c r="B4909" s="238">
        <v>4846</v>
      </c>
      <c r="C4909" s="237">
        <v>183.75542705586378</v>
      </c>
    </row>
    <row r="4910" spans="2:3" x14ac:dyDescent="0.25">
      <c r="B4910" s="238">
        <v>4847</v>
      </c>
      <c r="C4910" s="237">
        <v>276.18790618110563</v>
      </c>
    </row>
    <row r="4911" spans="2:3" x14ac:dyDescent="0.25">
      <c r="B4911" s="238">
        <v>4848</v>
      </c>
      <c r="C4911" s="237">
        <v>87.749355039286399</v>
      </c>
    </row>
    <row r="4912" spans="2:3" x14ac:dyDescent="0.25">
      <c r="B4912" s="238">
        <v>4849</v>
      </c>
      <c r="C4912" s="237">
        <v>-97.136942431852503</v>
      </c>
    </row>
    <row r="4913" spans="2:3" x14ac:dyDescent="0.25">
      <c r="B4913" s="238">
        <v>4850</v>
      </c>
      <c r="C4913" s="237">
        <v>127.99174012379684</v>
      </c>
    </row>
    <row r="4914" spans="2:3" x14ac:dyDescent="0.25">
      <c r="B4914" s="238">
        <v>4851</v>
      </c>
      <c r="C4914" s="237">
        <v>62.985427510934031</v>
      </c>
    </row>
    <row r="4915" spans="2:3" x14ac:dyDescent="0.25">
      <c r="B4915" s="238">
        <v>4852</v>
      </c>
      <c r="C4915" s="237">
        <v>216.50668293159703</v>
      </c>
    </row>
    <row r="4916" spans="2:3" x14ac:dyDescent="0.25">
      <c r="B4916" s="238">
        <v>4853</v>
      </c>
      <c r="C4916" s="237">
        <v>206.77093833214357</v>
      </c>
    </row>
    <row r="4917" spans="2:3" x14ac:dyDescent="0.25">
      <c r="B4917" s="238">
        <v>4854</v>
      </c>
      <c r="C4917" s="237">
        <v>306.47821293100242</v>
      </c>
    </row>
    <row r="4918" spans="2:3" x14ac:dyDescent="0.25">
      <c r="B4918" s="238">
        <v>4855</v>
      </c>
      <c r="C4918" s="237">
        <v>312.12296562958005</v>
      </c>
    </row>
    <row r="4919" spans="2:3" x14ac:dyDescent="0.25">
      <c r="B4919" s="238">
        <v>4856</v>
      </c>
      <c r="C4919" s="237">
        <v>177.53195737731755</v>
      </c>
    </row>
    <row r="4920" spans="2:3" x14ac:dyDescent="0.25">
      <c r="B4920" s="238">
        <v>4857</v>
      </c>
      <c r="C4920" s="237">
        <v>225.36901093544196</v>
      </c>
    </row>
    <row r="4921" spans="2:3" x14ac:dyDescent="0.25">
      <c r="B4921" s="238">
        <v>4858</v>
      </c>
      <c r="C4921" s="237">
        <v>-1.0110490836942319</v>
      </c>
    </row>
    <row r="4922" spans="2:3" x14ac:dyDescent="0.25">
      <c r="B4922" s="238">
        <v>4859</v>
      </c>
      <c r="C4922" s="237">
        <v>-92.553138579509124</v>
      </c>
    </row>
    <row r="4923" spans="2:3" x14ac:dyDescent="0.25">
      <c r="B4923" s="238">
        <v>4860</v>
      </c>
      <c r="C4923" s="237">
        <v>86.042094783550624</v>
      </c>
    </row>
    <row r="4924" spans="2:3" x14ac:dyDescent="0.25">
      <c r="B4924" s="238">
        <v>4861</v>
      </c>
      <c r="C4924" s="237">
        <v>-57.384093450711816</v>
      </c>
    </row>
    <row r="4925" spans="2:3" x14ac:dyDescent="0.25">
      <c r="B4925" s="238">
        <v>4862</v>
      </c>
      <c r="C4925" s="237">
        <v>309.40621496024892</v>
      </c>
    </row>
    <row r="4926" spans="2:3" x14ac:dyDescent="0.25">
      <c r="B4926" s="238">
        <v>4863</v>
      </c>
      <c r="C4926" s="237">
        <v>207.97561511337119</v>
      </c>
    </row>
    <row r="4927" spans="2:3" x14ac:dyDescent="0.25">
      <c r="B4927" s="238">
        <v>4864</v>
      </c>
      <c r="C4927" s="237">
        <v>132.95168584914592</v>
      </c>
    </row>
    <row r="4928" spans="2:3" x14ac:dyDescent="0.25">
      <c r="B4928" s="238">
        <v>4865</v>
      </c>
      <c r="C4928" s="237">
        <v>283.62647551973544</v>
      </c>
    </row>
    <row r="4929" spans="2:3" x14ac:dyDescent="0.25">
      <c r="B4929" s="238">
        <v>4866</v>
      </c>
      <c r="C4929" s="237">
        <v>35.668816281668256</v>
      </c>
    </row>
    <row r="4930" spans="2:3" x14ac:dyDescent="0.25">
      <c r="B4930" s="238">
        <v>4867</v>
      </c>
      <c r="C4930" s="237">
        <v>-132.01994006355358</v>
      </c>
    </row>
    <row r="4931" spans="2:3" x14ac:dyDescent="0.25">
      <c r="B4931" s="238">
        <v>4868</v>
      </c>
      <c r="C4931" s="237">
        <v>347.08142184602673</v>
      </c>
    </row>
    <row r="4932" spans="2:3" x14ac:dyDescent="0.25">
      <c r="B4932" s="238">
        <v>4869</v>
      </c>
      <c r="C4932" s="237">
        <v>91.422885474047092</v>
      </c>
    </row>
    <row r="4933" spans="2:3" x14ac:dyDescent="0.25">
      <c r="B4933" s="238">
        <v>4870</v>
      </c>
      <c r="C4933" s="237">
        <v>59.316540043086881</v>
      </c>
    </row>
    <row r="4934" spans="2:3" x14ac:dyDescent="0.25">
      <c r="B4934" s="238">
        <v>4871</v>
      </c>
      <c r="C4934" s="237">
        <v>265.43487894894957</v>
      </c>
    </row>
    <row r="4935" spans="2:3" x14ac:dyDescent="0.25">
      <c r="B4935" s="238">
        <v>4872</v>
      </c>
      <c r="C4935" s="237">
        <v>238.24102453384216</v>
      </c>
    </row>
    <row r="4936" spans="2:3" x14ac:dyDescent="0.25">
      <c r="B4936" s="238">
        <v>4873</v>
      </c>
      <c r="C4936" s="237">
        <v>-26.256180135044474</v>
      </c>
    </row>
    <row r="4937" spans="2:3" x14ac:dyDescent="0.25">
      <c r="B4937" s="238">
        <v>4874</v>
      </c>
      <c r="C4937" s="237">
        <v>-6.2042546787164952</v>
      </c>
    </row>
    <row r="4938" spans="2:3" x14ac:dyDescent="0.25">
      <c r="B4938" s="238">
        <v>4875</v>
      </c>
      <c r="C4938" s="237">
        <v>136.08749133328502</v>
      </c>
    </row>
    <row r="4939" spans="2:3" x14ac:dyDescent="0.25">
      <c r="B4939" s="238">
        <v>4876</v>
      </c>
      <c r="C4939" s="237">
        <v>126.6853829194087</v>
      </c>
    </row>
    <row r="4940" spans="2:3" x14ac:dyDescent="0.25">
      <c r="B4940" s="238">
        <v>4877</v>
      </c>
      <c r="C4940" s="237">
        <v>80.86668049146985</v>
      </c>
    </row>
    <row r="4941" spans="2:3" x14ac:dyDescent="0.25">
      <c r="B4941" s="238">
        <v>4878</v>
      </c>
      <c r="C4941" s="237">
        <v>305.23392890723181</v>
      </c>
    </row>
    <row r="4942" spans="2:3" x14ac:dyDescent="0.25">
      <c r="B4942" s="238">
        <v>4879</v>
      </c>
      <c r="C4942" s="237">
        <v>-21.514591944803868</v>
      </c>
    </row>
    <row r="4943" spans="2:3" x14ac:dyDescent="0.25">
      <c r="B4943" s="238">
        <v>4880</v>
      </c>
      <c r="C4943" s="237">
        <v>285.99618581411181</v>
      </c>
    </row>
    <row r="4944" spans="2:3" x14ac:dyDescent="0.25">
      <c r="B4944" s="238">
        <v>4881</v>
      </c>
      <c r="C4944" s="237">
        <v>-171.4342614732987</v>
      </c>
    </row>
    <row r="4945" spans="2:3" x14ac:dyDescent="0.25">
      <c r="B4945" s="238">
        <v>4882</v>
      </c>
      <c r="C4945" s="237">
        <v>140.8777959067869</v>
      </c>
    </row>
    <row r="4946" spans="2:3" x14ac:dyDescent="0.25">
      <c r="B4946" s="238">
        <v>4883</v>
      </c>
      <c r="C4946" s="237">
        <v>155.93573068374812</v>
      </c>
    </row>
    <row r="4947" spans="2:3" x14ac:dyDescent="0.25">
      <c r="B4947" s="238">
        <v>4884</v>
      </c>
      <c r="C4947" s="237">
        <v>25.724896944024948</v>
      </c>
    </row>
    <row r="4948" spans="2:3" x14ac:dyDescent="0.25">
      <c r="B4948" s="238">
        <v>4885</v>
      </c>
      <c r="C4948" s="237">
        <v>-173.34273542139272</v>
      </c>
    </row>
    <row r="4949" spans="2:3" x14ac:dyDescent="0.25">
      <c r="B4949" s="238">
        <v>4886</v>
      </c>
      <c r="C4949" s="237">
        <v>291.01682594713492</v>
      </c>
    </row>
    <row r="4950" spans="2:3" x14ac:dyDescent="0.25">
      <c r="B4950" s="238">
        <v>4887</v>
      </c>
      <c r="C4950" s="237">
        <v>252.76319264686268</v>
      </c>
    </row>
    <row r="4951" spans="2:3" x14ac:dyDescent="0.25">
      <c r="B4951" s="238">
        <v>4888</v>
      </c>
      <c r="C4951" s="237">
        <v>354.06831384251495</v>
      </c>
    </row>
    <row r="4952" spans="2:3" x14ac:dyDescent="0.25">
      <c r="B4952" s="238">
        <v>4889</v>
      </c>
      <c r="C4952" s="237">
        <v>48.370487759691457</v>
      </c>
    </row>
    <row r="4953" spans="2:3" x14ac:dyDescent="0.25">
      <c r="B4953" s="238">
        <v>4890</v>
      </c>
      <c r="C4953" s="237">
        <v>30.163187601481312</v>
      </c>
    </row>
    <row r="4954" spans="2:3" x14ac:dyDescent="0.25">
      <c r="B4954" s="238">
        <v>4891</v>
      </c>
      <c r="C4954" s="237">
        <v>100.22065246054153</v>
      </c>
    </row>
    <row r="4955" spans="2:3" x14ac:dyDescent="0.25">
      <c r="B4955" s="238">
        <v>4892</v>
      </c>
      <c r="C4955" s="237">
        <v>105.78289163163934</v>
      </c>
    </row>
    <row r="4956" spans="2:3" x14ac:dyDescent="0.25">
      <c r="B4956" s="238">
        <v>4893</v>
      </c>
      <c r="C4956" s="237">
        <v>111.91482395768649</v>
      </c>
    </row>
    <row r="4957" spans="2:3" x14ac:dyDescent="0.25">
      <c r="B4957" s="238">
        <v>4894</v>
      </c>
      <c r="C4957" s="237">
        <v>34.390237126988509</v>
      </c>
    </row>
    <row r="4958" spans="2:3" x14ac:dyDescent="0.25">
      <c r="B4958" s="238">
        <v>4895</v>
      </c>
      <c r="C4958" s="237">
        <v>65.795475557213877</v>
      </c>
    </row>
    <row r="4959" spans="2:3" x14ac:dyDescent="0.25">
      <c r="B4959" s="238">
        <v>4896</v>
      </c>
      <c r="C4959" s="237">
        <v>253.11421574493249</v>
      </c>
    </row>
    <row r="4960" spans="2:3" x14ac:dyDescent="0.25">
      <c r="B4960" s="238">
        <v>4897</v>
      </c>
      <c r="C4960" s="237">
        <v>382.79530521343679</v>
      </c>
    </row>
    <row r="4961" spans="2:3" x14ac:dyDescent="0.25">
      <c r="B4961" s="238">
        <v>4898</v>
      </c>
      <c r="C4961" s="237">
        <v>315.71741764423439</v>
      </c>
    </row>
    <row r="4962" spans="2:3" x14ac:dyDescent="0.25">
      <c r="B4962" s="238">
        <v>4899</v>
      </c>
      <c r="C4962" s="237">
        <v>245.63608239056776</v>
      </c>
    </row>
    <row r="4963" spans="2:3" x14ac:dyDescent="0.25">
      <c r="B4963" s="238">
        <v>4900</v>
      </c>
      <c r="C4963" s="237">
        <v>283.31063357950416</v>
      </c>
    </row>
    <row r="4964" spans="2:3" x14ac:dyDescent="0.25">
      <c r="B4964" s="238">
        <v>4901</v>
      </c>
      <c r="C4964" s="237">
        <v>426.51028013156804</v>
      </c>
    </row>
    <row r="4965" spans="2:3" x14ac:dyDescent="0.25">
      <c r="B4965" s="238">
        <v>4902</v>
      </c>
      <c r="C4965" s="237">
        <v>176.57303837996503</v>
      </c>
    </row>
    <row r="4966" spans="2:3" x14ac:dyDescent="0.25">
      <c r="B4966" s="238">
        <v>4903</v>
      </c>
      <c r="C4966" s="237">
        <v>50.256653276130038</v>
      </c>
    </row>
    <row r="4967" spans="2:3" x14ac:dyDescent="0.25">
      <c r="B4967" s="238">
        <v>4904</v>
      </c>
      <c r="C4967" s="237">
        <v>351.03703841897448</v>
      </c>
    </row>
    <row r="4968" spans="2:3" x14ac:dyDescent="0.25">
      <c r="B4968" s="238">
        <v>4905</v>
      </c>
      <c r="C4968" s="237">
        <v>156.49665777423141</v>
      </c>
    </row>
    <row r="4969" spans="2:3" x14ac:dyDescent="0.25">
      <c r="B4969" s="238">
        <v>4906</v>
      </c>
      <c r="C4969" s="237">
        <v>258.27754394862347</v>
      </c>
    </row>
    <row r="4970" spans="2:3" x14ac:dyDescent="0.25">
      <c r="B4970" s="238">
        <v>4907</v>
      </c>
      <c r="C4970" s="237">
        <v>274.72075228199151</v>
      </c>
    </row>
    <row r="4971" spans="2:3" x14ac:dyDescent="0.25">
      <c r="B4971" s="238">
        <v>4908</v>
      </c>
      <c r="C4971" s="237">
        <v>4.2793089298831433</v>
      </c>
    </row>
    <row r="4972" spans="2:3" x14ac:dyDescent="0.25">
      <c r="B4972" s="238">
        <v>4909</v>
      </c>
      <c r="C4972" s="237">
        <v>20.849436950202801</v>
      </c>
    </row>
    <row r="4973" spans="2:3" x14ac:dyDescent="0.25">
      <c r="B4973" s="238">
        <v>4910</v>
      </c>
      <c r="C4973" s="237">
        <v>40.077182595275161</v>
      </c>
    </row>
    <row r="4974" spans="2:3" x14ac:dyDescent="0.25">
      <c r="B4974" s="238">
        <v>4911</v>
      </c>
      <c r="C4974" s="237">
        <v>-21.466872844205568</v>
      </c>
    </row>
    <row r="4975" spans="2:3" x14ac:dyDescent="0.25">
      <c r="B4975" s="238">
        <v>4912</v>
      </c>
      <c r="C4975" s="237">
        <v>92.677721518298043</v>
      </c>
    </row>
    <row r="4976" spans="2:3" x14ac:dyDescent="0.25">
      <c r="B4976" s="238">
        <v>4913</v>
      </c>
      <c r="C4976" s="237">
        <v>364.74109228387209</v>
      </c>
    </row>
    <row r="4977" spans="2:3" x14ac:dyDescent="0.25">
      <c r="B4977" s="238">
        <v>4914</v>
      </c>
      <c r="C4977" s="237">
        <v>-134.46085643718112</v>
      </c>
    </row>
    <row r="4978" spans="2:3" x14ac:dyDescent="0.25">
      <c r="B4978" s="238">
        <v>4915</v>
      </c>
      <c r="C4978" s="237">
        <v>219.47090046704085</v>
      </c>
    </row>
    <row r="4979" spans="2:3" x14ac:dyDescent="0.25">
      <c r="B4979" s="238">
        <v>4916</v>
      </c>
      <c r="C4979" s="237">
        <v>185.29068064620651</v>
      </c>
    </row>
    <row r="4980" spans="2:3" x14ac:dyDescent="0.25">
      <c r="B4980" s="238">
        <v>4917</v>
      </c>
      <c r="C4980" s="237">
        <v>-20.777841964626845</v>
      </c>
    </row>
    <row r="4981" spans="2:3" x14ac:dyDescent="0.25">
      <c r="B4981" s="238">
        <v>4918</v>
      </c>
      <c r="C4981" s="237">
        <v>190.90099477810762</v>
      </c>
    </row>
    <row r="4982" spans="2:3" x14ac:dyDescent="0.25">
      <c r="B4982" s="238">
        <v>4919</v>
      </c>
      <c r="C4982" s="237">
        <v>56.638099584854757</v>
      </c>
    </row>
    <row r="4983" spans="2:3" x14ac:dyDescent="0.25">
      <c r="B4983" s="238">
        <v>4920</v>
      </c>
      <c r="C4983" s="237">
        <v>352.77153427109113</v>
      </c>
    </row>
    <row r="4984" spans="2:3" x14ac:dyDescent="0.25">
      <c r="B4984" s="238">
        <v>4921</v>
      </c>
      <c r="C4984" s="237">
        <v>129.98513224681835</v>
      </c>
    </row>
    <row r="4985" spans="2:3" x14ac:dyDescent="0.25">
      <c r="B4985" s="238">
        <v>4922</v>
      </c>
      <c r="C4985" s="237">
        <v>369.63583026881577</v>
      </c>
    </row>
    <row r="4986" spans="2:3" x14ac:dyDescent="0.25">
      <c r="B4986" s="238">
        <v>4923</v>
      </c>
      <c r="C4986" s="237">
        <v>182.77303769622685</v>
      </c>
    </row>
    <row r="4987" spans="2:3" x14ac:dyDescent="0.25">
      <c r="B4987" s="238">
        <v>4924</v>
      </c>
      <c r="C4987" s="237">
        <v>-108.37464233732322</v>
      </c>
    </row>
    <row r="4988" spans="2:3" x14ac:dyDescent="0.25">
      <c r="B4988" s="238">
        <v>4925</v>
      </c>
      <c r="C4988" s="237">
        <v>33.286490173737604</v>
      </c>
    </row>
    <row r="4989" spans="2:3" x14ac:dyDescent="0.25">
      <c r="B4989" s="238">
        <v>4926</v>
      </c>
      <c r="C4989" s="237">
        <v>39.462790898291487</v>
      </c>
    </row>
    <row r="4990" spans="2:3" x14ac:dyDescent="0.25">
      <c r="B4990" s="238">
        <v>4927</v>
      </c>
      <c r="C4990" s="237">
        <v>58.60870616205213</v>
      </c>
    </row>
    <row r="4991" spans="2:3" x14ac:dyDescent="0.25">
      <c r="B4991" s="238">
        <v>4928</v>
      </c>
      <c r="C4991" s="237">
        <v>347.59321631095486</v>
      </c>
    </row>
    <row r="4992" spans="2:3" x14ac:dyDescent="0.25">
      <c r="B4992" s="238">
        <v>4929</v>
      </c>
      <c r="C4992" s="237">
        <v>24.876825777701512</v>
      </c>
    </row>
    <row r="4993" spans="2:3" x14ac:dyDescent="0.25">
      <c r="B4993" s="238">
        <v>4930</v>
      </c>
      <c r="C4993" s="237">
        <v>-57.328891204236129</v>
      </c>
    </row>
    <row r="4994" spans="2:3" x14ac:dyDescent="0.25">
      <c r="B4994" s="238">
        <v>4931</v>
      </c>
      <c r="C4994" s="237">
        <v>96.791865876298004</v>
      </c>
    </row>
    <row r="4995" spans="2:3" x14ac:dyDescent="0.25">
      <c r="B4995" s="238">
        <v>4932</v>
      </c>
      <c r="C4995" s="237">
        <v>148.75414532533617</v>
      </c>
    </row>
    <row r="4996" spans="2:3" x14ac:dyDescent="0.25">
      <c r="B4996" s="238">
        <v>4933</v>
      </c>
      <c r="C4996" s="237">
        <v>-58.440481812168514</v>
      </c>
    </row>
    <row r="4997" spans="2:3" x14ac:dyDescent="0.25">
      <c r="B4997" s="238">
        <v>4934</v>
      </c>
      <c r="C4997" s="237">
        <v>297.3601172549528</v>
      </c>
    </row>
    <row r="4998" spans="2:3" x14ac:dyDescent="0.25">
      <c r="B4998" s="238">
        <v>4935</v>
      </c>
      <c r="C4998" s="237">
        <v>221.60840517134017</v>
      </c>
    </row>
    <row r="4999" spans="2:3" x14ac:dyDescent="0.25">
      <c r="B4999" s="238">
        <v>4936</v>
      </c>
      <c r="C4999" s="237">
        <v>-14.039313070021137</v>
      </c>
    </row>
    <row r="5000" spans="2:3" x14ac:dyDescent="0.25">
      <c r="B5000" s="238">
        <v>4937</v>
      </c>
      <c r="C5000" s="237">
        <v>215.28914191037907</v>
      </c>
    </row>
    <row r="5001" spans="2:3" x14ac:dyDescent="0.25">
      <c r="B5001" s="238">
        <v>4938</v>
      </c>
      <c r="C5001" s="237">
        <v>270.99208129107427</v>
      </c>
    </row>
    <row r="5002" spans="2:3" x14ac:dyDescent="0.25">
      <c r="B5002" s="238">
        <v>4939</v>
      </c>
      <c r="C5002" s="237">
        <v>67.592648658830797</v>
      </c>
    </row>
    <row r="5003" spans="2:3" x14ac:dyDescent="0.25">
      <c r="B5003" s="238">
        <v>4940</v>
      </c>
      <c r="C5003" s="237">
        <v>219.55578376393152</v>
      </c>
    </row>
    <row r="5004" spans="2:3" x14ac:dyDescent="0.25">
      <c r="B5004" s="238">
        <v>4941</v>
      </c>
      <c r="C5004" s="237">
        <v>85.019582263798128</v>
      </c>
    </row>
    <row r="5005" spans="2:3" x14ac:dyDescent="0.25">
      <c r="B5005" s="238">
        <v>4942</v>
      </c>
      <c r="C5005" s="237">
        <v>178.73069182746963</v>
      </c>
    </row>
    <row r="5006" spans="2:3" x14ac:dyDescent="0.25">
      <c r="B5006" s="238">
        <v>4943</v>
      </c>
      <c r="C5006" s="237">
        <v>80.983401691172347</v>
      </c>
    </row>
    <row r="5007" spans="2:3" x14ac:dyDescent="0.25">
      <c r="B5007" s="238">
        <v>4944</v>
      </c>
      <c r="C5007" s="237">
        <v>85.649147907715303</v>
      </c>
    </row>
    <row r="5008" spans="2:3" x14ac:dyDescent="0.25">
      <c r="B5008" s="238">
        <v>4945</v>
      </c>
      <c r="C5008" s="237">
        <v>168.59206997453549</v>
      </c>
    </row>
    <row r="5009" spans="2:3" x14ac:dyDescent="0.25">
      <c r="B5009" s="238">
        <v>4946</v>
      </c>
      <c r="C5009" s="237">
        <v>68.558493585889025</v>
      </c>
    </row>
    <row r="5010" spans="2:3" x14ac:dyDescent="0.25">
      <c r="B5010" s="238">
        <v>4947</v>
      </c>
      <c r="C5010" s="237">
        <v>94.320466381874155</v>
      </c>
    </row>
    <row r="5011" spans="2:3" x14ac:dyDescent="0.25">
      <c r="B5011" s="238">
        <v>4948</v>
      </c>
      <c r="C5011" s="237">
        <v>178.59092814659141</v>
      </c>
    </row>
    <row r="5012" spans="2:3" x14ac:dyDescent="0.25">
      <c r="B5012" s="238">
        <v>4949</v>
      </c>
      <c r="C5012" s="237">
        <v>123.86546165773916</v>
      </c>
    </row>
    <row r="5013" spans="2:3" x14ac:dyDescent="0.25">
      <c r="B5013" s="238">
        <v>4950</v>
      </c>
      <c r="C5013" s="237">
        <v>20.067860185141768</v>
      </c>
    </row>
    <row r="5014" spans="2:3" x14ac:dyDescent="0.25">
      <c r="B5014" s="238">
        <v>4951</v>
      </c>
      <c r="C5014" s="237">
        <v>119.92327488797102</v>
      </c>
    </row>
    <row r="5015" spans="2:3" x14ac:dyDescent="0.25">
      <c r="B5015" s="238">
        <v>4952</v>
      </c>
      <c r="C5015" s="237">
        <v>37.424241828630372</v>
      </c>
    </row>
    <row r="5016" spans="2:3" x14ac:dyDescent="0.25">
      <c r="B5016" s="238">
        <v>4953</v>
      </c>
      <c r="C5016" s="237">
        <v>-231.885434469892</v>
      </c>
    </row>
    <row r="5017" spans="2:3" x14ac:dyDescent="0.25">
      <c r="B5017" s="238">
        <v>4954</v>
      </c>
      <c r="C5017" s="237">
        <v>29.515210057861125</v>
      </c>
    </row>
    <row r="5018" spans="2:3" x14ac:dyDescent="0.25">
      <c r="B5018" s="238">
        <v>4955</v>
      </c>
      <c r="C5018" s="237">
        <v>63.652741256850362</v>
      </c>
    </row>
    <row r="5019" spans="2:3" x14ac:dyDescent="0.25">
      <c r="B5019" s="238">
        <v>4956</v>
      </c>
      <c r="C5019" s="237">
        <v>3.8066442311753406</v>
      </c>
    </row>
    <row r="5020" spans="2:3" x14ac:dyDescent="0.25">
      <c r="B5020" s="238">
        <v>4957</v>
      </c>
      <c r="C5020" s="237">
        <v>205.7643836971005</v>
      </c>
    </row>
    <row r="5021" spans="2:3" x14ac:dyDescent="0.25">
      <c r="B5021" s="238">
        <v>4958</v>
      </c>
      <c r="C5021" s="237">
        <v>218.90005930951679</v>
      </c>
    </row>
    <row r="5022" spans="2:3" x14ac:dyDescent="0.25">
      <c r="B5022" s="238">
        <v>4959</v>
      </c>
      <c r="C5022" s="237">
        <v>241.46070283055775</v>
      </c>
    </row>
    <row r="5023" spans="2:3" x14ac:dyDescent="0.25">
      <c r="B5023" s="238">
        <v>4960</v>
      </c>
      <c r="C5023" s="237">
        <v>144.02794776804862</v>
      </c>
    </row>
    <row r="5024" spans="2:3" x14ac:dyDescent="0.25">
      <c r="B5024" s="238">
        <v>4961</v>
      </c>
      <c r="C5024" s="237">
        <v>-95.568007736276684</v>
      </c>
    </row>
    <row r="5025" spans="2:3" x14ac:dyDescent="0.25">
      <c r="B5025" s="238">
        <v>4962</v>
      </c>
      <c r="C5025" s="237">
        <v>340.23488777733417</v>
      </c>
    </row>
    <row r="5026" spans="2:3" x14ac:dyDescent="0.25">
      <c r="B5026" s="238">
        <v>4963</v>
      </c>
      <c r="C5026" s="237">
        <v>-54.252483896492294</v>
      </c>
    </row>
    <row r="5027" spans="2:3" x14ac:dyDescent="0.25">
      <c r="B5027" s="238">
        <v>4964</v>
      </c>
      <c r="C5027" s="237">
        <v>322.98924073173612</v>
      </c>
    </row>
    <row r="5028" spans="2:3" x14ac:dyDescent="0.25">
      <c r="B5028" s="238">
        <v>4965</v>
      </c>
      <c r="C5028" s="237">
        <v>3.4783996255509209</v>
      </c>
    </row>
    <row r="5029" spans="2:3" x14ac:dyDescent="0.25">
      <c r="B5029" s="238">
        <v>4966</v>
      </c>
      <c r="C5029" s="237">
        <v>221.09919024864956</v>
      </c>
    </row>
    <row r="5030" spans="2:3" x14ac:dyDescent="0.25">
      <c r="B5030" s="238">
        <v>4967</v>
      </c>
      <c r="C5030" s="237">
        <v>207.98434703972464</v>
      </c>
    </row>
    <row r="5031" spans="2:3" x14ac:dyDescent="0.25">
      <c r="B5031" s="238">
        <v>4968</v>
      </c>
      <c r="C5031" s="237">
        <v>11.362055011935581</v>
      </c>
    </row>
    <row r="5032" spans="2:3" x14ac:dyDescent="0.25">
      <c r="B5032" s="238">
        <v>4969</v>
      </c>
      <c r="C5032" s="237">
        <v>55.487929242941561</v>
      </c>
    </row>
    <row r="5033" spans="2:3" x14ac:dyDescent="0.25">
      <c r="B5033" s="238">
        <v>4970</v>
      </c>
      <c r="C5033" s="237">
        <v>420.14941150468735</v>
      </c>
    </row>
    <row r="5034" spans="2:3" x14ac:dyDescent="0.25">
      <c r="B5034" s="238">
        <v>4971</v>
      </c>
      <c r="C5034" s="237">
        <v>-8.1358586306662914</v>
      </c>
    </row>
    <row r="5035" spans="2:3" x14ac:dyDescent="0.25">
      <c r="B5035" s="238">
        <v>4972</v>
      </c>
      <c r="C5035" s="237">
        <v>24.103089955661133</v>
      </c>
    </row>
    <row r="5036" spans="2:3" x14ac:dyDescent="0.25">
      <c r="B5036" s="238">
        <v>4973</v>
      </c>
      <c r="C5036" s="237">
        <v>81.214740809842468</v>
      </c>
    </row>
    <row r="5037" spans="2:3" x14ac:dyDescent="0.25">
      <c r="B5037" s="238">
        <v>4974</v>
      </c>
      <c r="C5037" s="237">
        <v>317.46668216643536</v>
      </c>
    </row>
    <row r="5038" spans="2:3" x14ac:dyDescent="0.25">
      <c r="B5038" s="238">
        <v>4975</v>
      </c>
      <c r="C5038" s="237">
        <v>314.59891573896778</v>
      </c>
    </row>
    <row r="5039" spans="2:3" x14ac:dyDescent="0.25">
      <c r="B5039" s="238">
        <v>4976</v>
      </c>
      <c r="C5039" s="237">
        <v>26.909320639129518</v>
      </c>
    </row>
    <row r="5040" spans="2:3" x14ac:dyDescent="0.25">
      <c r="B5040" s="238">
        <v>4977</v>
      </c>
      <c r="C5040" s="237">
        <v>74.324422476205186</v>
      </c>
    </row>
    <row r="5041" spans="2:3" x14ac:dyDescent="0.25">
      <c r="B5041" s="238">
        <v>4978</v>
      </c>
      <c r="C5041" s="237">
        <v>231.83137540408666</v>
      </c>
    </row>
    <row r="5042" spans="2:3" x14ac:dyDescent="0.25">
      <c r="B5042" s="238">
        <v>4979</v>
      </c>
      <c r="C5042" s="237">
        <v>163.04013432317001</v>
      </c>
    </row>
    <row r="5043" spans="2:3" x14ac:dyDescent="0.25">
      <c r="B5043" s="238">
        <v>4980</v>
      </c>
      <c r="C5043" s="237">
        <v>354.26519252307196</v>
      </c>
    </row>
    <row r="5044" spans="2:3" x14ac:dyDescent="0.25">
      <c r="B5044" s="238">
        <v>4981</v>
      </c>
      <c r="C5044" s="237">
        <v>196.93625712657376</v>
      </c>
    </row>
    <row r="5045" spans="2:3" x14ac:dyDescent="0.25">
      <c r="B5045" s="238">
        <v>4982</v>
      </c>
      <c r="C5045" s="237">
        <v>-5.1607220769118527</v>
      </c>
    </row>
    <row r="5046" spans="2:3" x14ac:dyDescent="0.25">
      <c r="B5046" s="238">
        <v>4983</v>
      </c>
      <c r="C5046" s="237">
        <v>43.36931880537928</v>
      </c>
    </row>
    <row r="5047" spans="2:3" x14ac:dyDescent="0.25">
      <c r="B5047" s="238">
        <v>4984</v>
      </c>
      <c r="C5047" s="237">
        <v>157.32044086471285</v>
      </c>
    </row>
    <row r="5048" spans="2:3" x14ac:dyDescent="0.25">
      <c r="B5048" s="238">
        <v>4985</v>
      </c>
      <c r="C5048" s="237">
        <v>115.99567843358709</v>
      </c>
    </row>
    <row r="5049" spans="2:3" x14ac:dyDescent="0.25">
      <c r="B5049" s="238">
        <v>4986</v>
      </c>
      <c r="C5049" s="237">
        <v>9.1934279850193121</v>
      </c>
    </row>
    <row r="5050" spans="2:3" x14ac:dyDescent="0.25">
      <c r="B5050" s="238">
        <v>4987</v>
      </c>
      <c r="C5050" s="237">
        <v>85.118321876036021</v>
      </c>
    </row>
    <row r="5051" spans="2:3" x14ac:dyDescent="0.25">
      <c r="B5051" s="238">
        <v>4988</v>
      </c>
      <c r="C5051" s="237">
        <v>154.98044677491492</v>
      </c>
    </row>
    <row r="5052" spans="2:3" x14ac:dyDescent="0.25">
      <c r="B5052" s="238">
        <v>4989</v>
      </c>
      <c r="C5052" s="237">
        <v>15.961012371302857</v>
      </c>
    </row>
    <row r="5053" spans="2:3" x14ac:dyDescent="0.25">
      <c r="B5053" s="238">
        <v>4990</v>
      </c>
      <c r="C5053" s="237">
        <v>205.93880186679627</v>
      </c>
    </row>
    <row r="5054" spans="2:3" x14ac:dyDescent="0.25">
      <c r="B5054" s="238">
        <v>4991</v>
      </c>
      <c r="C5054" s="237">
        <v>95.14198947231975</v>
      </c>
    </row>
    <row r="5055" spans="2:3" x14ac:dyDescent="0.25">
      <c r="B5055" s="238">
        <v>4992</v>
      </c>
      <c r="C5055" s="237">
        <v>62.195825358017821</v>
      </c>
    </row>
    <row r="5056" spans="2:3" x14ac:dyDescent="0.25">
      <c r="B5056" s="238">
        <v>4993</v>
      </c>
      <c r="C5056" s="237">
        <v>48.045994725513978</v>
      </c>
    </row>
    <row r="5057" spans="2:3" x14ac:dyDescent="0.25">
      <c r="B5057" s="238">
        <v>4994</v>
      </c>
      <c r="C5057" s="237">
        <v>388.97761786667621</v>
      </c>
    </row>
    <row r="5058" spans="2:3" x14ac:dyDescent="0.25">
      <c r="B5058" s="238">
        <v>4995</v>
      </c>
      <c r="C5058" s="237">
        <v>-13.586889406589904</v>
      </c>
    </row>
    <row r="5059" spans="2:3" x14ac:dyDescent="0.25">
      <c r="B5059" s="238">
        <v>4996</v>
      </c>
      <c r="C5059" s="237">
        <v>-196.67038756646622</v>
      </c>
    </row>
    <row r="5060" spans="2:3" x14ac:dyDescent="0.25">
      <c r="B5060" s="238">
        <v>4997</v>
      </c>
      <c r="C5060" s="237">
        <v>159.78438150398111</v>
      </c>
    </row>
    <row r="5061" spans="2:3" x14ac:dyDescent="0.25">
      <c r="B5061" s="238">
        <v>4998</v>
      </c>
      <c r="C5061" s="237">
        <v>244.31255778118151</v>
      </c>
    </row>
    <row r="5062" spans="2:3" x14ac:dyDescent="0.25">
      <c r="B5062" s="238">
        <v>4999</v>
      </c>
      <c r="C5062" s="237">
        <v>189.4600881865689</v>
      </c>
    </row>
    <row r="5063" spans="2:3" x14ac:dyDescent="0.25">
      <c r="B5063" s="238">
        <v>5000</v>
      </c>
      <c r="C5063" s="237">
        <v>-128.92845516527731</v>
      </c>
    </row>
    <row r="5064" spans="2:3" x14ac:dyDescent="0.25">
      <c r="B5064" s="238">
        <v>5001</v>
      </c>
      <c r="C5064" s="237">
        <v>14.67976229683542</v>
      </c>
    </row>
    <row r="5065" spans="2:3" x14ac:dyDescent="0.25">
      <c r="B5065" s="238">
        <v>5002</v>
      </c>
      <c r="C5065" s="237">
        <v>-1.236622836337034</v>
      </c>
    </row>
    <row r="5066" spans="2:3" x14ac:dyDescent="0.25">
      <c r="B5066" s="238">
        <v>5003</v>
      </c>
      <c r="C5066" s="237">
        <v>106.45151834465786</v>
      </c>
    </row>
    <row r="5067" spans="2:3" x14ac:dyDescent="0.25">
      <c r="B5067" s="238">
        <v>5004</v>
      </c>
      <c r="C5067" s="237">
        <v>90.059324180957944</v>
      </c>
    </row>
    <row r="5068" spans="2:3" x14ac:dyDescent="0.25">
      <c r="B5068" s="238">
        <v>5005</v>
      </c>
      <c r="C5068" s="237">
        <v>5.0796918530813429</v>
      </c>
    </row>
    <row r="5069" spans="2:3" x14ac:dyDescent="0.25">
      <c r="B5069" s="238">
        <v>5006</v>
      </c>
      <c r="C5069" s="237">
        <v>-137.62018962026758</v>
      </c>
    </row>
    <row r="5070" spans="2:3" x14ac:dyDescent="0.25">
      <c r="B5070" s="238">
        <v>5007</v>
      </c>
      <c r="C5070" s="237">
        <v>76.030301305408599</v>
      </c>
    </row>
    <row r="5071" spans="2:3" x14ac:dyDescent="0.25">
      <c r="B5071" s="238">
        <v>5008</v>
      </c>
      <c r="C5071" s="237">
        <v>166.51103395867821</v>
      </c>
    </row>
    <row r="5072" spans="2:3" x14ac:dyDescent="0.25">
      <c r="B5072" s="238">
        <v>5009</v>
      </c>
      <c r="C5072" s="237">
        <v>130.42065021251381</v>
      </c>
    </row>
    <row r="5073" spans="2:3" x14ac:dyDescent="0.25">
      <c r="B5073" s="238">
        <v>5010</v>
      </c>
      <c r="C5073" s="237">
        <v>67.501460233890043</v>
      </c>
    </row>
    <row r="5074" spans="2:3" x14ac:dyDescent="0.25">
      <c r="B5074" s="238">
        <v>5011</v>
      </c>
      <c r="C5074" s="237">
        <v>-3.6278587461633407</v>
      </c>
    </row>
    <row r="5075" spans="2:3" x14ac:dyDescent="0.25">
      <c r="B5075" s="238">
        <v>5012</v>
      </c>
      <c r="C5075" s="237">
        <v>-4.4481462547340982</v>
      </c>
    </row>
    <row r="5076" spans="2:3" x14ac:dyDescent="0.25">
      <c r="B5076" s="238">
        <v>5013</v>
      </c>
      <c r="C5076" s="237">
        <v>55.126548994282217</v>
      </c>
    </row>
    <row r="5077" spans="2:3" x14ac:dyDescent="0.25">
      <c r="B5077" s="238">
        <v>5014</v>
      </c>
      <c r="C5077" s="237">
        <v>128.69312149352388</v>
      </c>
    </row>
    <row r="5078" spans="2:3" x14ac:dyDescent="0.25">
      <c r="B5078" s="238">
        <v>5015</v>
      </c>
      <c r="C5078" s="237">
        <v>322.57084642476354</v>
      </c>
    </row>
    <row r="5079" spans="2:3" x14ac:dyDescent="0.25">
      <c r="B5079" s="238">
        <v>5016</v>
      </c>
      <c r="C5079" s="237">
        <v>68.711409318523891</v>
      </c>
    </row>
    <row r="5080" spans="2:3" x14ac:dyDescent="0.25">
      <c r="B5080" s="238">
        <v>5017</v>
      </c>
      <c r="C5080" s="237">
        <v>-55.124299442749191</v>
      </c>
    </row>
    <row r="5081" spans="2:3" x14ac:dyDescent="0.25">
      <c r="B5081" s="238">
        <v>5018</v>
      </c>
      <c r="C5081" s="237">
        <v>468.46079617673303</v>
      </c>
    </row>
    <row r="5082" spans="2:3" x14ac:dyDescent="0.25">
      <c r="B5082" s="238">
        <v>5019</v>
      </c>
      <c r="C5082" s="237">
        <v>60.650612963918213</v>
      </c>
    </row>
    <row r="5083" spans="2:3" x14ac:dyDescent="0.25">
      <c r="B5083" s="238">
        <v>5020</v>
      </c>
      <c r="C5083" s="237">
        <v>98.134475843175267</v>
      </c>
    </row>
    <row r="5084" spans="2:3" x14ac:dyDescent="0.25">
      <c r="B5084" s="238">
        <v>5021</v>
      </c>
      <c r="C5084" s="237">
        <v>296.34513087421305</v>
      </c>
    </row>
    <row r="5085" spans="2:3" x14ac:dyDescent="0.25">
      <c r="B5085" s="238">
        <v>5022</v>
      </c>
      <c r="C5085" s="237">
        <v>193.52161136562421</v>
      </c>
    </row>
    <row r="5086" spans="2:3" x14ac:dyDescent="0.25">
      <c r="B5086" s="238">
        <v>5023</v>
      </c>
      <c r="C5086" s="237">
        <v>187.54683794510498</v>
      </c>
    </row>
    <row r="5087" spans="2:3" x14ac:dyDescent="0.25">
      <c r="B5087" s="238">
        <v>5024</v>
      </c>
      <c r="C5087" s="237">
        <v>312.26734014773064</v>
      </c>
    </row>
    <row r="5088" spans="2:3" x14ac:dyDescent="0.25">
      <c r="B5088" s="238">
        <v>5025</v>
      </c>
      <c r="C5088" s="237">
        <v>-3.7400656374683336</v>
      </c>
    </row>
    <row r="5089" spans="2:3" x14ac:dyDescent="0.25">
      <c r="B5089" s="238">
        <v>5026</v>
      </c>
      <c r="C5089" s="237">
        <v>216.67793345013939</v>
      </c>
    </row>
    <row r="5090" spans="2:3" x14ac:dyDescent="0.25">
      <c r="B5090" s="238">
        <v>5027</v>
      </c>
      <c r="C5090" s="237">
        <v>-130.17046095940768</v>
      </c>
    </row>
    <row r="5091" spans="2:3" x14ac:dyDescent="0.25">
      <c r="B5091" s="238">
        <v>5028</v>
      </c>
      <c r="C5091" s="237">
        <v>318.38259443201014</v>
      </c>
    </row>
    <row r="5092" spans="2:3" x14ac:dyDescent="0.25">
      <c r="B5092" s="238">
        <v>5029</v>
      </c>
      <c r="C5092" s="237">
        <v>12.62575764227789</v>
      </c>
    </row>
    <row r="5093" spans="2:3" x14ac:dyDescent="0.25">
      <c r="B5093" s="238">
        <v>5030</v>
      </c>
      <c r="C5093" s="237">
        <v>29.313455182314058</v>
      </c>
    </row>
    <row r="5094" spans="2:3" x14ac:dyDescent="0.25">
      <c r="B5094" s="238">
        <v>5031</v>
      </c>
      <c r="C5094" s="237">
        <v>-58.04718900233766</v>
      </c>
    </row>
    <row r="5095" spans="2:3" x14ac:dyDescent="0.25">
      <c r="B5095" s="238">
        <v>5032</v>
      </c>
      <c r="C5095" s="237">
        <v>399.92476376535166</v>
      </c>
    </row>
    <row r="5096" spans="2:3" x14ac:dyDescent="0.25">
      <c r="B5096" s="238">
        <v>5033</v>
      </c>
      <c r="C5096" s="237">
        <v>-56.059439681198427</v>
      </c>
    </row>
    <row r="5097" spans="2:3" x14ac:dyDescent="0.25">
      <c r="B5097" s="238">
        <v>5034</v>
      </c>
      <c r="C5097" s="237">
        <v>80.767292561128258</v>
      </c>
    </row>
    <row r="5098" spans="2:3" x14ac:dyDescent="0.25">
      <c r="B5098" s="238">
        <v>5035</v>
      </c>
      <c r="C5098" s="237">
        <v>181.74280040008483</v>
      </c>
    </row>
    <row r="5099" spans="2:3" x14ac:dyDescent="0.25">
      <c r="B5099" s="238">
        <v>5036</v>
      </c>
      <c r="C5099" s="237">
        <v>9.010451026795792</v>
      </c>
    </row>
    <row r="5100" spans="2:3" x14ac:dyDescent="0.25">
      <c r="B5100" s="238">
        <v>5037</v>
      </c>
      <c r="C5100" s="237">
        <v>316.24768369104902</v>
      </c>
    </row>
    <row r="5101" spans="2:3" x14ac:dyDescent="0.25">
      <c r="B5101" s="238">
        <v>5038</v>
      </c>
      <c r="C5101" s="237">
        <v>195.52594104742238</v>
      </c>
    </row>
    <row r="5102" spans="2:3" x14ac:dyDescent="0.25">
      <c r="B5102" s="238">
        <v>5039</v>
      </c>
      <c r="C5102" s="237">
        <v>-171.76892611024692</v>
      </c>
    </row>
    <row r="5103" spans="2:3" x14ac:dyDescent="0.25">
      <c r="B5103" s="238">
        <v>5040</v>
      </c>
      <c r="C5103" s="237">
        <v>185.58748300440243</v>
      </c>
    </row>
    <row r="5104" spans="2:3" x14ac:dyDescent="0.25">
      <c r="B5104" s="238">
        <v>5041</v>
      </c>
      <c r="C5104" s="237">
        <v>269.91210754589838</v>
      </c>
    </row>
    <row r="5105" spans="2:3" x14ac:dyDescent="0.25">
      <c r="B5105" s="238">
        <v>5042</v>
      </c>
      <c r="C5105" s="237">
        <v>-54.814103892431831</v>
      </c>
    </row>
    <row r="5106" spans="2:3" x14ac:dyDescent="0.25">
      <c r="B5106" s="238">
        <v>5043</v>
      </c>
      <c r="C5106" s="237">
        <v>-110.90774144236789</v>
      </c>
    </row>
    <row r="5107" spans="2:3" x14ac:dyDescent="0.25">
      <c r="B5107" s="238">
        <v>5044</v>
      </c>
      <c r="C5107" s="237">
        <v>110.30199399213696</v>
      </c>
    </row>
    <row r="5108" spans="2:3" x14ac:dyDescent="0.25">
      <c r="B5108" s="238">
        <v>5045</v>
      </c>
      <c r="C5108" s="237">
        <v>135.90985026900816</v>
      </c>
    </row>
    <row r="5109" spans="2:3" x14ac:dyDescent="0.25">
      <c r="B5109" s="238">
        <v>5046</v>
      </c>
      <c r="C5109" s="237">
        <v>-97.238658270501077</v>
      </c>
    </row>
    <row r="5110" spans="2:3" x14ac:dyDescent="0.25">
      <c r="B5110" s="238">
        <v>5047</v>
      </c>
      <c r="C5110" s="237">
        <v>171.48688456213088</v>
      </c>
    </row>
    <row r="5111" spans="2:3" x14ac:dyDescent="0.25">
      <c r="B5111" s="238">
        <v>5048</v>
      </c>
      <c r="C5111" s="237">
        <v>-4.8818379778477521</v>
      </c>
    </row>
    <row r="5112" spans="2:3" x14ac:dyDescent="0.25">
      <c r="B5112" s="238">
        <v>5049</v>
      </c>
      <c r="C5112" s="237">
        <v>176.73325901296883</v>
      </c>
    </row>
    <row r="5113" spans="2:3" x14ac:dyDescent="0.25">
      <c r="B5113" s="238">
        <v>5050</v>
      </c>
      <c r="C5113" s="237">
        <v>182.54141554041558</v>
      </c>
    </row>
    <row r="5114" spans="2:3" x14ac:dyDescent="0.25">
      <c r="B5114" s="238">
        <v>5051</v>
      </c>
      <c r="C5114" s="237">
        <v>166.90311124918225</v>
      </c>
    </row>
    <row r="5115" spans="2:3" x14ac:dyDescent="0.25">
      <c r="B5115" s="238">
        <v>5052</v>
      </c>
      <c r="C5115" s="237">
        <v>113.31355499680548</v>
      </c>
    </row>
    <row r="5116" spans="2:3" x14ac:dyDescent="0.25">
      <c r="B5116" s="238">
        <v>5053</v>
      </c>
      <c r="C5116" s="237">
        <v>184.06844738379471</v>
      </c>
    </row>
    <row r="5117" spans="2:3" x14ac:dyDescent="0.25">
      <c r="B5117" s="238">
        <v>5054</v>
      </c>
      <c r="C5117" s="237">
        <v>250.4999906270132</v>
      </c>
    </row>
    <row r="5118" spans="2:3" x14ac:dyDescent="0.25">
      <c r="B5118" s="238">
        <v>5055</v>
      </c>
      <c r="C5118" s="237">
        <v>342.56648596338152</v>
      </c>
    </row>
    <row r="5119" spans="2:3" x14ac:dyDescent="0.25">
      <c r="B5119" s="238">
        <v>5056</v>
      </c>
      <c r="C5119" s="237">
        <v>235.69671634017465</v>
      </c>
    </row>
    <row r="5120" spans="2:3" x14ac:dyDescent="0.25">
      <c r="B5120" s="238">
        <v>5057</v>
      </c>
      <c r="C5120" s="237">
        <v>108.85688441154915</v>
      </c>
    </row>
    <row r="5121" spans="2:3" x14ac:dyDescent="0.25">
      <c r="B5121" s="238">
        <v>5058</v>
      </c>
      <c r="C5121" s="237">
        <v>97.067847373537461</v>
      </c>
    </row>
    <row r="5122" spans="2:3" x14ac:dyDescent="0.25">
      <c r="B5122" s="238">
        <v>5059</v>
      </c>
      <c r="C5122" s="237">
        <v>-44.529231550517807</v>
      </c>
    </row>
    <row r="5123" spans="2:3" x14ac:dyDescent="0.25">
      <c r="B5123" s="238">
        <v>5060</v>
      </c>
      <c r="C5123" s="237">
        <v>340.37593119042111</v>
      </c>
    </row>
    <row r="5124" spans="2:3" x14ac:dyDescent="0.25">
      <c r="B5124" s="238">
        <v>5061</v>
      </c>
      <c r="C5124" s="237">
        <v>57.27050118322137</v>
      </c>
    </row>
    <row r="5125" spans="2:3" x14ac:dyDescent="0.25">
      <c r="B5125" s="238">
        <v>5062</v>
      </c>
      <c r="C5125" s="237">
        <v>-6.8376747670582887</v>
      </c>
    </row>
    <row r="5126" spans="2:3" x14ac:dyDescent="0.25">
      <c r="B5126" s="238">
        <v>5063</v>
      </c>
      <c r="C5126" s="237">
        <v>58.010791551266706</v>
      </c>
    </row>
    <row r="5127" spans="2:3" x14ac:dyDescent="0.25">
      <c r="B5127" s="238">
        <v>5064</v>
      </c>
      <c r="C5127" s="237">
        <v>233.79045441319525</v>
      </c>
    </row>
    <row r="5128" spans="2:3" x14ac:dyDescent="0.25">
      <c r="B5128" s="238">
        <v>5065</v>
      </c>
      <c r="C5128" s="237">
        <v>65.931220135580816</v>
      </c>
    </row>
    <row r="5129" spans="2:3" x14ac:dyDescent="0.25">
      <c r="B5129" s="238">
        <v>5066</v>
      </c>
      <c r="C5129" s="237">
        <v>31.024952817304211</v>
      </c>
    </row>
    <row r="5130" spans="2:3" x14ac:dyDescent="0.25">
      <c r="B5130" s="238">
        <v>5067</v>
      </c>
      <c r="C5130" s="237">
        <v>-21.36120196111932</v>
      </c>
    </row>
    <row r="5131" spans="2:3" x14ac:dyDescent="0.25">
      <c r="B5131" s="238">
        <v>5068</v>
      </c>
      <c r="C5131" s="237">
        <v>168.37264848090291</v>
      </c>
    </row>
    <row r="5132" spans="2:3" x14ac:dyDescent="0.25">
      <c r="B5132" s="238">
        <v>5069</v>
      </c>
      <c r="C5132" s="237">
        <v>124.06882162685444</v>
      </c>
    </row>
    <row r="5133" spans="2:3" x14ac:dyDescent="0.25">
      <c r="B5133" s="238">
        <v>5070</v>
      </c>
      <c r="C5133" s="237">
        <v>150.73075039455938</v>
      </c>
    </row>
    <row r="5134" spans="2:3" x14ac:dyDescent="0.25">
      <c r="B5134" s="238">
        <v>5071</v>
      </c>
      <c r="C5134" s="237">
        <v>3.3959843087799584</v>
      </c>
    </row>
    <row r="5135" spans="2:3" x14ac:dyDescent="0.25">
      <c r="B5135" s="238">
        <v>5072</v>
      </c>
      <c r="C5135" s="237">
        <v>130.64680907730866</v>
      </c>
    </row>
    <row r="5136" spans="2:3" x14ac:dyDescent="0.25">
      <c r="B5136" s="238">
        <v>5073</v>
      </c>
      <c r="C5136" s="237">
        <v>-20.142094281979865</v>
      </c>
    </row>
    <row r="5137" spans="2:3" x14ac:dyDescent="0.25">
      <c r="B5137" s="238">
        <v>5074</v>
      </c>
      <c r="C5137" s="237">
        <v>180.88442221012735</v>
      </c>
    </row>
    <row r="5138" spans="2:3" x14ac:dyDescent="0.25">
      <c r="B5138" s="238">
        <v>5075</v>
      </c>
      <c r="C5138" s="237">
        <v>175.46248093847078</v>
      </c>
    </row>
    <row r="5139" spans="2:3" x14ac:dyDescent="0.25">
      <c r="B5139" s="238">
        <v>5076</v>
      </c>
      <c r="C5139" s="237">
        <v>479.13151446900474</v>
      </c>
    </row>
    <row r="5140" spans="2:3" x14ac:dyDescent="0.25">
      <c r="B5140" s="238">
        <v>5077</v>
      </c>
      <c r="C5140" s="237">
        <v>-37.708673863408706</v>
      </c>
    </row>
    <row r="5141" spans="2:3" x14ac:dyDescent="0.25">
      <c r="B5141" s="238">
        <v>5078</v>
      </c>
      <c r="C5141" s="237">
        <v>2.9820107542269625</v>
      </c>
    </row>
    <row r="5142" spans="2:3" x14ac:dyDescent="0.25">
      <c r="B5142" s="238">
        <v>5079</v>
      </c>
      <c r="C5142" s="237">
        <v>159.13830185182968</v>
      </c>
    </row>
    <row r="5143" spans="2:3" x14ac:dyDescent="0.25">
      <c r="B5143" s="238">
        <v>5080</v>
      </c>
      <c r="C5143" s="237">
        <v>-56.892191149170003</v>
      </c>
    </row>
    <row r="5144" spans="2:3" x14ac:dyDescent="0.25">
      <c r="B5144" s="238">
        <v>5081</v>
      </c>
      <c r="C5144" s="237">
        <v>39.274092160969943</v>
      </c>
    </row>
    <row r="5145" spans="2:3" x14ac:dyDescent="0.25">
      <c r="B5145" s="238">
        <v>5082</v>
      </c>
      <c r="C5145" s="237">
        <v>106.29780940067852</v>
      </c>
    </row>
    <row r="5146" spans="2:3" x14ac:dyDescent="0.25">
      <c r="B5146" s="238">
        <v>5083</v>
      </c>
      <c r="C5146" s="237">
        <v>91.157147045771381</v>
      </c>
    </row>
    <row r="5147" spans="2:3" x14ac:dyDescent="0.25">
      <c r="B5147" s="238">
        <v>5084</v>
      </c>
      <c r="C5147" s="237">
        <v>175.54851102268515</v>
      </c>
    </row>
    <row r="5148" spans="2:3" x14ac:dyDescent="0.25">
      <c r="B5148" s="238">
        <v>5085</v>
      </c>
      <c r="C5148" s="237">
        <v>-16.219069880940509</v>
      </c>
    </row>
    <row r="5149" spans="2:3" x14ac:dyDescent="0.25">
      <c r="B5149" s="238">
        <v>5086</v>
      </c>
      <c r="C5149" s="237">
        <v>196.47327193049102</v>
      </c>
    </row>
    <row r="5150" spans="2:3" x14ac:dyDescent="0.25">
      <c r="B5150" s="238">
        <v>5087</v>
      </c>
      <c r="C5150" s="237">
        <v>136.38789320866184</v>
      </c>
    </row>
    <row r="5151" spans="2:3" x14ac:dyDescent="0.25">
      <c r="B5151" s="238">
        <v>5088</v>
      </c>
      <c r="C5151" s="237">
        <v>181.936592419927</v>
      </c>
    </row>
    <row r="5152" spans="2:3" x14ac:dyDescent="0.25">
      <c r="B5152" s="238">
        <v>5089</v>
      </c>
      <c r="C5152" s="237">
        <v>317.70462858118941</v>
      </c>
    </row>
    <row r="5153" spans="2:3" x14ac:dyDescent="0.25">
      <c r="B5153" s="238">
        <v>5090</v>
      </c>
      <c r="C5153" s="237">
        <v>281.93300393155823</v>
      </c>
    </row>
    <row r="5154" spans="2:3" x14ac:dyDescent="0.25">
      <c r="B5154" s="238">
        <v>5091</v>
      </c>
      <c r="C5154" s="237">
        <v>142.2797951618418</v>
      </c>
    </row>
    <row r="5155" spans="2:3" x14ac:dyDescent="0.25">
      <c r="B5155" s="238">
        <v>5092</v>
      </c>
      <c r="C5155" s="237">
        <v>144.54656266002664</v>
      </c>
    </row>
    <row r="5156" spans="2:3" x14ac:dyDescent="0.25">
      <c r="B5156" s="238">
        <v>5093</v>
      </c>
      <c r="C5156" s="237">
        <v>258.7649028639612</v>
      </c>
    </row>
    <row r="5157" spans="2:3" x14ac:dyDescent="0.25">
      <c r="B5157" s="238">
        <v>5094</v>
      </c>
      <c r="C5157" s="237">
        <v>131.68186458567675</v>
      </c>
    </row>
    <row r="5158" spans="2:3" x14ac:dyDescent="0.25">
      <c r="B5158" s="238">
        <v>5095</v>
      </c>
      <c r="C5158" s="237">
        <v>349.72421274671979</v>
      </c>
    </row>
    <row r="5159" spans="2:3" x14ac:dyDescent="0.25">
      <c r="B5159" s="238">
        <v>5096</v>
      </c>
      <c r="C5159" s="237">
        <v>270.29752952424155</v>
      </c>
    </row>
    <row r="5160" spans="2:3" x14ac:dyDescent="0.25">
      <c r="B5160" s="238">
        <v>5097</v>
      </c>
      <c r="C5160" s="237">
        <v>183.98513228507579</v>
      </c>
    </row>
    <row r="5161" spans="2:3" x14ac:dyDescent="0.25">
      <c r="B5161" s="238">
        <v>5098</v>
      </c>
      <c r="C5161" s="237">
        <v>107.66452233934189</v>
      </c>
    </row>
    <row r="5162" spans="2:3" x14ac:dyDescent="0.25">
      <c r="B5162" s="238">
        <v>5099</v>
      </c>
      <c r="C5162" s="237">
        <v>407.04207566212591</v>
      </c>
    </row>
    <row r="5163" spans="2:3" x14ac:dyDescent="0.25">
      <c r="B5163" s="238">
        <v>5100</v>
      </c>
      <c r="C5163" s="237">
        <v>281.67529014912475</v>
      </c>
    </row>
    <row r="5164" spans="2:3" x14ac:dyDescent="0.25">
      <c r="B5164" s="238">
        <v>5101</v>
      </c>
      <c r="C5164" s="237">
        <v>-34.3998569228321</v>
      </c>
    </row>
    <row r="5165" spans="2:3" x14ac:dyDescent="0.25">
      <c r="B5165" s="238">
        <v>5102</v>
      </c>
      <c r="C5165" s="237">
        <v>19.999966590722508</v>
      </c>
    </row>
    <row r="5166" spans="2:3" x14ac:dyDescent="0.25">
      <c r="B5166" s="238">
        <v>5103</v>
      </c>
      <c r="C5166" s="237">
        <v>138.29544764706412</v>
      </c>
    </row>
    <row r="5167" spans="2:3" x14ac:dyDescent="0.25">
      <c r="B5167" s="238">
        <v>5104</v>
      </c>
      <c r="C5167" s="237">
        <v>-131.88142484115036</v>
      </c>
    </row>
    <row r="5168" spans="2:3" x14ac:dyDescent="0.25">
      <c r="B5168" s="238">
        <v>5105</v>
      </c>
      <c r="C5168" s="237">
        <v>94.94873302037314</v>
      </c>
    </row>
    <row r="5169" spans="2:3" x14ac:dyDescent="0.25">
      <c r="B5169" s="238">
        <v>5106</v>
      </c>
      <c r="C5169" s="237">
        <v>-269.43586720390937</v>
      </c>
    </row>
    <row r="5170" spans="2:3" x14ac:dyDescent="0.25">
      <c r="B5170" s="238">
        <v>5107</v>
      </c>
      <c r="C5170" s="237">
        <v>443.37289463253404</v>
      </c>
    </row>
    <row r="5171" spans="2:3" x14ac:dyDescent="0.25">
      <c r="B5171" s="238">
        <v>5108</v>
      </c>
      <c r="C5171" s="237">
        <v>270.67138026341581</v>
      </c>
    </row>
    <row r="5172" spans="2:3" x14ac:dyDescent="0.25">
      <c r="B5172" s="238">
        <v>5109</v>
      </c>
      <c r="C5172" s="237">
        <v>69.003476111567821</v>
      </c>
    </row>
    <row r="5173" spans="2:3" x14ac:dyDescent="0.25">
      <c r="B5173" s="238">
        <v>5110</v>
      </c>
      <c r="C5173" s="237">
        <v>-202.99948046291769</v>
      </c>
    </row>
    <row r="5174" spans="2:3" x14ac:dyDescent="0.25">
      <c r="B5174" s="238">
        <v>5111</v>
      </c>
      <c r="C5174" s="237">
        <v>221.83901199806078</v>
      </c>
    </row>
    <row r="5175" spans="2:3" x14ac:dyDescent="0.25">
      <c r="B5175" s="238">
        <v>5112</v>
      </c>
      <c r="C5175" s="237">
        <v>143.14622163470096</v>
      </c>
    </row>
    <row r="5176" spans="2:3" x14ac:dyDescent="0.25">
      <c r="B5176" s="238">
        <v>5113</v>
      </c>
      <c r="C5176" s="237">
        <v>167.56335567915104</v>
      </c>
    </row>
    <row r="5177" spans="2:3" x14ac:dyDescent="0.25">
      <c r="B5177" s="238">
        <v>5114</v>
      </c>
      <c r="C5177" s="237">
        <v>71.377500757934854</v>
      </c>
    </row>
    <row r="5178" spans="2:3" x14ac:dyDescent="0.25">
      <c r="B5178" s="238">
        <v>5115</v>
      </c>
      <c r="C5178" s="237">
        <v>140.54043758874343</v>
      </c>
    </row>
    <row r="5179" spans="2:3" x14ac:dyDescent="0.25">
      <c r="B5179" s="238">
        <v>5116</v>
      </c>
      <c r="C5179" s="237">
        <v>273.03995460481252</v>
      </c>
    </row>
    <row r="5180" spans="2:3" x14ac:dyDescent="0.25">
      <c r="B5180" s="238">
        <v>5117</v>
      </c>
      <c r="C5180" s="237">
        <v>66.897615704297891</v>
      </c>
    </row>
    <row r="5181" spans="2:3" x14ac:dyDescent="0.25">
      <c r="B5181" s="238">
        <v>5118</v>
      </c>
      <c r="C5181" s="237">
        <v>346.21513746364724</v>
      </c>
    </row>
    <row r="5182" spans="2:3" x14ac:dyDescent="0.25">
      <c r="B5182" s="238">
        <v>5119</v>
      </c>
      <c r="C5182" s="237">
        <v>318.4371215577363</v>
      </c>
    </row>
    <row r="5183" spans="2:3" x14ac:dyDescent="0.25">
      <c r="B5183" s="238">
        <v>5120</v>
      </c>
      <c r="C5183" s="237">
        <v>77.510674385873273</v>
      </c>
    </row>
    <row r="5184" spans="2:3" x14ac:dyDescent="0.25">
      <c r="B5184" s="238">
        <v>5121</v>
      </c>
      <c r="C5184" s="237">
        <v>239.24951192633398</v>
      </c>
    </row>
    <row r="5185" spans="2:3" x14ac:dyDescent="0.25">
      <c r="B5185" s="238">
        <v>5122</v>
      </c>
      <c r="C5185" s="237">
        <v>111.331676921826</v>
      </c>
    </row>
    <row r="5186" spans="2:3" x14ac:dyDescent="0.25">
      <c r="B5186" s="238">
        <v>5123</v>
      </c>
      <c r="C5186" s="237">
        <v>205.27955330659137</v>
      </c>
    </row>
    <row r="5187" spans="2:3" x14ac:dyDescent="0.25">
      <c r="B5187" s="238">
        <v>5124</v>
      </c>
      <c r="C5187" s="237">
        <v>165.57356602180582</v>
      </c>
    </row>
    <row r="5188" spans="2:3" x14ac:dyDescent="0.25">
      <c r="B5188" s="238">
        <v>5125</v>
      </c>
      <c r="C5188" s="237">
        <v>119.19270218896574</v>
      </c>
    </row>
    <row r="5189" spans="2:3" x14ac:dyDescent="0.25">
      <c r="B5189" s="238">
        <v>5126</v>
      </c>
      <c r="C5189" s="237">
        <v>191.03366130638898</v>
      </c>
    </row>
    <row r="5190" spans="2:3" x14ac:dyDescent="0.25">
      <c r="B5190" s="238">
        <v>5127</v>
      </c>
      <c r="C5190" s="237">
        <v>210.28313205747838</v>
      </c>
    </row>
    <row r="5191" spans="2:3" x14ac:dyDescent="0.25">
      <c r="B5191" s="238">
        <v>5128</v>
      </c>
      <c r="C5191" s="237">
        <v>324.9888512225524</v>
      </c>
    </row>
    <row r="5192" spans="2:3" x14ac:dyDescent="0.25">
      <c r="B5192" s="238">
        <v>5129</v>
      </c>
      <c r="C5192" s="237">
        <v>87.772767599363107</v>
      </c>
    </row>
    <row r="5193" spans="2:3" x14ac:dyDescent="0.25">
      <c r="B5193" s="238">
        <v>5130</v>
      </c>
      <c r="C5193" s="237">
        <v>258.43558767584864</v>
      </c>
    </row>
    <row r="5194" spans="2:3" x14ac:dyDescent="0.25">
      <c r="B5194" s="238">
        <v>5131</v>
      </c>
      <c r="C5194" s="237">
        <v>237.81188488153293</v>
      </c>
    </row>
    <row r="5195" spans="2:3" x14ac:dyDescent="0.25">
      <c r="B5195" s="238">
        <v>5132</v>
      </c>
      <c r="C5195" s="237">
        <v>231.2518530817934</v>
      </c>
    </row>
    <row r="5196" spans="2:3" x14ac:dyDescent="0.25">
      <c r="B5196" s="238">
        <v>5133</v>
      </c>
      <c r="C5196" s="237">
        <v>16.002043116164074</v>
      </c>
    </row>
    <row r="5197" spans="2:3" x14ac:dyDescent="0.25">
      <c r="B5197" s="238">
        <v>5134</v>
      </c>
      <c r="C5197" s="237">
        <v>104.0444751235683</v>
      </c>
    </row>
    <row r="5198" spans="2:3" x14ac:dyDescent="0.25">
      <c r="B5198" s="238">
        <v>5135</v>
      </c>
      <c r="C5198" s="237">
        <v>-314.5648192260125</v>
      </c>
    </row>
    <row r="5199" spans="2:3" x14ac:dyDescent="0.25">
      <c r="B5199" s="238">
        <v>5136</v>
      </c>
      <c r="C5199" s="237">
        <v>26.137113951723947</v>
      </c>
    </row>
    <row r="5200" spans="2:3" x14ac:dyDescent="0.25">
      <c r="B5200" s="238">
        <v>5137</v>
      </c>
      <c r="C5200" s="237">
        <v>95.910789758337984</v>
      </c>
    </row>
    <row r="5201" spans="2:3" x14ac:dyDescent="0.25">
      <c r="B5201" s="238">
        <v>5138</v>
      </c>
      <c r="C5201" s="237">
        <v>240.87154975685547</v>
      </c>
    </row>
    <row r="5202" spans="2:3" x14ac:dyDescent="0.25">
      <c r="B5202" s="238">
        <v>5139</v>
      </c>
      <c r="C5202" s="237">
        <v>502.21250147572084</v>
      </c>
    </row>
    <row r="5203" spans="2:3" x14ac:dyDescent="0.25">
      <c r="B5203" s="238">
        <v>5140</v>
      </c>
      <c r="C5203" s="237">
        <v>302.02560872092641</v>
      </c>
    </row>
    <row r="5204" spans="2:3" x14ac:dyDescent="0.25">
      <c r="B5204" s="238">
        <v>5141</v>
      </c>
      <c r="C5204" s="237">
        <v>84.394889546152896</v>
      </c>
    </row>
    <row r="5205" spans="2:3" x14ac:dyDescent="0.25">
      <c r="B5205" s="238">
        <v>5142</v>
      </c>
      <c r="C5205" s="237">
        <v>-80.350902792993821</v>
      </c>
    </row>
    <row r="5206" spans="2:3" x14ac:dyDescent="0.25">
      <c r="B5206" s="238">
        <v>5143</v>
      </c>
      <c r="C5206" s="237">
        <v>-84.337047880802089</v>
      </c>
    </row>
    <row r="5207" spans="2:3" x14ac:dyDescent="0.25">
      <c r="B5207" s="238">
        <v>5144</v>
      </c>
      <c r="C5207" s="237">
        <v>5.5984143226304184</v>
      </c>
    </row>
    <row r="5208" spans="2:3" x14ac:dyDescent="0.25">
      <c r="B5208" s="238">
        <v>5145</v>
      </c>
      <c r="C5208" s="237">
        <v>175.19277659863945</v>
      </c>
    </row>
    <row r="5209" spans="2:3" x14ac:dyDescent="0.25">
      <c r="B5209" s="238">
        <v>5146</v>
      </c>
      <c r="C5209" s="237">
        <v>193.53425889840668</v>
      </c>
    </row>
    <row r="5210" spans="2:3" x14ac:dyDescent="0.25">
      <c r="B5210" s="238">
        <v>5147</v>
      </c>
      <c r="C5210" s="237">
        <v>82.40252280514386</v>
      </c>
    </row>
    <row r="5211" spans="2:3" x14ac:dyDescent="0.25">
      <c r="B5211" s="238">
        <v>5148</v>
      </c>
      <c r="C5211" s="237">
        <v>72.493431068952418</v>
      </c>
    </row>
    <row r="5212" spans="2:3" x14ac:dyDescent="0.25">
      <c r="B5212" s="238">
        <v>5149</v>
      </c>
      <c r="C5212" s="237">
        <v>86.764958381472567</v>
      </c>
    </row>
    <row r="5213" spans="2:3" x14ac:dyDescent="0.25">
      <c r="B5213" s="238">
        <v>5150</v>
      </c>
      <c r="C5213" s="237">
        <v>115.23694346715774</v>
      </c>
    </row>
    <row r="5214" spans="2:3" x14ac:dyDescent="0.25">
      <c r="B5214" s="238">
        <v>5151</v>
      </c>
      <c r="C5214" s="237">
        <v>126.79683331945279</v>
      </c>
    </row>
    <row r="5215" spans="2:3" x14ac:dyDescent="0.25">
      <c r="B5215" s="238">
        <v>5152</v>
      </c>
      <c r="C5215" s="237">
        <v>-21.501958933074832</v>
      </c>
    </row>
    <row r="5216" spans="2:3" x14ac:dyDescent="0.25">
      <c r="B5216" s="238">
        <v>5153</v>
      </c>
      <c r="C5216" s="237">
        <v>102.53792419893128</v>
      </c>
    </row>
    <row r="5217" spans="2:3" x14ac:dyDescent="0.25">
      <c r="B5217" s="238">
        <v>5154</v>
      </c>
      <c r="C5217" s="237">
        <v>-19.653774671067083</v>
      </c>
    </row>
    <row r="5218" spans="2:3" x14ac:dyDescent="0.25">
      <c r="B5218" s="238">
        <v>5155</v>
      </c>
      <c r="C5218" s="237">
        <v>-49.052676368792845</v>
      </c>
    </row>
    <row r="5219" spans="2:3" x14ac:dyDescent="0.25">
      <c r="B5219" s="238">
        <v>5156</v>
      </c>
      <c r="C5219" s="237">
        <v>148.37947302614967</v>
      </c>
    </row>
    <row r="5220" spans="2:3" x14ac:dyDescent="0.25">
      <c r="B5220" s="238">
        <v>5157</v>
      </c>
      <c r="C5220" s="237">
        <v>225.55127172020701</v>
      </c>
    </row>
    <row r="5221" spans="2:3" x14ac:dyDescent="0.25">
      <c r="B5221" s="238">
        <v>5158</v>
      </c>
      <c r="C5221" s="237">
        <v>-28.897329050162909</v>
      </c>
    </row>
    <row r="5222" spans="2:3" x14ac:dyDescent="0.25">
      <c r="B5222" s="238">
        <v>5159</v>
      </c>
      <c r="C5222" s="237">
        <v>211.47316872067208</v>
      </c>
    </row>
    <row r="5223" spans="2:3" x14ac:dyDescent="0.25">
      <c r="B5223" s="238">
        <v>5160</v>
      </c>
      <c r="C5223" s="237">
        <v>322.05556938904601</v>
      </c>
    </row>
    <row r="5224" spans="2:3" x14ac:dyDescent="0.25">
      <c r="B5224" s="238">
        <v>5161</v>
      </c>
      <c r="C5224" s="237">
        <v>-157.42959124091288</v>
      </c>
    </row>
    <row r="5225" spans="2:3" x14ac:dyDescent="0.25">
      <c r="B5225" s="238">
        <v>5162</v>
      </c>
      <c r="C5225" s="237">
        <v>209.0382428202696</v>
      </c>
    </row>
    <row r="5226" spans="2:3" x14ac:dyDescent="0.25">
      <c r="B5226" s="238">
        <v>5163</v>
      </c>
      <c r="C5226" s="237">
        <v>126.17356209211573</v>
      </c>
    </row>
    <row r="5227" spans="2:3" x14ac:dyDescent="0.25">
      <c r="B5227" s="238">
        <v>5164</v>
      </c>
      <c r="C5227" s="237">
        <v>320.86295049158173</v>
      </c>
    </row>
    <row r="5228" spans="2:3" x14ac:dyDescent="0.25">
      <c r="B5228" s="238">
        <v>5165</v>
      </c>
      <c r="C5228" s="237">
        <v>-28.111447044012692</v>
      </c>
    </row>
    <row r="5229" spans="2:3" x14ac:dyDescent="0.25">
      <c r="B5229" s="238">
        <v>5166</v>
      </c>
      <c r="C5229" s="237">
        <v>-70.301071135000001</v>
      </c>
    </row>
    <row r="5230" spans="2:3" x14ac:dyDescent="0.25">
      <c r="B5230" s="238">
        <v>5167</v>
      </c>
      <c r="C5230" s="237">
        <v>46.097104770088492</v>
      </c>
    </row>
    <row r="5231" spans="2:3" x14ac:dyDescent="0.25">
      <c r="B5231" s="238">
        <v>5168</v>
      </c>
      <c r="C5231" s="237">
        <v>72.659113413019753</v>
      </c>
    </row>
    <row r="5232" spans="2:3" x14ac:dyDescent="0.25">
      <c r="B5232" s="238">
        <v>5169</v>
      </c>
      <c r="C5232" s="237">
        <v>20.223948497758414</v>
      </c>
    </row>
    <row r="5233" spans="2:3" x14ac:dyDescent="0.25">
      <c r="B5233" s="238">
        <v>5170</v>
      </c>
      <c r="C5233" s="237">
        <v>261.86225112349848</v>
      </c>
    </row>
    <row r="5234" spans="2:3" x14ac:dyDescent="0.25">
      <c r="B5234" s="238">
        <v>5171</v>
      </c>
      <c r="C5234" s="237">
        <v>174.18472138494366</v>
      </c>
    </row>
    <row r="5235" spans="2:3" x14ac:dyDescent="0.25">
      <c r="B5235" s="238">
        <v>5172</v>
      </c>
      <c r="C5235" s="237">
        <v>-184.47631104271164</v>
      </c>
    </row>
    <row r="5236" spans="2:3" x14ac:dyDescent="0.25">
      <c r="B5236" s="238">
        <v>5173</v>
      </c>
      <c r="C5236" s="237">
        <v>280.38316837244668</v>
      </c>
    </row>
    <row r="5237" spans="2:3" x14ac:dyDescent="0.25">
      <c r="B5237" s="238">
        <v>5174</v>
      </c>
      <c r="C5237" s="237">
        <v>51.784725331870234</v>
      </c>
    </row>
    <row r="5238" spans="2:3" x14ac:dyDescent="0.25">
      <c r="B5238" s="238">
        <v>5175</v>
      </c>
      <c r="C5238" s="237">
        <v>29.580746245019839</v>
      </c>
    </row>
    <row r="5239" spans="2:3" x14ac:dyDescent="0.25">
      <c r="B5239" s="238">
        <v>5176</v>
      </c>
      <c r="C5239" s="237">
        <v>258.44823578044736</v>
      </c>
    </row>
    <row r="5240" spans="2:3" x14ac:dyDescent="0.25">
      <c r="B5240" s="238">
        <v>5177</v>
      </c>
      <c r="C5240" s="237">
        <v>175.22665843989566</v>
      </c>
    </row>
    <row r="5241" spans="2:3" x14ac:dyDescent="0.25">
      <c r="B5241" s="238">
        <v>5178</v>
      </c>
      <c r="C5241" s="237">
        <v>323.01004580044236</v>
      </c>
    </row>
    <row r="5242" spans="2:3" x14ac:dyDescent="0.25">
      <c r="B5242" s="238">
        <v>5179</v>
      </c>
      <c r="C5242" s="237">
        <v>-97.179079143162454</v>
      </c>
    </row>
    <row r="5243" spans="2:3" x14ac:dyDescent="0.25">
      <c r="B5243" s="238">
        <v>5180</v>
      </c>
      <c r="C5243" s="237">
        <v>60.586564710743467</v>
      </c>
    </row>
    <row r="5244" spans="2:3" x14ac:dyDescent="0.25">
      <c r="B5244" s="238">
        <v>5181</v>
      </c>
      <c r="C5244" s="237">
        <v>103.93521386013659</v>
      </c>
    </row>
    <row r="5245" spans="2:3" x14ac:dyDescent="0.25">
      <c r="B5245" s="238">
        <v>5182</v>
      </c>
      <c r="C5245" s="237">
        <v>38.179678477058715</v>
      </c>
    </row>
    <row r="5246" spans="2:3" x14ac:dyDescent="0.25">
      <c r="B5246" s="238">
        <v>5183</v>
      </c>
      <c r="C5246" s="237">
        <v>-74.581080463959154</v>
      </c>
    </row>
    <row r="5247" spans="2:3" x14ac:dyDescent="0.25">
      <c r="B5247" s="238">
        <v>5184</v>
      </c>
      <c r="C5247" s="237">
        <v>89.415867782665373</v>
      </c>
    </row>
    <row r="5248" spans="2:3" x14ac:dyDescent="0.25">
      <c r="B5248" s="238">
        <v>5185</v>
      </c>
      <c r="C5248" s="237">
        <v>266.41257835704516</v>
      </c>
    </row>
    <row r="5249" spans="2:3" x14ac:dyDescent="0.25">
      <c r="B5249" s="238">
        <v>5186</v>
      </c>
      <c r="C5249" s="237">
        <v>296.71179236685413</v>
      </c>
    </row>
    <row r="5250" spans="2:3" x14ac:dyDescent="0.25">
      <c r="B5250" s="238">
        <v>5187</v>
      </c>
      <c r="C5250" s="237">
        <v>24.337440297473464</v>
      </c>
    </row>
    <row r="5251" spans="2:3" x14ac:dyDescent="0.25">
      <c r="B5251" s="238">
        <v>5188</v>
      </c>
      <c r="C5251" s="237">
        <v>132.21324945535977</v>
      </c>
    </row>
    <row r="5252" spans="2:3" x14ac:dyDescent="0.25">
      <c r="B5252" s="238">
        <v>5189</v>
      </c>
      <c r="C5252" s="237">
        <v>247.70345007253798</v>
      </c>
    </row>
    <row r="5253" spans="2:3" x14ac:dyDescent="0.25">
      <c r="B5253" s="238">
        <v>5190</v>
      </c>
      <c r="C5253" s="237">
        <v>28.049099039596072</v>
      </c>
    </row>
    <row r="5254" spans="2:3" x14ac:dyDescent="0.25">
      <c r="B5254" s="238">
        <v>5191</v>
      </c>
      <c r="C5254" s="237">
        <v>93.685634968981987</v>
      </c>
    </row>
    <row r="5255" spans="2:3" x14ac:dyDescent="0.25">
      <c r="B5255" s="238">
        <v>5192</v>
      </c>
      <c r="C5255" s="237">
        <v>95.241393765356321</v>
      </c>
    </row>
    <row r="5256" spans="2:3" x14ac:dyDescent="0.25">
      <c r="B5256" s="238">
        <v>5193</v>
      </c>
      <c r="C5256" s="237">
        <v>230.62410116276988</v>
      </c>
    </row>
    <row r="5257" spans="2:3" x14ac:dyDescent="0.25">
      <c r="B5257" s="238">
        <v>5194</v>
      </c>
      <c r="C5257" s="237">
        <v>235.65857596709952</v>
      </c>
    </row>
    <row r="5258" spans="2:3" x14ac:dyDescent="0.25">
      <c r="B5258" s="238">
        <v>5195</v>
      </c>
      <c r="C5258" s="237">
        <v>-369.70523925308169</v>
      </c>
    </row>
    <row r="5259" spans="2:3" x14ac:dyDescent="0.25">
      <c r="B5259" s="238">
        <v>5196</v>
      </c>
      <c r="C5259" s="237">
        <v>-30.438066548653779</v>
      </c>
    </row>
    <row r="5260" spans="2:3" x14ac:dyDescent="0.25">
      <c r="B5260" s="238">
        <v>5197</v>
      </c>
      <c r="C5260" s="237">
        <v>-64.209331478290437</v>
      </c>
    </row>
    <row r="5261" spans="2:3" x14ac:dyDescent="0.25">
      <c r="B5261" s="238">
        <v>5198</v>
      </c>
      <c r="C5261" s="237">
        <v>231.37066878785566</v>
      </c>
    </row>
    <row r="5262" spans="2:3" x14ac:dyDescent="0.25">
      <c r="B5262" s="238">
        <v>5199</v>
      </c>
      <c r="C5262" s="237">
        <v>380.77447654923094</v>
      </c>
    </row>
    <row r="5263" spans="2:3" x14ac:dyDescent="0.25">
      <c r="B5263" s="238">
        <v>5200</v>
      </c>
      <c r="C5263" s="237">
        <v>56.736817144953008</v>
      </c>
    </row>
    <row r="5264" spans="2:3" x14ac:dyDescent="0.25">
      <c r="B5264" s="238">
        <v>5201</v>
      </c>
      <c r="C5264" s="237">
        <v>173.95510272997655</v>
      </c>
    </row>
    <row r="5265" spans="2:3" x14ac:dyDescent="0.25">
      <c r="B5265" s="238">
        <v>5202</v>
      </c>
      <c r="C5265" s="237">
        <v>163.60137847385403</v>
      </c>
    </row>
    <row r="5266" spans="2:3" x14ac:dyDescent="0.25">
      <c r="B5266" s="238">
        <v>5203</v>
      </c>
      <c r="C5266" s="237">
        <v>-107.44215642355658</v>
      </c>
    </row>
    <row r="5267" spans="2:3" x14ac:dyDescent="0.25">
      <c r="B5267" s="238">
        <v>5204</v>
      </c>
      <c r="C5267" s="237">
        <v>337.66000529750102</v>
      </c>
    </row>
    <row r="5268" spans="2:3" x14ac:dyDescent="0.25">
      <c r="B5268" s="238">
        <v>5205</v>
      </c>
      <c r="C5268" s="237">
        <v>143.50728812350889</v>
      </c>
    </row>
    <row r="5269" spans="2:3" x14ac:dyDescent="0.25">
      <c r="B5269" s="238">
        <v>5206</v>
      </c>
      <c r="C5269" s="237">
        <v>22.526455763635127</v>
      </c>
    </row>
    <row r="5270" spans="2:3" x14ac:dyDescent="0.25">
      <c r="B5270" s="238">
        <v>5207</v>
      </c>
      <c r="C5270" s="237">
        <v>127.16129468744126</v>
      </c>
    </row>
    <row r="5271" spans="2:3" x14ac:dyDescent="0.25">
      <c r="B5271" s="238">
        <v>5208</v>
      </c>
      <c r="C5271" s="237">
        <v>26.36993333088904</v>
      </c>
    </row>
    <row r="5272" spans="2:3" x14ac:dyDescent="0.25">
      <c r="B5272" s="238">
        <v>5209</v>
      </c>
      <c r="C5272" s="237">
        <v>28.79765410747855</v>
      </c>
    </row>
    <row r="5273" spans="2:3" x14ac:dyDescent="0.25">
      <c r="B5273" s="238">
        <v>5210</v>
      </c>
      <c r="C5273" s="237">
        <v>262.17097508833183</v>
      </c>
    </row>
    <row r="5274" spans="2:3" x14ac:dyDescent="0.25">
      <c r="B5274" s="238">
        <v>5211</v>
      </c>
      <c r="C5274" s="237">
        <v>9.3001387545889429</v>
      </c>
    </row>
    <row r="5275" spans="2:3" x14ac:dyDescent="0.25">
      <c r="B5275" s="238">
        <v>5212</v>
      </c>
      <c r="C5275" s="237">
        <v>-25.106875895547773</v>
      </c>
    </row>
    <row r="5276" spans="2:3" x14ac:dyDescent="0.25">
      <c r="B5276" s="238">
        <v>5213</v>
      </c>
      <c r="C5276" s="237">
        <v>335.06041118628735</v>
      </c>
    </row>
    <row r="5277" spans="2:3" x14ac:dyDescent="0.25">
      <c r="B5277" s="238">
        <v>5214</v>
      </c>
      <c r="C5277" s="237">
        <v>151.94823686315806</v>
      </c>
    </row>
    <row r="5278" spans="2:3" x14ac:dyDescent="0.25">
      <c r="B5278" s="238">
        <v>5215</v>
      </c>
      <c r="C5278" s="237">
        <v>317.67788289574605</v>
      </c>
    </row>
    <row r="5279" spans="2:3" x14ac:dyDescent="0.25">
      <c r="B5279" s="238">
        <v>5216</v>
      </c>
      <c r="C5279" s="237">
        <v>-61.485754016431571</v>
      </c>
    </row>
    <row r="5280" spans="2:3" x14ac:dyDescent="0.25">
      <c r="B5280" s="238">
        <v>5217</v>
      </c>
      <c r="C5280" s="237">
        <v>145.32465170016653</v>
      </c>
    </row>
    <row r="5281" spans="2:3" x14ac:dyDescent="0.25">
      <c r="B5281" s="238">
        <v>5218</v>
      </c>
      <c r="C5281" s="237">
        <v>124.71979851899449</v>
      </c>
    </row>
    <row r="5282" spans="2:3" x14ac:dyDescent="0.25">
      <c r="B5282" s="238">
        <v>5219</v>
      </c>
      <c r="C5282" s="237">
        <v>145.84290030248275</v>
      </c>
    </row>
    <row r="5283" spans="2:3" x14ac:dyDescent="0.25">
      <c r="B5283" s="238">
        <v>5220</v>
      </c>
      <c r="C5283" s="237">
        <v>126.30626253936704</v>
      </c>
    </row>
    <row r="5284" spans="2:3" x14ac:dyDescent="0.25">
      <c r="B5284" s="238">
        <v>5221</v>
      </c>
      <c r="C5284" s="237">
        <v>50.586543355672546</v>
      </c>
    </row>
    <row r="5285" spans="2:3" x14ac:dyDescent="0.25">
      <c r="B5285" s="238">
        <v>5222</v>
      </c>
      <c r="C5285" s="237">
        <v>194.03278255411465</v>
      </c>
    </row>
    <row r="5286" spans="2:3" x14ac:dyDescent="0.25">
      <c r="B5286" s="238">
        <v>5223</v>
      </c>
      <c r="C5286" s="237">
        <v>8.5218801870165066</v>
      </c>
    </row>
    <row r="5287" spans="2:3" x14ac:dyDescent="0.25">
      <c r="B5287" s="238">
        <v>5224</v>
      </c>
      <c r="C5287" s="237">
        <v>111.55311801400177</v>
      </c>
    </row>
    <row r="5288" spans="2:3" x14ac:dyDescent="0.25">
      <c r="B5288" s="238">
        <v>5225</v>
      </c>
      <c r="C5288" s="237">
        <v>418.40427515249286</v>
      </c>
    </row>
    <row r="5289" spans="2:3" x14ac:dyDescent="0.25">
      <c r="B5289" s="238">
        <v>5226</v>
      </c>
      <c r="C5289" s="237">
        <v>-38.921512110744544</v>
      </c>
    </row>
    <row r="5290" spans="2:3" x14ac:dyDescent="0.25">
      <c r="B5290" s="238">
        <v>5227</v>
      </c>
      <c r="C5290" s="237">
        <v>67.361050484112383</v>
      </c>
    </row>
    <row r="5291" spans="2:3" x14ac:dyDescent="0.25">
      <c r="B5291" s="238">
        <v>5228</v>
      </c>
      <c r="C5291" s="237">
        <v>313.08338366545144</v>
      </c>
    </row>
    <row r="5292" spans="2:3" x14ac:dyDescent="0.25">
      <c r="B5292" s="238">
        <v>5229</v>
      </c>
      <c r="C5292" s="237">
        <v>251.06714007342714</v>
      </c>
    </row>
    <row r="5293" spans="2:3" x14ac:dyDescent="0.25">
      <c r="B5293" s="238">
        <v>5230</v>
      </c>
      <c r="C5293" s="237">
        <v>-112.28738354897774</v>
      </c>
    </row>
    <row r="5294" spans="2:3" x14ac:dyDescent="0.25">
      <c r="B5294" s="238">
        <v>5231</v>
      </c>
      <c r="C5294" s="237">
        <v>173.93823054715833</v>
      </c>
    </row>
    <row r="5295" spans="2:3" x14ac:dyDescent="0.25">
      <c r="B5295" s="238">
        <v>5232</v>
      </c>
      <c r="C5295" s="237">
        <v>183.76436780024858</v>
      </c>
    </row>
    <row r="5296" spans="2:3" x14ac:dyDescent="0.25">
      <c r="B5296" s="238">
        <v>5233</v>
      </c>
      <c r="C5296" s="237">
        <v>224.61750316394702</v>
      </c>
    </row>
    <row r="5297" spans="2:3" x14ac:dyDescent="0.25">
      <c r="B5297" s="238">
        <v>5234</v>
      </c>
      <c r="C5297" s="237">
        <v>244.62257455889443</v>
      </c>
    </row>
    <row r="5298" spans="2:3" x14ac:dyDescent="0.25">
      <c r="B5298" s="238">
        <v>5235</v>
      </c>
      <c r="C5298" s="237">
        <v>62.75998641239579</v>
      </c>
    </row>
    <row r="5299" spans="2:3" x14ac:dyDescent="0.25">
      <c r="B5299" s="238">
        <v>5236</v>
      </c>
      <c r="C5299" s="237">
        <v>155.65329838103187</v>
      </c>
    </row>
    <row r="5300" spans="2:3" x14ac:dyDescent="0.25">
      <c r="B5300" s="238">
        <v>5237</v>
      </c>
      <c r="C5300" s="237">
        <v>51.298059618613436</v>
      </c>
    </row>
    <row r="5301" spans="2:3" x14ac:dyDescent="0.25">
      <c r="B5301" s="238">
        <v>5238</v>
      </c>
      <c r="C5301" s="237">
        <v>160.49200415488707</v>
      </c>
    </row>
    <row r="5302" spans="2:3" x14ac:dyDescent="0.25">
      <c r="B5302" s="238">
        <v>5239</v>
      </c>
      <c r="C5302" s="237">
        <v>163.13066429355592</v>
      </c>
    </row>
    <row r="5303" spans="2:3" x14ac:dyDescent="0.25">
      <c r="B5303" s="238">
        <v>5240</v>
      </c>
      <c r="C5303" s="237">
        <v>65.262056950090269</v>
      </c>
    </row>
    <row r="5304" spans="2:3" x14ac:dyDescent="0.25">
      <c r="B5304" s="238">
        <v>5241</v>
      </c>
      <c r="C5304" s="237">
        <v>273.36776808324248</v>
      </c>
    </row>
    <row r="5305" spans="2:3" x14ac:dyDescent="0.25">
      <c r="B5305" s="238">
        <v>5242</v>
      </c>
      <c r="C5305" s="237">
        <v>28.000598142245451</v>
      </c>
    </row>
    <row r="5306" spans="2:3" x14ac:dyDescent="0.25">
      <c r="B5306" s="238">
        <v>5243</v>
      </c>
      <c r="C5306" s="237">
        <v>-78.579738814306012</v>
      </c>
    </row>
    <row r="5307" spans="2:3" x14ac:dyDescent="0.25">
      <c r="B5307" s="238">
        <v>5244</v>
      </c>
      <c r="C5307" s="237">
        <v>124.72223988914547</v>
      </c>
    </row>
    <row r="5308" spans="2:3" x14ac:dyDescent="0.25">
      <c r="B5308" s="238">
        <v>5245</v>
      </c>
      <c r="C5308" s="237">
        <v>-135.83320051938037</v>
      </c>
    </row>
    <row r="5309" spans="2:3" x14ac:dyDescent="0.25">
      <c r="B5309" s="238">
        <v>5246</v>
      </c>
      <c r="C5309" s="237">
        <v>192.90685684949017</v>
      </c>
    </row>
    <row r="5310" spans="2:3" x14ac:dyDescent="0.25">
      <c r="B5310" s="238">
        <v>5247</v>
      </c>
      <c r="C5310" s="237">
        <v>244.28873514679623</v>
      </c>
    </row>
    <row r="5311" spans="2:3" x14ac:dyDescent="0.25">
      <c r="B5311" s="238">
        <v>5248</v>
      </c>
      <c r="C5311" s="237">
        <v>330.90322828655701</v>
      </c>
    </row>
    <row r="5312" spans="2:3" x14ac:dyDescent="0.25">
      <c r="B5312" s="238">
        <v>5249</v>
      </c>
      <c r="C5312" s="237">
        <v>425.16490571223153</v>
      </c>
    </row>
    <row r="5313" spans="2:3" x14ac:dyDescent="0.25">
      <c r="B5313" s="238">
        <v>5250</v>
      </c>
      <c r="C5313" s="237">
        <v>-83.437706800115592</v>
      </c>
    </row>
    <row r="5314" spans="2:3" x14ac:dyDescent="0.25">
      <c r="B5314" s="238">
        <v>5251</v>
      </c>
      <c r="C5314" s="237">
        <v>143.43642053145106</v>
      </c>
    </row>
    <row r="5315" spans="2:3" x14ac:dyDescent="0.25">
      <c r="B5315" s="238">
        <v>5252</v>
      </c>
      <c r="C5315" s="237">
        <v>260.4637335997727</v>
      </c>
    </row>
    <row r="5316" spans="2:3" x14ac:dyDescent="0.25">
      <c r="B5316" s="238">
        <v>5253</v>
      </c>
      <c r="C5316" s="237">
        <v>-21.830630680228495</v>
      </c>
    </row>
    <row r="5317" spans="2:3" x14ac:dyDescent="0.25">
      <c r="B5317" s="238">
        <v>5254</v>
      </c>
      <c r="C5317" s="237">
        <v>206.13570134772039</v>
      </c>
    </row>
    <row r="5318" spans="2:3" x14ac:dyDescent="0.25">
      <c r="B5318" s="238">
        <v>5255</v>
      </c>
      <c r="C5318" s="237">
        <v>123.40520337464059</v>
      </c>
    </row>
    <row r="5319" spans="2:3" x14ac:dyDescent="0.25">
      <c r="B5319" s="238">
        <v>5256</v>
      </c>
      <c r="C5319" s="237">
        <v>-23.21544624495732</v>
      </c>
    </row>
    <row r="5320" spans="2:3" x14ac:dyDescent="0.25">
      <c r="B5320" s="238">
        <v>5257</v>
      </c>
      <c r="C5320" s="237">
        <v>-39.698348021581921</v>
      </c>
    </row>
    <row r="5321" spans="2:3" x14ac:dyDescent="0.25">
      <c r="B5321" s="238">
        <v>5258</v>
      </c>
      <c r="C5321" s="237">
        <v>64.197981776098374</v>
      </c>
    </row>
    <row r="5322" spans="2:3" x14ac:dyDescent="0.25">
      <c r="B5322" s="238">
        <v>5259</v>
      </c>
      <c r="C5322" s="237">
        <v>157.46105578613648</v>
      </c>
    </row>
    <row r="5323" spans="2:3" x14ac:dyDescent="0.25">
      <c r="B5323" s="238">
        <v>5260</v>
      </c>
      <c r="C5323" s="237">
        <v>142.3768857148028</v>
      </c>
    </row>
    <row r="5324" spans="2:3" x14ac:dyDescent="0.25">
      <c r="B5324" s="238">
        <v>5261</v>
      </c>
      <c r="C5324" s="237">
        <v>139.29265262481204</v>
      </c>
    </row>
    <row r="5325" spans="2:3" x14ac:dyDescent="0.25">
      <c r="B5325" s="238">
        <v>5262</v>
      </c>
      <c r="C5325" s="237">
        <v>221.360560967373</v>
      </c>
    </row>
    <row r="5326" spans="2:3" x14ac:dyDescent="0.25">
      <c r="B5326" s="238">
        <v>5263</v>
      </c>
      <c r="C5326" s="237">
        <v>192.26729864166802</v>
      </c>
    </row>
    <row r="5327" spans="2:3" x14ac:dyDescent="0.25">
      <c r="B5327" s="238">
        <v>5264</v>
      </c>
      <c r="C5327" s="237">
        <v>36.882425044665482</v>
      </c>
    </row>
    <row r="5328" spans="2:3" x14ac:dyDescent="0.25">
      <c r="B5328" s="238">
        <v>5265</v>
      </c>
      <c r="C5328" s="237">
        <v>87.10409445264564</v>
      </c>
    </row>
    <row r="5329" spans="2:3" x14ac:dyDescent="0.25">
      <c r="B5329" s="238">
        <v>5266</v>
      </c>
      <c r="C5329" s="237">
        <v>-10.024475939081356</v>
      </c>
    </row>
    <row r="5330" spans="2:3" x14ac:dyDescent="0.25">
      <c r="B5330" s="238">
        <v>5267</v>
      </c>
      <c r="C5330" s="237">
        <v>204.52968973200743</v>
      </c>
    </row>
    <row r="5331" spans="2:3" x14ac:dyDescent="0.25">
      <c r="B5331" s="238">
        <v>5268</v>
      </c>
      <c r="C5331" s="237">
        <v>152.04980516781484</v>
      </c>
    </row>
    <row r="5332" spans="2:3" x14ac:dyDescent="0.25">
      <c r="B5332" s="238">
        <v>5269</v>
      </c>
      <c r="C5332" s="237">
        <v>-66.722366177934788</v>
      </c>
    </row>
    <row r="5333" spans="2:3" x14ac:dyDescent="0.25">
      <c r="B5333" s="238">
        <v>5270</v>
      </c>
      <c r="C5333" s="237">
        <v>256.6352797738204</v>
      </c>
    </row>
    <row r="5334" spans="2:3" x14ac:dyDescent="0.25">
      <c r="B5334" s="238">
        <v>5271</v>
      </c>
      <c r="C5334" s="237">
        <v>16.964027096324543</v>
      </c>
    </row>
    <row r="5335" spans="2:3" x14ac:dyDescent="0.25">
      <c r="B5335" s="238">
        <v>5272</v>
      </c>
      <c r="C5335" s="237">
        <v>34.432326956114238</v>
      </c>
    </row>
    <row r="5336" spans="2:3" x14ac:dyDescent="0.25">
      <c r="B5336" s="238">
        <v>5273</v>
      </c>
      <c r="C5336" s="237">
        <v>57.761691507653318</v>
      </c>
    </row>
    <row r="5337" spans="2:3" x14ac:dyDescent="0.25">
      <c r="B5337" s="238">
        <v>5274</v>
      </c>
      <c r="C5337" s="237">
        <v>184.70700393327033</v>
      </c>
    </row>
    <row r="5338" spans="2:3" x14ac:dyDescent="0.25">
      <c r="B5338" s="238">
        <v>5275</v>
      </c>
      <c r="C5338" s="237">
        <v>151.08161231450231</v>
      </c>
    </row>
    <row r="5339" spans="2:3" x14ac:dyDescent="0.25">
      <c r="B5339" s="238">
        <v>5276</v>
      </c>
      <c r="C5339" s="237">
        <v>-19.788739107432832</v>
      </c>
    </row>
    <row r="5340" spans="2:3" x14ac:dyDescent="0.25">
      <c r="B5340" s="238">
        <v>5277</v>
      </c>
      <c r="C5340" s="237">
        <v>57.644169163144568</v>
      </c>
    </row>
    <row r="5341" spans="2:3" x14ac:dyDescent="0.25">
      <c r="B5341" s="238">
        <v>5278</v>
      </c>
      <c r="C5341" s="237">
        <v>273.68358054795294</v>
      </c>
    </row>
    <row r="5342" spans="2:3" x14ac:dyDescent="0.25">
      <c r="B5342" s="238">
        <v>5279</v>
      </c>
      <c r="C5342" s="237">
        <v>78.700504893109837</v>
      </c>
    </row>
    <row r="5343" spans="2:3" x14ac:dyDescent="0.25">
      <c r="B5343" s="238">
        <v>5280</v>
      </c>
      <c r="C5343" s="237">
        <v>60.198818417417669</v>
      </c>
    </row>
    <row r="5344" spans="2:3" x14ac:dyDescent="0.25">
      <c r="B5344" s="238">
        <v>5281</v>
      </c>
      <c r="C5344" s="237">
        <v>188.72936548981784</v>
      </c>
    </row>
    <row r="5345" spans="2:3" x14ac:dyDescent="0.25">
      <c r="B5345" s="238">
        <v>5282</v>
      </c>
      <c r="C5345" s="237">
        <v>137.811202699181</v>
      </c>
    </row>
    <row r="5346" spans="2:3" x14ac:dyDescent="0.25">
      <c r="B5346" s="238">
        <v>5283</v>
      </c>
      <c r="C5346" s="237">
        <v>-37.954077401740193</v>
      </c>
    </row>
    <row r="5347" spans="2:3" x14ac:dyDescent="0.25">
      <c r="B5347" s="238">
        <v>5284</v>
      </c>
      <c r="C5347" s="237">
        <v>-63.616476212789905</v>
      </c>
    </row>
    <row r="5348" spans="2:3" x14ac:dyDescent="0.25">
      <c r="B5348" s="238">
        <v>5285</v>
      </c>
      <c r="C5348" s="237">
        <v>63.40848012579341</v>
      </c>
    </row>
    <row r="5349" spans="2:3" x14ac:dyDescent="0.25">
      <c r="B5349" s="238">
        <v>5286</v>
      </c>
      <c r="C5349" s="237">
        <v>159.47436002664841</v>
      </c>
    </row>
    <row r="5350" spans="2:3" x14ac:dyDescent="0.25">
      <c r="B5350" s="238">
        <v>5287</v>
      </c>
      <c r="C5350" s="237">
        <v>149.19315226264695</v>
      </c>
    </row>
    <row r="5351" spans="2:3" x14ac:dyDescent="0.25">
      <c r="B5351" s="238">
        <v>5288</v>
      </c>
      <c r="C5351" s="237">
        <v>146.38159453061354</v>
      </c>
    </row>
    <row r="5352" spans="2:3" x14ac:dyDescent="0.25">
      <c r="B5352" s="238">
        <v>5289</v>
      </c>
      <c r="C5352" s="237">
        <v>-43.491328987651372</v>
      </c>
    </row>
    <row r="5353" spans="2:3" x14ac:dyDescent="0.25">
      <c r="B5353" s="238">
        <v>5290</v>
      </c>
      <c r="C5353" s="237">
        <v>82.805286066465783</v>
      </c>
    </row>
    <row r="5354" spans="2:3" x14ac:dyDescent="0.25">
      <c r="B5354" s="238">
        <v>5291</v>
      </c>
      <c r="C5354" s="237">
        <v>179.27291274321556</v>
      </c>
    </row>
    <row r="5355" spans="2:3" x14ac:dyDescent="0.25">
      <c r="B5355" s="238">
        <v>5292</v>
      </c>
      <c r="C5355" s="237">
        <v>27.541753175245191</v>
      </c>
    </row>
    <row r="5356" spans="2:3" x14ac:dyDescent="0.25">
      <c r="B5356" s="238">
        <v>5293</v>
      </c>
      <c r="C5356" s="237">
        <v>135.71205086630673</v>
      </c>
    </row>
    <row r="5357" spans="2:3" x14ac:dyDescent="0.25">
      <c r="B5357" s="238">
        <v>5294</v>
      </c>
      <c r="C5357" s="237">
        <v>355.7957779490049</v>
      </c>
    </row>
    <row r="5358" spans="2:3" x14ac:dyDescent="0.25">
      <c r="B5358" s="238">
        <v>5295</v>
      </c>
      <c r="C5358" s="237">
        <v>133.22797989206501</v>
      </c>
    </row>
    <row r="5359" spans="2:3" x14ac:dyDescent="0.25">
      <c r="B5359" s="238">
        <v>5296</v>
      </c>
      <c r="C5359" s="237">
        <v>76.545508710076092</v>
      </c>
    </row>
    <row r="5360" spans="2:3" x14ac:dyDescent="0.25">
      <c r="B5360" s="238">
        <v>5297</v>
      </c>
      <c r="C5360" s="237">
        <v>170.8017424469767</v>
      </c>
    </row>
    <row r="5361" spans="2:3" x14ac:dyDescent="0.25">
      <c r="B5361" s="238">
        <v>5298</v>
      </c>
      <c r="C5361" s="237">
        <v>43.448178724690123</v>
      </c>
    </row>
    <row r="5362" spans="2:3" x14ac:dyDescent="0.25">
      <c r="B5362" s="238">
        <v>5299</v>
      </c>
      <c r="C5362" s="237">
        <v>3.4401480151878872</v>
      </c>
    </row>
    <row r="5363" spans="2:3" x14ac:dyDescent="0.25">
      <c r="B5363" s="238">
        <v>5300</v>
      </c>
      <c r="C5363" s="237">
        <v>293.0420697515878</v>
      </c>
    </row>
    <row r="5364" spans="2:3" x14ac:dyDescent="0.25">
      <c r="B5364" s="238">
        <v>5301</v>
      </c>
      <c r="C5364" s="237">
        <v>249.5237977599611</v>
      </c>
    </row>
    <row r="5365" spans="2:3" x14ac:dyDescent="0.25">
      <c r="B5365" s="238">
        <v>5302</v>
      </c>
      <c r="C5365" s="237">
        <v>169.09371515119358</v>
      </c>
    </row>
    <row r="5366" spans="2:3" x14ac:dyDescent="0.25">
      <c r="B5366" s="238">
        <v>5303</v>
      </c>
      <c r="C5366" s="237">
        <v>31.982361190531563</v>
      </c>
    </row>
    <row r="5367" spans="2:3" x14ac:dyDescent="0.25">
      <c r="B5367" s="238">
        <v>5304</v>
      </c>
      <c r="C5367" s="237">
        <v>125.11573794452802</v>
      </c>
    </row>
    <row r="5368" spans="2:3" x14ac:dyDescent="0.25">
      <c r="B5368" s="238">
        <v>5305</v>
      </c>
      <c r="C5368" s="237">
        <v>238.86478615844672</v>
      </c>
    </row>
    <row r="5369" spans="2:3" x14ac:dyDescent="0.25">
      <c r="B5369" s="238">
        <v>5306</v>
      </c>
      <c r="C5369" s="237">
        <v>224.49480088472671</v>
      </c>
    </row>
    <row r="5370" spans="2:3" x14ac:dyDescent="0.25">
      <c r="B5370" s="238">
        <v>5307</v>
      </c>
      <c r="C5370" s="237">
        <v>167.20172328688332</v>
      </c>
    </row>
    <row r="5371" spans="2:3" x14ac:dyDescent="0.25">
      <c r="B5371" s="238">
        <v>5308</v>
      </c>
      <c r="C5371" s="237">
        <v>206.41767079255601</v>
      </c>
    </row>
    <row r="5372" spans="2:3" x14ac:dyDescent="0.25">
      <c r="B5372" s="238">
        <v>5309</v>
      </c>
      <c r="C5372" s="237">
        <v>-69.000118537305923</v>
      </c>
    </row>
    <row r="5373" spans="2:3" x14ac:dyDescent="0.25">
      <c r="B5373" s="238">
        <v>5310</v>
      </c>
      <c r="C5373" s="237">
        <v>129.64317710014367</v>
      </c>
    </row>
    <row r="5374" spans="2:3" x14ac:dyDescent="0.25">
      <c r="B5374" s="238">
        <v>5311</v>
      </c>
      <c r="C5374" s="237">
        <v>44.610523558309808</v>
      </c>
    </row>
    <row r="5375" spans="2:3" x14ac:dyDescent="0.25">
      <c r="B5375" s="238">
        <v>5312</v>
      </c>
      <c r="C5375" s="237">
        <v>5.2703655267714566</v>
      </c>
    </row>
    <row r="5376" spans="2:3" x14ac:dyDescent="0.25">
      <c r="B5376" s="238">
        <v>5313</v>
      </c>
      <c r="C5376" s="237">
        <v>307.20553696434411</v>
      </c>
    </row>
    <row r="5377" spans="2:3" x14ac:dyDescent="0.25">
      <c r="B5377" s="238">
        <v>5314</v>
      </c>
      <c r="C5377" s="237">
        <v>86.858917552711432</v>
      </c>
    </row>
    <row r="5378" spans="2:3" x14ac:dyDescent="0.25">
      <c r="B5378" s="238">
        <v>5315</v>
      </c>
      <c r="C5378" s="237">
        <v>273.73844706881164</v>
      </c>
    </row>
    <row r="5379" spans="2:3" x14ac:dyDescent="0.25">
      <c r="B5379" s="238">
        <v>5316</v>
      </c>
      <c r="C5379" s="237">
        <v>1.1652270700290899</v>
      </c>
    </row>
    <row r="5380" spans="2:3" x14ac:dyDescent="0.25">
      <c r="B5380" s="238">
        <v>5317</v>
      </c>
      <c r="C5380" s="237">
        <v>144.16875133516493</v>
      </c>
    </row>
    <row r="5381" spans="2:3" x14ac:dyDescent="0.25">
      <c r="B5381" s="238">
        <v>5318</v>
      </c>
      <c r="C5381" s="237">
        <v>130.98873181470194</v>
      </c>
    </row>
    <row r="5382" spans="2:3" x14ac:dyDescent="0.25">
      <c r="B5382" s="238">
        <v>5319</v>
      </c>
      <c r="C5382" s="237">
        <v>109.08529734217609</v>
      </c>
    </row>
    <row r="5383" spans="2:3" x14ac:dyDescent="0.25">
      <c r="B5383" s="238">
        <v>5320</v>
      </c>
      <c r="C5383" s="237">
        <v>168.32959959350998</v>
      </c>
    </row>
    <row r="5384" spans="2:3" x14ac:dyDescent="0.25">
      <c r="B5384" s="238">
        <v>5321</v>
      </c>
      <c r="C5384" s="237">
        <v>122.50243598026645</v>
      </c>
    </row>
    <row r="5385" spans="2:3" x14ac:dyDescent="0.25">
      <c r="B5385" s="238">
        <v>5322</v>
      </c>
      <c r="C5385" s="237">
        <v>59.101248860219286</v>
      </c>
    </row>
    <row r="5386" spans="2:3" x14ac:dyDescent="0.25">
      <c r="B5386" s="238">
        <v>5323</v>
      </c>
      <c r="C5386" s="237">
        <v>83.130541141835408</v>
      </c>
    </row>
    <row r="5387" spans="2:3" x14ac:dyDescent="0.25">
      <c r="B5387" s="238">
        <v>5324</v>
      </c>
      <c r="C5387" s="237">
        <v>-9.0989321555387903</v>
      </c>
    </row>
    <row r="5388" spans="2:3" x14ac:dyDescent="0.25">
      <c r="B5388" s="238">
        <v>5325</v>
      </c>
      <c r="C5388" s="237">
        <v>-148.91645778964943</v>
      </c>
    </row>
    <row r="5389" spans="2:3" x14ac:dyDescent="0.25">
      <c r="B5389" s="238">
        <v>5326</v>
      </c>
      <c r="C5389" s="237">
        <v>71.54564255110941</v>
      </c>
    </row>
    <row r="5390" spans="2:3" x14ac:dyDescent="0.25">
      <c r="B5390" s="238">
        <v>5327</v>
      </c>
      <c r="C5390" s="237">
        <v>187.1743248030466</v>
      </c>
    </row>
    <row r="5391" spans="2:3" x14ac:dyDescent="0.25">
      <c r="B5391" s="238">
        <v>5328</v>
      </c>
      <c r="C5391" s="237">
        <v>331.25578211464176</v>
      </c>
    </row>
    <row r="5392" spans="2:3" x14ac:dyDescent="0.25">
      <c r="B5392" s="238">
        <v>5329</v>
      </c>
      <c r="C5392" s="237">
        <v>72.40320480498616</v>
      </c>
    </row>
    <row r="5393" spans="2:3" x14ac:dyDescent="0.25">
      <c r="B5393" s="238">
        <v>5330</v>
      </c>
      <c r="C5393" s="237">
        <v>50.109107137610465</v>
      </c>
    </row>
    <row r="5394" spans="2:3" x14ac:dyDescent="0.25">
      <c r="B5394" s="238">
        <v>5331</v>
      </c>
      <c r="C5394" s="237">
        <v>57.030824553598819</v>
      </c>
    </row>
    <row r="5395" spans="2:3" x14ac:dyDescent="0.25">
      <c r="B5395" s="238">
        <v>5332</v>
      </c>
      <c r="C5395" s="237">
        <v>-161.94157231864295</v>
      </c>
    </row>
    <row r="5396" spans="2:3" x14ac:dyDescent="0.25">
      <c r="B5396" s="238">
        <v>5333</v>
      </c>
      <c r="C5396" s="237">
        <v>150.62018063745228</v>
      </c>
    </row>
    <row r="5397" spans="2:3" x14ac:dyDescent="0.25">
      <c r="B5397" s="238">
        <v>5334</v>
      </c>
      <c r="C5397" s="237">
        <v>-160.76873192851662</v>
      </c>
    </row>
    <row r="5398" spans="2:3" x14ac:dyDescent="0.25">
      <c r="B5398" s="238">
        <v>5335</v>
      </c>
      <c r="C5398" s="237">
        <v>195.64044789536791</v>
      </c>
    </row>
    <row r="5399" spans="2:3" x14ac:dyDescent="0.25">
      <c r="B5399" s="238">
        <v>5336</v>
      </c>
      <c r="C5399" s="237">
        <v>141.41479217181518</v>
      </c>
    </row>
    <row r="5400" spans="2:3" x14ac:dyDescent="0.25">
      <c r="B5400" s="238">
        <v>5337</v>
      </c>
      <c r="C5400" s="237">
        <v>1.7214090936205508</v>
      </c>
    </row>
    <row r="5401" spans="2:3" x14ac:dyDescent="0.25">
      <c r="B5401" s="238">
        <v>5338</v>
      </c>
      <c r="C5401" s="237">
        <v>127.88834851615358</v>
      </c>
    </row>
    <row r="5402" spans="2:3" x14ac:dyDescent="0.25">
      <c r="B5402" s="238">
        <v>5339</v>
      </c>
      <c r="C5402" s="237">
        <v>26.028072469499833</v>
      </c>
    </row>
    <row r="5403" spans="2:3" x14ac:dyDescent="0.25">
      <c r="B5403" s="238">
        <v>5340</v>
      </c>
      <c r="C5403" s="237">
        <v>203.71057083484726</v>
      </c>
    </row>
    <row r="5404" spans="2:3" x14ac:dyDescent="0.25">
      <c r="B5404" s="238">
        <v>5341</v>
      </c>
      <c r="C5404" s="237">
        <v>48.27577117246372</v>
      </c>
    </row>
    <row r="5405" spans="2:3" x14ac:dyDescent="0.25">
      <c r="B5405" s="238">
        <v>5342</v>
      </c>
      <c r="C5405" s="237">
        <v>196.36815450303914</v>
      </c>
    </row>
    <row r="5406" spans="2:3" x14ac:dyDescent="0.25">
      <c r="B5406" s="238">
        <v>5343</v>
      </c>
      <c r="C5406" s="237">
        <v>-11.358602714615415</v>
      </c>
    </row>
    <row r="5407" spans="2:3" x14ac:dyDescent="0.25">
      <c r="B5407" s="238">
        <v>5344</v>
      </c>
      <c r="C5407" s="237">
        <v>229.52594328691535</v>
      </c>
    </row>
    <row r="5408" spans="2:3" x14ac:dyDescent="0.25">
      <c r="B5408" s="238">
        <v>5345</v>
      </c>
      <c r="C5408" s="237">
        <v>373.38679195904348</v>
      </c>
    </row>
    <row r="5409" spans="2:3" x14ac:dyDescent="0.25">
      <c r="B5409" s="238">
        <v>5346</v>
      </c>
      <c r="C5409" s="237">
        <v>257.30079646545562</v>
      </c>
    </row>
    <row r="5410" spans="2:3" x14ac:dyDescent="0.25">
      <c r="B5410" s="238">
        <v>5347</v>
      </c>
      <c r="C5410" s="237">
        <v>268.88457810462353</v>
      </c>
    </row>
    <row r="5411" spans="2:3" x14ac:dyDescent="0.25">
      <c r="B5411" s="238">
        <v>5348</v>
      </c>
      <c r="C5411" s="237">
        <v>155.3713903378079</v>
      </c>
    </row>
    <row r="5412" spans="2:3" x14ac:dyDescent="0.25">
      <c r="B5412" s="238">
        <v>5349</v>
      </c>
      <c r="C5412" s="237">
        <v>198.79231969084023</v>
      </c>
    </row>
    <row r="5413" spans="2:3" x14ac:dyDescent="0.25">
      <c r="B5413" s="238">
        <v>5350</v>
      </c>
      <c r="C5413" s="237">
        <v>-53.633272450056523</v>
      </c>
    </row>
    <row r="5414" spans="2:3" x14ac:dyDescent="0.25">
      <c r="B5414" s="238">
        <v>5351</v>
      </c>
      <c r="C5414" s="237">
        <v>80.89204907412747</v>
      </c>
    </row>
    <row r="5415" spans="2:3" x14ac:dyDescent="0.25">
      <c r="B5415" s="238">
        <v>5352</v>
      </c>
      <c r="C5415" s="237">
        <v>311.53758312751233</v>
      </c>
    </row>
    <row r="5416" spans="2:3" x14ac:dyDescent="0.25">
      <c r="B5416" s="238">
        <v>5353</v>
      </c>
      <c r="C5416" s="237">
        <v>223.98167669426238</v>
      </c>
    </row>
    <row r="5417" spans="2:3" x14ac:dyDescent="0.25">
      <c r="B5417" s="238">
        <v>5354</v>
      </c>
      <c r="C5417" s="237">
        <v>63.00110352931042</v>
      </c>
    </row>
    <row r="5418" spans="2:3" x14ac:dyDescent="0.25">
      <c r="B5418" s="238">
        <v>5355</v>
      </c>
      <c r="C5418" s="237">
        <v>253.26292931485034</v>
      </c>
    </row>
    <row r="5419" spans="2:3" x14ac:dyDescent="0.25">
      <c r="B5419" s="238">
        <v>5356</v>
      </c>
      <c r="C5419" s="237">
        <v>146.20182145326027</v>
      </c>
    </row>
    <row r="5420" spans="2:3" x14ac:dyDescent="0.25">
      <c r="B5420" s="238">
        <v>5357</v>
      </c>
      <c r="C5420" s="237">
        <v>98.107052963592352</v>
      </c>
    </row>
    <row r="5421" spans="2:3" x14ac:dyDescent="0.25">
      <c r="B5421" s="238">
        <v>5358</v>
      </c>
      <c r="C5421" s="237">
        <v>445.79862072343559</v>
      </c>
    </row>
    <row r="5422" spans="2:3" x14ac:dyDescent="0.25">
      <c r="B5422" s="238">
        <v>5359</v>
      </c>
      <c r="C5422" s="237">
        <v>52.035117593560173</v>
      </c>
    </row>
    <row r="5423" spans="2:3" x14ac:dyDescent="0.25">
      <c r="B5423" s="238">
        <v>5360</v>
      </c>
      <c r="C5423" s="237">
        <v>-68.981196709763424</v>
      </c>
    </row>
    <row r="5424" spans="2:3" x14ac:dyDescent="0.25">
      <c r="B5424" s="238">
        <v>5361</v>
      </c>
      <c r="C5424" s="237">
        <v>-3.5065774011786175</v>
      </c>
    </row>
    <row r="5425" spans="2:3" x14ac:dyDescent="0.25">
      <c r="B5425" s="238">
        <v>5362</v>
      </c>
      <c r="C5425" s="237">
        <v>116.84200482376785</v>
      </c>
    </row>
    <row r="5426" spans="2:3" x14ac:dyDescent="0.25">
      <c r="B5426" s="238">
        <v>5363</v>
      </c>
      <c r="C5426" s="237">
        <v>198.48637881060591</v>
      </c>
    </row>
    <row r="5427" spans="2:3" x14ac:dyDescent="0.25">
      <c r="B5427" s="238">
        <v>5364</v>
      </c>
      <c r="C5427" s="237">
        <v>-79.942861985804626</v>
      </c>
    </row>
    <row r="5428" spans="2:3" x14ac:dyDescent="0.25">
      <c r="B5428" s="238">
        <v>5365</v>
      </c>
      <c r="C5428" s="237">
        <v>131.20066904447836</v>
      </c>
    </row>
    <row r="5429" spans="2:3" x14ac:dyDescent="0.25">
      <c r="B5429" s="238">
        <v>5366</v>
      </c>
      <c r="C5429" s="237">
        <v>264.44960307826642</v>
      </c>
    </row>
    <row r="5430" spans="2:3" x14ac:dyDescent="0.25">
      <c r="B5430" s="238">
        <v>5367</v>
      </c>
      <c r="C5430" s="237">
        <v>233.52463738594611</v>
      </c>
    </row>
    <row r="5431" spans="2:3" x14ac:dyDescent="0.25">
      <c r="B5431" s="238">
        <v>5368</v>
      </c>
      <c r="C5431" s="237">
        <v>45.106834385530718</v>
      </c>
    </row>
    <row r="5432" spans="2:3" x14ac:dyDescent="0.25">
      <c r="B5432" s="238">
        <v>5369</v>
      </c>
      <c r="C5432" s="237">
        <v>101.35425663265448</v>
      </c>
    </row>
    <row r="5433" spans="2:3" x14ac:dyDescent="0.25">
      <c r="B5433" s="238">
        <v>5370</v>
      </c>
      <c r="C5433" s="237">
        <v>65.200944541647189</v>
      </c>
    </row>
    <row r="5434" spans="2:3" x14ac:dyDescent="0.25">
      <c r="B5434" s="238">
        <v>5371</v>
      </c>
      <c r="C5434" s="237">
        <v>19.15100315836527</v>
      </c>
    </row>
    <row r="5435" spans="2:3" x14ac:dyDescent="0.25">
      <c r="B5435" s="238">
        <v>5372</v>
      </c>
      <c r="C5435" s="237">
        <v>198.77073439629731</v>
      </c>
    </row>
    <row r="5436" spans="2:3" x14ac:dyDescent="0.25">
      <c r="B5436" s="238">
        <v>5373</v>
      </c>
      <c r="C5436" s="237">
        <v>90.112249799647159</v>
      </c>
    </row>
    <row r="5437" spans="2:3" x14ac:dyDescent="0.25">
      <c r="B5437" s="238">
        <v>5374</v>
      </c>
      <c r="C5437" s="237">
        <v>170.91669008247104</v>
      </c>
    </row>
    <row r="5438" spans="2:3" x14ac:dyDescent="0.25">
      <c r="B5438" s="238">
        <v>5375</v>
      </c>
      <c r="C5438" s="237">
        <v>3.6933961892339369</v>
      </c>
    </row>
    <row r="5439" spans="2:3" x14ac:dyDescent="0.25">
      <c r="B5439" s="238">
        <v>5376</v>
      </c>
      <c r="C5439" s="237">
        <v>99.929282052318868</v>
      </c>
    </row>
    <row r="5440" spans="2:3" x14ac:dyDescent="0.25">
      <c r="B5440" s="238">
        <v>5377</v>
      </c>
      <c r="C5440" s="237">
        <v>0.67241383462419435</v>
      </c>
    </row>
    <row r="5441" spans="2:3" x14ac:dyDescent="0.25">
      <c r="B5441" s="238">
        <v>5378</v>
      </c>
      <c r="C5441" s="237">
        <v>309.80676645533742</v>
      </c>
    </row>
    <row r="5442" spans="2:3" x14ac:dyDescent="0.25">
      <c r="B5442" s="238">
        <v>5379</v>
      </c>
      <c r="C5442" s="237">
        <v>207.73944186798889</v>
      </c>
    </row>
    <row r="5443" spans="2:3" x14ac:dyDescent="0.25">
      <c r="B5443" s="238">
        <v>5380</v>
      </c>
      <c r="C5443" s="237">
        <v>159.75569793656126</v>
      </c>
    </row>
    <row r="5444" spans="2:3" x14ac:dyDescent="0.25">
      <c r="B5444" s="238">
        <v>5381</v>
      </c>
      <c r="C5444" s="237">
        <v>27.637815472296424</v>
      </c>
    </row>
    <row r="5445" spans="2:3" x14ac:dyDescent="0.25">
      <c r="B5445" s="238">
        <v>5382</v>
      </c>
      <c r="C5445" s="237">
        <v>144.56419615390934</v>
      </c>
    </row>
    <row r="5446" spans="2:3" x14ac:dyDescent="0.25">
      <c r="B5446" s="238">
        <v>5383</v>
      </c>
      <c r="C5446" s="237">
        <v>113.76172550605442</v>
      </c>
    </row>
    <row r="5447" spans="2:3" x14ac:dyDescent="0.25">
      <c r="B5447" s="238">
        <v>5384</v>
      </c>
      <c r="C5447" s="237">
        <v>73.897987168770243</v>
      </c>
    </row>
    <row r="5448" spans="2:3" x14ac:dyDescent="0.25">
      <c r="B5448" s="238">
        <v>5385</v>
      </c>
      <c r="C5448" s="237">
        <v>227.96615984681205</v>
      </c>
    </row>
    <row r="5449" spans="2:3" x14ac:dyDescent="0.25">
      <c r="B5449" s="238">
        <v>5386</v>
      </c>
      <c r="C5449" s="237">
        <v>190.51542724145821</v>
      </c>
    </row>
    <row r="5450" spans="2:3" x14ac:dyDescent="0.25">
      <c r="B5450" s="238">
        <v>5387</v>
      </c>
      <c r="C5450" s="237">
        <v>-73.679522189901803</v>
      </c>
    </row>
    <row r="5451" spans="2:3" x14ac:dyDescent="0.25">
      <c r="B5451" s="238">
        <v>5388</v>
      </c>
      <c r="C5451" s="237">
        <v>60.620134629745152</v>
      </c>
    </row>
    <row r="5452" spans="2:3" x14ac:dyDescent="0.25">
      <c r="B5452" s="238">
        <v>5389</v>
      </c>
      <c r="C5452" s="237">
        <v>-4.1506432807010754</v>
      </c>
    </row>
    <row r="5453" spans="2:3" x14ac:dyDescent="0.25">
      <c r="B5453" s="238">
        <v>5390</v>
      </c>
      <c r="C5453" s="237">
        <v>214.32379037973394</v>
      </c>
    </row>
    <row r="5454" spans="2:3" x14ac:dyDescent="0.25">
      <c r="B5454" s="238">
        <v>5391</v>
      </c>
      <c r="C5454" s="237">
        <v>332.62836876668018</v>
      </c>
    </row>
    <row r="5455" spans="2:3" x14ac:dyDescent="0.25">
      <c r="B5455" s="238">
        <v>5392</v>
      </c>
      <c r="C5455" s="237">
        <v>266.09181109987958</v>
      </c>
    </row>
    <row r="5456" spans="2:3" x14ac:dyDescent="0.25">
      <c r="B5456" s="238">
        <v>5393</v>
      </c>
      <c r="C5456" s="237">
        <v>186.84615128494596</v>
      </c>
    </row>
    <row r="5457" spans="2:3" x14ac:dyDescent="0.25">
      <c r="B5457" s="238">
        <v>5394</v>
      </c>
      <c r="C5457" s="237">
        <v>-54.813684232158437</v>
      </c>
    </row>
    <row r="5458" spans="2:3" x14ac:dyDescent="0.25">
      <c r="B5458" s="238">
        <v>5395</v>
      </c>
      <c r="C5458" s="237">
        <v>249.93551715868296</v>
      </c>
    </row>
    <row r="5459" spans="2:3" x14ac:dyDescent="0.25">
      <c r="B5459" s="238">
        <v>5396</v>
      </c>
      <c r="C5459" s="237">
        <v>-18.329506661079733</v>
      </c>
    </row>
    <row r="5460" spans="2:3" x14ac:dyDescent="0.25">
      <c r="B5460" s="238">
        <v>5397</v>
      </c>
      <c r="C5460" s="237">
        <v>497.59290581743306</v>
      </c>
    </row>
    <row r="5461" spans="2:3" x14ac:dyDescent="0.25">
      <c r="B5461" s="238">
        <v>5398</v>
      </c>
      <c r="C5461" s="237">
        <v>-22.213399608539362</v>
      </c>
    </row>
    <row r="5462" spans="2:3" x14ac:dyDescent="0.25">
      <c r="B5462" s="238">
        <v>5399</v>
      </c>
      <c r="C5462" s="237">
        <v>-54.285838053961271</v>
      </c>
    </row>
    <row r="5463" spans="2:3" x14ac:dyDescent="0.25">
      <c r="B5463" s="238">
        <v>5400</v>
      </c>
      <c r="C5463" s="237">
        <v>16.239693156784412</v>
      </c>
    </row>
    <row r="5464" spans="2:3" x14ac:dyDescent="0.25">
      <c r="B5464" s="238">
        <v>5401</v>
      </c>
      <c r="C5464" s="237">
        <v>135.37936849336575</v>
      </c>
    </row>
    <row r="5465" spans="2:3" x14ac:dyDescent="0.25">
      <c r="B5465" s="238">
        <v>5402</v>
      </c>
      <c r="C5465" s="237">
        <v>-86.409695856201353</v>
      </c>
    </row>
    <row r="5466" spans="2:3" x14ac:dyDescent="0.25">
      <c r="B5466" s="238">
        <v>5403</v>
      </c>
      <c r="C5466" s="237">
        <v>178.44280207517022</v>
      </c>
    </row>
    <row r="5467" spans="2:3" x14ac:dyDescent="0.25">
      <c r="B5467" s="238">
        <v>5404</v>
      </c>
      <c r="C5467" s="237">
        <v>-68.6649402759341</v>
      </c>
    </row>
    <row r="5468" spans="2:3" x14ac:dyDescent="0.25">
      <c r="B5468" s="238">
        <v>5405</v>
      </c>
      <c r="C5468" s="237">
        <v>-34.499588302289879</v>
      </c>
    </row>
    <row r="5469" spans="2:3" x14ac:dyDescent="0.25">
      <c r="B5469" s="238">
        <v>5406</v>
      </c>
      <c r="C5469" s="237">
        <v>142.3078644751813</v>
      </c>
    </row>
    <row r="5470" spans="2:3" x14ac:dyDescent="0.25">
      <c r="B5470" s="238">
        <v>5407</v>
      </c>
      <c r="C5470" s="237">
        <v>71.776518826701675</v>
      </c>
    </row>
    <row r="5471" spans="2:3" x14ac:dyDescent="0.25">
      <c r="B5471" s="238">
        <v>5408</v>
      </c>
      <c r="C5471" s="237">
        <v>411.03189602709625</v>
      </c>
    </row>
    <row r="5472" spans="2:3" x14ac:dyDescent="0.25">
      <c r="B5472" s="238">
        <v>5409</v>
      </c>
      <c r="C5472" s="237">
        <v>155.61584615671873</v>
      </c>
    </row>
    <row r="5473" spans="2:3" x14ac:dyDescent="0.25">
      <c r="B5473" s="238">
        <v>5410</v>
      </c>
      <c r="C5473" s="237">
        <v>139.25705315979221</v>
      </c>
    </row>
    <row r="5474" spans="2:3" x14ac:dyDescent="0.25">
      <c r="B5474" s="238">
        <v>5411</v>
      </c>
      <c r="C5474" s="237">
        <v>122.42265648501521</v>
      </c>
    </row>
    <row r="5475" spans="2:3" x14ac:dyDescent="0.25">
      <c r="B5475" s="238">
        <v>5412</v>
      </c>
      <c r="C5475" s="237">
        <v>-111.93365001033368</v>
      </c>
    </row>
    <row r="5476" spans="2:3" x14ac:dyDescent="0.25">
      <c r="B5476" s="238">
        <v>5413</v>
      </c>
      <c r="C5476" s="237">
        <v>-133.05387862853692</v>
      </c>
    </row>
    <row r="5477" spans="2:3" x14ac:dyDescent="0.25">
      <c r="B5477" s="238">
        <v>5414</v>
      </c>
      <c r="C5477" s="237">
        <v>58.397464526390699</v>
      </c>
    </row>
    <row r="5478" spans="2:3" x14ac:dyDescent="0.25">
      <c r="B5478" s="238">
        <v>5415</v>
      </c>
      <c r="C5478" s="237">
        <v>226.30405049605639</v>
      </c>
    </row>
    <row r="5479" spans="2:3" x14ac:dyDescent="0.25">
      <c r="B5479" s="238">
        <v>5416</v>
      </c>
      <c r="C5479" s="237">
        <v>7.3732185903345169</v>
      </c>
    </row>
    <row r="5480" spans="2:3" x14ac:dyDescent="0.25">
      <c r="B5480" s="238">
        <v>5417</v>
      </c>
      <c r="C5480" s="237">
        <v>180.21524190452885</v>
      </c>
    </row>
    <row r="5481" spans="2:3" x14ac:dyDescent="0.25">
      <c r="B5481" s="238">
        <v>5418</v>
      </c>
      <c r="C5481" s="237">
        <v>118.42087310552633</v>
      </c>
    </row>
    <row r="5482" spans="2:3" x14ac:dyDescent="0.25">
      <c r="B5482" s="238">
        <v>5419</v>
      </c>
      <c r="C5482" s="237">
        <v>135.6809181445249</v>
      </c>
    </row>
    <row r="5483" spans="2:3" x14ac:dyDescent="0.25">
      <c r="B5483" s="238">
        <v>5420</v>
      </c>
      <c r="C5483" s="237">
        <v>-74.94376178044422</v>
      </c>
    </row>
    <row r="5484" spans="2:3" x14ac:dyDescent="0.25">
      <c r="B5484" s="238">
        <v>5421</v>
      </c>
      <c r="C5484" s="237">
        <v>55.955049831823985</v>
      </c>
    </row>
    <row r="5485" spans="2:3" x14ac:dyDescent="0.25">
      <c r="B5485" s="238">
        <v>5422</v>
      </c>
      <c r="C5485" s="237">
        <v>507.10022329679663</v>
      </c>
    </row>
    <row r="5486" spans="2:3" x14ac:dyDescent="0.25">
      <c r="B5486" s="238">
        <v>5423</v>
      </c>
      <c r="C5486" s="237">
        <v>93.94636713589675</v>
      </c>
    </row>
    <row r="5487" spans="2:3" x14ac:dyDescent="0.25">
      <c r="B5487" s="238">
        <v>5424</v>
      </c>
      <c r="C5487" s="237">
        <v>70.264293967015902</v>
      </c>
    </row>
    <row r="5488" spans="2:3" x14ac:dyDescent="0.25">
      <c r="B5488" s="238">
        <v>5425</v>
      </c>
      <c r="C5488" s="237">
        <v>303.6813015371896</v>
      </c>
    </row>
    <row r="5489" spans="2:3" x14ac:dyDescent="0.25">
      <c r="B5489" s="238">
        <v>5426</v>
      </c>
      <c r="C5489" s="237">
        <v>37.190542675782098</v>
      </c>
    </row>
    <row r="5490" spans="2:3" x14ac:dyDescent="0.25">
      <c r="B5490" s="238">
        <v>5427</v>
      </c>
      <c r="C5490" s="237">
        <v>135.8889419706382</v>
      </c>
    </row>
    <row r="5491" spans="2:3" x14ac:dyDescent="0.25">
      <c r="B5491" s="238">
        <v>5428</v>
      </c>
      <c r="C5491" s="237">
        <v>243.69733456798423</v>
      </c>
    </row>
    <row r="5492" spans="2:3" x14ac:dyDescent="0.25">
      <c r="B5492" s="238">
        <v>5429</v>
      </c>
      <c r="C5492" s="237">
        <v>129.86767170036939</v>
      </c>
    </row>
    <row r="5493" spans="2:3" x14ac:dyDescent="0.25">
      <c r="B5493" s="238">
        <v>5430</v>
      </c>
      <c r="C5493" s="237">
        <v>83.292319524754873</v>
      </c>
    </row>
    <row r="5494" spans="2:3" x14ac:dyDescent="0.25">
      <c r="B5494" s="238">
        <v>5431</v>
      </c>
      <c r="C5494" s="237">
        <v>142.78368337346686</v>
      </c>
    </row>
    <row r="5495" spans="2:3" x14ac:dyDescent="0.25">
      <c r="B5495" s="238">
        <v>5432</v>
      </c>
      <c r="C5495" s="237">
        <v>250.09817570863029</v>
      </c>
    </row>
    <row r="5496" spans="2:3" x14ac:dyDescent="0.25">
      <c r="B5496" s="238">
        <v>5433</v>
      </c>
      <c r="C5496" s="237">
        <v>355.22099452283919</v>
      </c>
    </row>
    <row r="5497" spans="2:3" x14ac:dyDescent="0.25">
      <c r="B5497" s="238">
        <v>5434</v>
      </c>
      <c r="C5497" s="237">
        <v>40.810032851247257</v>
      </c>
    </row>
    <row r="5498" spans="2:3" x14ac:dyDescent="0.25">
      <c r="B5498" s="238">
        <v>5435</v>
      </c>
      <c r="C5498" s="237">
        <v>80.824755302123407</v>
      </c>
    </row>
    <row r="5499" spans="2:3" x14ac:dyDescent="0.25">
      <c r="B5499" s="238">
        <v>5436</v>
      </c>
      <c r="C5499" s="237">
        <v>79.306373702558247</v>
      </c>
    </row>
    <row r="5500" spans="2:3" x14ac:dyDescent="0.25">
      <c r="B5500" s="238">
        <v>5437</v>
      </c>
      <c r="C5500" s="237">
        <v>-245.12962458738139</v>
      </c>
    </row>
    <row r="5501" spans="2:3" x14ac:dyDescent="0.25">
      <c r="B5501" s="238">
        <v>5438</v>
      </c>
      <c r="C5501" s="237">
        <v>30.38157316132073</v>
      </c>
    </row>
    <row r="5502" spans="2:3" x14ac:dyDescent="0.25">
      <c r="B5502" s="238">
        <v>5439</v>
      </c>
      <c r="C5502" s="237">
        <v>123.20716615315901</v>
      </c>
    </row>
    <row r="5503" spans="2:3" x14ac:dyDescent="0.25">
      <c r="B5503" s="238">
        <v>5440</v>
      </c>
      <c r="C5503" s="237">
        <v>180.13313228043489</v>
      </c>
    </row>
    <row r="5504" spans="2:3" x14ac:dyDescent="0.25">
      <c r="B5504" s="238">
        <v>5441</v>
      </c>
      <c r="C5504" s="237">
        <v>111.03014134151857</v>
      </c>
    </row>
    <row r="5505" spans="2:3" x14ac:dyDescent="0.25">
      <c r="B5505" s="238">
        <v>5442</v>
      </c>
      <c r="C5505" s="237">
        <v>265.50448709259854</v>
      </c>
    </row>
    <row r="5506" spans="2:3" x14ac:dyDescent="0.25">
      <c r="B5506" s="238">
        <v>5443</v>
      </c>
      <c r="C5506" s="237">
        <v>243.92836718213505</v>
      </c>
    </row>
    <row r="5507" spans="2:3" x14ac:dyDescent="0.25">
      <c r="B5507" s="238">
        <v>5444</v>
      </c>
      <c r="C5507" s="237">
        <v>183.5093869702996</v>
      </c>
    </row>
    <row r="5508" spans="2:3" x14ac:dyDescent="0.25">
      <c r="B5508" s="238">
        <v>5445</v>
      </c>
      <c r="C5508" s="237">
        <v>-140.40935665506879</v>
      </c>
    </row>
    <row r="5509" spans="2:3" x14ac:dyDescent="0.25">
      <c r="B5509" s="238">
        <v>5446</v>
      </c>
      <c r="C5509" s="237">
        <v>213.88539252328911</v>
      </c>
    </row>
    <row r="5510" spans="2:3" x14ac:dyDescent="0.25">
      <c r="B5510" s="238">
        <v>5447</v>
      </c>
      <c r="C5510" s="237">
        <v>141.61121590126163</v>
      </c>
    </row>
    <row r="5511" spans="2:3" x14ac:dyDescent="0.25">
      <c r="B5511" s="238">
        <v>5448</v>
      </c>
      <c r="C5511" s="237">
        <v>216.07964184237872</v>
      </c>
    </row>
    <row r="5512" spans="2:3" x14ac:dyDescent="0.25">
      <c r="B5512" s="238">
        <v>5449</v>
      </c>
      <c r="C5512" s="237">
        <v>285.49828656561294</v>
      </c>
    </row>
    <row r="5513" spans="2:3" x14ac:dyDescent="0.25">
      <c r="B5513" s="238">
        <v>5450</v>
      </c>
      <c r="C5513" s="237">
        <v>58.559150028004822</v>
      </c>
    </row>
    <row r="5514" spans="2:3" x14ac:dyDescent="0.25">
      <c r="B5514" s="238">
        <v>5451</v>
      </c>
      <c r="C5514" s="237">
        <v>78.469229667574837</v>
      </c>
    </row>
    <row r="5515" spans="2:3" x14ac:dyDescent="0.25">
      <c r="B5515" s="238">
        <v>5452</v>
      </c>
      <c r="C5515" s="237">
        <v>117.19973407431885</v>
      </c>
    </row>
    <row r="5516" spans="2:3" x14ac:dyDescent="0.25">
      <c r="B5516" s="238">
        <v>5453</v>
      </c>
      <c r="C5516" s="237">
        <v>-116.24527836095371</v>
      </c>
    </row>
    <row r="5517" spans="2:3" x14ac:dyDescent="0.25">
      <c r="B5517" s="238">
        <v>5454</v>
      </c>
      <c r="C5517" s="237">
        <v>150.93874417461657</v>
      </c>
    </row>
    <row r="5518" spans="2:3" x14ac:dyDescent="0.25">
      <c r="B5518" s="238">
        <v>5455</v>
      </c>
      <c r="C5518" s="237">
        <v>136.3790656583424</v>
      </c>
    </row>
    <row r="5519" spans="2:3" x14ac:dyDescent="0.25">
      <c r="B5519" s="238">
        <v>5456</v>
      </c>
      <c r="C5519" s="237">
        <v>60.284491402235403</v>
      </c>
    </row>
    <row r="5520" spans="2:3" x14ac:dyDescent="0.25">
      <c r="B5520" s="238">
        <v>5457</v>
      </c>
      <c r="C5520" s="237">
        <v>29.647123283753999</v>
      </c>
    </row>
    <row r="5521" spans="2:3" x14ac:dyDescent="0.25">
      <c r="B5521" s="238">
        <v>5458</v>
      </c>
      <c r="C5521" s="237">
        <v>48.816901765999191</v>
      </c>
    </row>
    <row r="5522" spans="2:3" x14ac:dyDescent="0.25">
      <c r="B5522" s="238">
        <v>5459</v>
      </c>
      <c r="C5522" s="237">
        <v>102.2742151697343</v>
      </c>
    </row>
    <row r="5523" spans="2:3" x14ac:dyDescent="0.25">
      <c r="B5523" s="238">
        <v>5460</v>
      </c>
      <c r="C5523" s="237">
        <v>227.58380329807255</v>
      </c>
    </row>
    <row r="5524" spans="2:3" x14ac:dyDescent="0.25">
      <c r="B5524" s="238">
        <v>5461</v>
      </c>
      <c r="C5524" s="237">
        <v>73.311811056064386</v>
      </c>
    </row>
    <row r="5525" spans="2:3" x14ac:dyDescent="0.25">
      <c r="B5525" s="238">
        <v>5462</v>
      </c>
      <c r="C5525" s="237">
        <v>-3.1069223076527521</v>
      </c>
    </row>
    <row r="5526" spans="2:3" x14ac:dyDescent="0.25">
      <c r="B5526" s="238">
        <v>5463</v>
      </c>
      <c r="C5526" s="237">
        <v>211.86774754704527</v>
      </c>
    </row>
    <row r="5527" spans="2:3" x14ac:dyDescent="0.25">
      <c r="B5527" s="238">
        <v>5464</v>
      </c>
      <c r="C5527" s="237">
        <v>303.86260368598789</v>
      </c>
    </row>
    <row r="5528" spans="2:3" x14ac:dyDescent="0.25">
      <c r="B5528" s="238">
        <v>5465</v>
      </c>
      <c r="C5528" s="237">
        <v>277.59607341839137</v>
      </c>
    </row>
    <row r="5529" spans="2:3" x14ac:dyDescent="0.25">
      <c r="B5529" s="238">
        <v>5466</v>
      </c>
      <c r="C5529" s="237">
        <v>-132.73584992391071</v>
      </c>
    </row>
    <row r="5530" spans="2:3" x14ac:dyDescent="0.25">
      <c r="B5530" s="238">
        <v>5467</v>
      </c>
      <c r="C5530" s="237">
        <v>-6.6357558433563781</v>
      </c>
    </row>
    <row r="5531" spans="2:3" x14ac:dyDescent="0.25">
      <c r="B5531" s="238">
        <v>5468</v>
      </c>
      <c r="C5531" s="237">
        <v>92.250532215878721</v>
      </c>
    </row>
    <row r="5532" spans="2:3" x14ac:dyDescent="0.25">
      <c r="B5532" s="238">
        <v>5469</v>
      </c>
      <c r="C5532" s="237">
        <v>71.355656640403211</v>
      </c>
    </row>
    <row r="5533" spans="2:3" x14ac:dyDescent="0.25">
      <c r="B5533" s="238">
        <v>5470</v>
      </c>
      <c r="C5533" s="237">
        <v>-163.11081974001905</v>
      </c>
    </row>
    <row r="5534" spans="2:3" x14ac:dyDescent="0.25">
      <c r="B5534" s="238">
        <v>5471</v>
      </c>
      <c r="C5534" s="237">
        <v>175.00525003370274</v>
      </c>
    </row>
    <row r="5535" spans="2:3" x14ac:dyDescent="0.25">
      <c r="B5535" s="238">
        <v>5472</v>
      </c>
      <c r="C5535" s="237">
        <v>192.24820409165858</v>
      </c>
    </row>
    <row r="5536" spans="2:3" x14ac:dyDescent="0.25">
      <c r="B5536" s="238">
        <v>5473</v>
      </c>
      <c r="C5536" s="237">
        <v>145.861073175043</v>
      </c>
    </row>
    <row r="5537" spans="2:3" x14ac:dyDescent="0.25">
      <c r="B5537" s="238">
        <v>5474</v>
      </c>
      <c r="C5537" s="237">
        <v>160.2867274907461</v>
      </c>
    </row>
    <row r="5538" spans="2:3" x14ac:dyDescent="0.25">
      <c r="B5538" s="238">
        <v>5475</v>
      </c>
      <c r="C5538" s="237">
        <v>15.126587476516946</v>
      </c>
    </row>
    <row r="5539" spans="2:3" x14ac:dyDescent="0.25">
      <c r="B5539" s="238">
        <v>5476</v>
      </c>
      <c r="C5539" s="237">
        <v>268.57428537836438</v>
      </c>
    </row>
    <row r="5540" spans="2:3" x14ac:dyDescent="0.25">
      <c r="B5540" s="238">
        <v>5477</v>
      </c>
      <c r="C5540" s="237">
        <v>223.73856285559276</v>
      </c>
    </row>
    <row r="5541" spans="2:3" x14ac:dyDescent="0.25">
      <c r="B5541" s="238">
        <v>5478</v>
      </c>
      <c r="C5541" s="237">
        <v>-82.306411081114959</v>
      </c>
    </row>
    <row r="5542" spans="2:3" x14ac:dyDescent="0.25">
      <c r="B5542" s="238">
        <v>5479</v>
      </c>
      <c r="C5542" s="237">
        <v>235.77163065379716</v>
      </c>
    </row>
    <row r="5543" spans="2:3" x14ac:dyDescent="0.25">
      <c r="B5543" s="238">
        <v>5480</v>
      </c>
      <c r="C5543" s="237">
        <v>-55.073353668634013</v>
      </c>
    </row>
    <row r="5544" spans="2:3" x14ac:dyDescent="0.25">
      <c r="B5544" s="238">
        <v>5481</v>
      </c>
      <c r="C5544" s="237">
        <v>177.55286783134633</v>
      </c>
    </row>
    <row r="5545" spans="2:3" x14ac:dyDescent="0.25">
      <c r="B5545" s="238">
        <v>5482</v>
      </c>
      <c r="C5545" s="237">
        <v>99.599447471719984</v>
      </c>
    </row>
    <row r="5546" spans="2:3" x14ac:dyDescent="0.25">
      <c r="B5546" s="238">
        <v>5483</v>
      </c>
      <c r="C5546" s="237">
        <v>76.142430623208924</v>
      </c>
    </row>
    <row r="5547" spans="2:3" x14ac:dyDescent="0.25">
      <c r="B5547" s="238">
        <v>5484</v>
      </c>
      <c r="C5547" s="237">
        <v>134.74539089593708</v>
      </c>
    </row>
    <row r="5548" spans="2:3" x14ac:dyDescent="0.25">
      <c r="B5548" s="238">
        <v>5485</v>
      </c>
      <c r="C5548" s="237">
        <v>11.176899778064112</v>
      </c>
    </row>
    <row r="5549" spans="2:3" x14ac:dyDescent="0.25">
      <c r="B5549" s="238">
        <v>5486</v>
      </c>
      <c r="C5549" s="237">
        <v>318.76298304640193</v>
      </c>
    </row>
    <row r="5550" spans="2:3" x14ac:dyDescent="0.25">
      <c r="B5550" s="238">
        <v>5487</v>
      </c>
      <c r="C5550" s="237">
        <v>-34.771228345889142</v>
      </c>
    </row>
    <row r="5551" spans="2:3" x14ac:dyDescent="0.25">
      <c r="B5551" s="238">
        <v>5488</v>
      </c>
      <c r="C5551" s="237">
        <v>-188.74761638722737</v>
      </c>
    </row>
    <row r="5552" spans="2:3" x14ac:dyDescent="0.25">
      <c r="B5552" s="238">
        <v>5489</v>
      </c>
      <c r="C5552" s="237">
        <v>-22.133918048819993</v>
      </c>
    </row>
    <row r="5553" spans="2:3" x14ac:dyDescent="0.25">
      <c r="B5553" s="238">
        <v>5490</v>
      </c>
      <c r="C5553" s="237">
        <v>139.41417798701605</v>
      </c>
    </row>
    <row r="5554" spans="2:3" x14ac:dyDescent="0.25">
      <c r="B5554" s="238">
        <v>5491</v>
      </c>
      <c r="C5554" s="237">
        <v>2.5826547694019411</v>
      </c>
    </row>
    <row r="5555" spans="2:3" x14ac:dyDescent="0.25">
      <c r="B5555" s="238">
        <v>5492</v>
      </c>
      <c r="C5555" s="237">
        <v>282.75446445327441</v>
      </c>
    </row>
    <row r="5556" spans="2:3" x14ac:dyDescent="0.25">
      <c r="B5556" s="238">
        <v>5493</v>
      </c>
      <c r="C5556" s="237">
        <v>209.81138882471714</v>
      </c>
    </row>
    <row r="5557" spans="2:3" x14ac:dyDescent="0.25">
      <c r="B5557" s="238">
        <v>5494</v>
      </c>
      <c r="C5557" s="237">
        <v>174.97666800588712</v>
      </c>
    </row>
    <row r="5558" spans="2:3" x14ac:dyDescent="0.25">
      <c r="B5558" s="238">
        <v>5495</v>
      </c>
      <c r="C5558" s="237">
        <v>-18.393924473432179</v>
      </c>
    </row>
    <row r="5559" spans="2:3" x14ac:dyDescent="0.25">
      <c r="B5559" s="238">
        <v>5496</v>
      </c>
      <c r="C5559" s="237">
        <v>155.26010352184815</v>
      </c>
    </row>
    <row r="5560" spans="2:3" x14ac:dyDescent="0.25">
      <c r="B5560" s="238">
        <v>5497</v>
      </c>
      <c r="C5560" s="237">
        <v>84.549390774757427</v>
      </c>
    </row>
    <row r="5561" spans="2:3" x14ac:dyDescent="0.25">
      <c r="B5561" s="238">
        <v>5498</v>
      </c>
      <c r="C5561" s="237">
        <v>186.80881104648876</v>
      </c>
    </row>
    <row r="5562" spans="2:3" x14ac:dyDescent="0.25">
      <c r="B5562" s="238">
        <v>5499</v>
      </c>
      <c r="C5562" s="237">
        <v>84.149920972933032</v>
      </c>
    </row>
    <row r="5563" spans="2:3" x14ac:dyDescent="0.25">
      <c r="B5563" s="238">
        <v>5500</v>
      </c>
      <c r="C5563" s="237">
        <v>211.16035685399316</v>
      </c>
    </row>
    <row r="5564" spans="2:3" x14ac:dyDescent="0.25">
      <c r="B5564" s="238">
        <v>5501</v>
      </c>
      <c r="C5564" s="237">
        <v>235.02183673798493</v>
      </c>
    </row>
    <row r="5565" spans="2:3" x14ac:dyDescent="0.25">
      <c r="B5565" s="238">
        <v>5502</v>
      </c>
      <c r="C5565" s="237">
        <v>-55.75197037239127</v>
      </c>
    </row>
    <row r="5566" spans="2:3" x14ac:dyDescent="0.25">
      <c r="B5566" s="238">
        <v>5503</v>
      </c>
      <c r="C5566" s="237">
        <v>-93.425782633985165</v>
      </c>
    </row>
    <row r="5567" spans="2:3" x14ac:dyDescent="0.25">
      <c r="B5567" s="238">
        <v>5504</v>
      </c>
      <c r="C5567" s="237">
        <v>145.23794483103282</v>
      </c>
    </row>
    <row r="5568" spans="2:3" x14ac:dyDescent="0.25">
      <c r="B5568" s="238">
        <v>5505</v>
      </c>
      <c r="C5568" s="237">
        <v>-1.2192890494962825</v>
      </c>
    </row>
    <row r="5569" spans="2:3" x14ac:dyDescent="0.25">
      <c r="B5569" s="238">
        <v>5506</v>
      </c>
      <c r="C5569" s="237">
        <v>116.0563793504034</v>
      </c>
    </row>
    <row r="5570" spans="2:3" x14ac:dyDescent="0.25">
      <c r="B5570" s="238">
        <v>5507</v>
      </c>
      <c r="C5570" s="237">
        <v>153.39615818421339</v>
      </c>
    </row>
    <row r="5571" spans="2:3" x14ac:dyDescent="0.25">
      <c r="B5571" s="238">
        <v>5508</v>
      </c>
      <c r="C5571" s="237">
        <v>40.838407918299453</v>
      </c>
    </row>
    <row r="5572" spans="2:3" x14ac:dyDescent="0.25">
      <c r="B5572" s="238">
        <v>5509</v>
      </c>
      <c r="C5572" s="237">
        <v>253.56840676120365</v>
      </c>
    </row>
    <row r="5573" spans="2:3" x14ac:dyDescent="0.25">
      <c r="B5573" s="238">
        <v>5510</v>
      </c>
      <c r="C5573" s="237">
        <v>263.11978363581431</v>
      </c>
    </row>
    <row r="5574" spans="2:3" x14ac:dyDescent="0.25">
      <c r="B5574" s="238">
        <v>5511</v>
      </c>
      <c r="C5574" s="237">
        <v>4.6037789462995846</v>
      </c>
    </row>
    <row r="5575" spans="2:3" x14ac:dyDescent="0.25">
      <c r="B5575" s="238">
        <v>5512</v>
      </c>
      <c r="C5575" s="237">
        <v>21.763851154091256</v>
      </c>
    </row>
    <row r="5576" spans="2:3" x14ac:dyDescent="0.25">
      <c r="B5576" s="238">
        <v>5513</v>
      </c>
      <c r="C5576" s="237">
        <v>203.04984928842313</v>
      </c>
    </row>
    <row r="5577" spans="2:3" x14ac:dyDescent="0.25">
      <c r="B5577" s="238">
        <v>5514</v>
      </c>
      <c r="C5577" s="237">
        <v>158.07991227983729</v>
      </c>
    </row>
    <row r="5578" spans="2:3" x14ac:dyDescent="0.25">
      <c r="B5578" s="238">
        <v>5515</v>
      </c>
      <c r="C5578" s="237">
        <v>32.848445136171222</v>
      </c>
    </row>
    <row r="5579" spans="2:3" x14ac:dyDescent="0.25">
      <c r="B5579" s="238">
        <v>5516</v>
      </c>
      <c r="C5579" s="237">
        <v>285.35633759462854</v>
      </c>
    </row>
    <row r="5580" spans="2:3" x14ac:dyDescent="0.25">
      <c r="B5580" s="238">
        <v>5517</v>
      </c>
      <c r="C5580" s="237">
        <v>113.46887902368073</v>
      </c>
    </row>
    <row r="5581" spans="2:3" x14ac:dyDescent="0.25">
      <c r="B5581" s="238">
        <v>5518</v>
      </c>
      <c r="C5581" s="237">
        <v>67.68241658029639</v>
      </c>
    </row>
    <row r="5582" spans="2:3" x14ac:dyDescent="0.25">
      <c r="B5582" s="238">
        <v>5519</v>
      </c>
      <c r="C5582" s="237">
        <v>-103.59648379754728</v>
      </c>
    </row>
    <row r="5583" spans="2:3" x14ac:dyDescent="0.25">
      <c r="B5583" s="238">
        <v>5520</v>
      </c>
      <c r="C5583" s="237">
        <v>127.81710928452874</v>
      </c>
    </row>
    <row r="5584" spans="2:3" x14ac:dyDescent="0.25">
      <c r="B5584" s="238">
        <v>5521</v>
      </c>
      <c r="C5584" s="237">
        <v>183.97272697007691</v>
      </c>
    </row>
    <row r="5585" spans="2:3" x14ac:dyDescent="0.25">
      <c r="B5585" s="238">
        <v>5522</v>
      </c>
      <c r="C5585" s="237">
        <v>17.915491242452433</v>
      </c>
    </row>
    <row r="5586" spans="2:3" x14ac:dyDescent="0.25">
      <c r="B5586" s="238">
        <v>5523</v>
      </c>
      <c r="C5586" s="237">
        <v>24.450060468199254</v>
      </c>
    </row>
    <row r="5587" spans="2:3" x14ac:dyDescent="0.25">
      <c r="B5587" s="238">
        <v>5524</v>
      </c>
      <c r="C5587" s="237">
        <v>282.61571408365694</v>
      </c>
    </row>
    <row r="5588" spans="2:3" x14ac:dyDescent="0.25">
      <c r="B5588" s="238">
        <v>5525</v>
      </c>
      <c r="C5588" s="237">
        <v>195.27904646761942</v>
      </c>
    </row>
    <row r="5589" spans="2:3" x14ac:dyDescent="0.25">
      <c r="B5589" s="238">
        <v>5526</v>
      </c>
      <c r="C5589" s="237">
        <v>92.660410887887153</v>
      </c>
    </row>
    <row r="5590" spans="2:3" x14ac:dyDescent="0.25">
      <c r="B5590" s="238">
        <v>5527</v>
      </c>
      <c r="C5590" s="237">
        <v>137.65435206756834</v>
      </c>
    </row>
    <row r="5591" spans="2:3" x14ac:dyDescent="0.25">
      <c r="B5591" s="238">
        <v>5528</v>
      </c>
      <c r="C5591" s="237">
        <v>154.2348829871284</v>
      </c>
    </row>
    <row r="5592" spans="2:3" x14ac:dyDescent="0.25">
      <c r="B5592" s="238">
        <v>5529</v>
      </c>
      <c r="C5592" s="237">
        <v>166.97889842546871</v>
      </c>
    </row>
    <row r="5593" spans="2:3" x14ac:dyDescent="0.25">
      <c r="B5593" s="238">
        <v>5530</v>
      </c>
      <c r="C5593" s="237">
        <v>-177.28171188117943</v>
      </c>
    </row>
    <row r="5594" spans="2:3" x14ac:dyDescent="0.25">
      <c r="B5594" s="238">
        <v>5531</v>
      </c>
      <c r="C5594" s="237">
        <v>-98.981711881205911</v>
      </c>
    </row>
    <row r="5595" spans="2:3" x14ac:dyDescent="0.25">
      <c r="B5595" s="238">
        <v>5532</v>
      </c>
      <c r="C5595" s="237">
        <v>-63.483598606236029</v>
      </c>
    </row>
    <row r="5596" spans="2:3" x14ac:dyDescent="0.25">
      <c r="B5596" s="238">
        <v>5533</v>
      </c>
      <c r="C5596" s="237">
        <v>235.36018427297387</v>
      </c>
    </row>
    <row r="5597" spans="2:3" x14ac:dyDescent="0.25">
      <c r="B5597" s="238">
        <v>5534</v>
      </c>
      <c r="C5597" s="237">
        <v>294.83349795692004</v>
      </c>
    </row>
    <row r="5598" spans="2:3" x14ac:dyDescent="0.25">
      <c r="B5598" s="238">
        <v>5535</v>
      </c>
      <c r="C5598" s="237">
        <v>262.81586865234243</v>
      </c>
    </row>
    <row r="5599" spans="2:3" x14ac:dyDescent="0.25">
      <c r="B5599" s="238">
        <v>5536</v>
      </c>
      <c r="C5599" s="237">
        <v>251.97415956418703</v>
      </c>
    </row>
    <row r="5600" spans="2:3" x14ac:dyDescent="0.25">
      <c r="B5600" s="238">
        <v>5537</v>
      </c>
      <c r="C5600" s="237">
        <v>297.19997409990947</v>
      </c>
    </row>
    <row r="5601" spans="2:3" x14ac:dyDescent="0.25">
      <c r="B5601" s="238">
        <v>5538</v>
      </c>
      <c r="C5601" s="237">
        <v>-66.699631546301134</v>
      </c>
    </row>
    <row r="5602" spans="2:3" x14ac:dyDescent="0.25">
      <c r="B5602" s="238">
        <v>5539</v>
      </c>
      <c r="C5602" s="237">
        <v>152.46780920186438</v>
      </c>
    </row>
    <row r="5603" spans="2:3" x14ac:dyDescent="0.25">
      <c r="B5603" s="238">
        <v>5540</v>
      </c>
      <c r="C5603" s="237">
        <v>438.42571550413703</v>
      </c>
    </row>
    <row r="5604" spans="2:3" x14ac:dyDescent="0.25">
      <c r="B5604" s="238">
        <v>5541</v>
      </c>
      <c r="C5604" s="237">
        <v>127.24775679962849</v>
      </c>
    </row>
    <row r="5605" spans="2:3" x14ac:dyDescent="0.25">
      <c r="B5605" s="238">
        <v>5542</v>
      </c>
      <c r="C5605" s="237">
        <v>246.07276366888766</v>
      </c>
    </row>
    <row r="5606" spans="2:3" x14ac:dyDescent="0.25">
      <c r="B5606" s="238">
        <v>5543</v>
      </c>
      <c r="C5606" s="237">
        <v>-17.340111306148827</v>
      </c>
    </row>
    <row r="5607" spans="2:3" x14ac:dyDescent="0.25">
      <c r="B5607" s="238">
        <v>5544</v>
      </c>
      <c r="C5607" s="237">
        <v>47.678993369437165</v>
      </c>
    </row>
    <row r="5608" spans="2:3" x14ac:dyDescent="0.25">
      <c r="B5608" s="238">
        <v>5545</v>
      </c>
      <c r="C5608" s="237">
        <v>177.52168820830354</v>
      </c>
    </row>
    <row r="5609" spans="2:3" x14ac:dyDescent="0.25">
      <c r="B5609" s="238">
        <v>5546</v>
      </c>
      <c r="C5609" s="237">
        <v>-34.93087872005492</v>
      </c>
    </row>
    <row r="5610" spans="2:3" x14ac:dyDescent="0.25">
      <c r="B5610" s="238">
        <v>5547</v>
      </c>
      <c r="C5610" s="237">
        <v>103.85277198208314</v>
      </c>
    </row>
    <row r="5611" spans="2:3" x14ac:dyDescent="0.25">
      <c r="B5611" s="238">
        <v>5548</v>
      </c>
      <c r="C5611" s="237">
        <v>100.99693023582876</v>
      </c>
    </row>
    <row r="5612" spans="2:3" x14ac:dyDescent="0.25">
      <c r="B5612" s="238">
        <v>5549</v>
      </c>
      <c r="C5612" s="237">
        <v>240.84016734053421</v>
      </c>
    </row>
    <row r="5613" spans="2:3" x14ac:dyDescent="0.25">
      <c r="B5613" s="238">
        <v>5550</v>
      </c>
      <c r="C5613" s="237">
        <v>192.40081834370284</v>
      </c>
    </row>
    <row r="5614" spans="2:3" x14ac:dyDescent="0.25">
      <c r="B5614" s="238">
        <v>5551</v>
      </c>
      <c r="C5614" s="237">
        <v>164.97466272486281</v>
      </c>
    </row>
    <row r="5615" spans="2:3" x14ac:dyDescent="0.25">
      <c r="B5615" s="238">
        <v>5552</v>
      </c>
      <c r="C5615" s="237">
        <v>28.150502575962378</v>
      </c>
    </row>
    <row r="5616" spans="2:3" x14ac:dyDescent="0.25">
      <c r="B5616" s="238">
        <v>5553</v>
      </c>
      <c r="C5616" s="237">
        <v>58.452292750221083</v>
      </c>
    </row>
    <row r="5617" spans="2:3" x14ac:dyDescent="0.25">
      <c r="B5617" s="238">
        <v>5554</v>
      </c>
      <c r="C5617" s="237">
        <v>150.04291953319137</v>
      </c>
    </row>
    <row r="5618" spans="2:3" x14ac:dyDescent="0.25">
      <c r="B5618" s="238">
        <v>5555</v>
      </c>
      <c r="C5618" s="237">
        <v>71.292189206423245</v>
      </c>
    </row>
    <row r="5619" spans="2:3" x14ac:dyDescent="0.25">
      <c r="B5619" s="238">
        <v>5556</v>
      </c>
      <c r="C5619" s="237">
        <v>-82.658751116890642</v>
      </c>
    </row>
    <row r="5620" spans="2:3" x14ac:dyDescent="0.25">
      <c r="B5620" s="238">
        <v>5557</v>
      </c>
      <c r="C5620" s="237">
        <v>-36.220875030389237</v>
      </c>
    </row>
    <row r="5621" spans="2:3" x14ac:dyDescent="0.25">
      <c r="B5621" s="238">
        <v>5558</v>
      </c>
      <c r="C5621" s="237">
        <v>-31.962360818917745</v>
      </c>
    </row>
    <row r="5622" spans="2:3" x14ac:dyDescent="0.25">
      <c r="B5622" s="238">
        <v>5559</v>
      </c>
      <c r="C5622" s="237">
        <v>161.01214421971272</v>
      </c>
    </row>
    <row r="5623" spans="2:3" x14ac:dyDescent="0.25">
      <c r="B5623" s="238">
        <v>5560</v>
      </c>
      <c r="C5623" s="237">
        <v>-124.68403477533232</v>
      </c>
    </row>
    <row r="5624" spans="2:3" x14ac:dyDescent="0.25">
      <c r="B5624" s="238">
        <v>5561</v>
      </c>
      <c r="C5624" s="237">
        <v>247.83708397507175</v>
      </c>
    </row>
    <row r="5625" spans="2:3" x14ac:dyDescent="0.25">
      <c r="B5625" s="238">
        <v>5562</v>
      </c>
      <c r="C5625" s="237">
        <v>241.88678153683432</v>
      </c>
    </row>
    <row r="5626" spans="2:3" x14ac:dyDescent="0.25">
      <c r="B5626" s="238">
        <v>5563</v>
      </c>
      <c r="C5626" s="237">
        <v>119.70646337747685</v>
      </c>
    </row>
    <row r="5627" spans="2:3" x14ac:dyDescent="0.25">
      <c r="B5627" s="238">
        <v>5564</v>
      </c>
      <c r="C5627" s="237">
        <v>-22.944327178635916</v>
      </c>
    </row>
    <row r="5628" spans="2:3" x14ac:dyDescent="0.25">
      <c r="B5628" s="238">
        <v>5565</v>
      </c>
      <c r="C5628" s="237">
        <v>178.88752337764737</v>
      </c>
    </row>
    <row r="5629" spans="2:3" x14ac:dyDescent="0.25">
      <c r="B5629" s="238">
        <v>5566</v>
      </c>
      <c r="C5629" s="237">
        <v>66.676950255373498</v>
      </c>
    </row>
    <row r="5630" spans="2:3" x14ac:dyDescent="0.25">
      <c r="B5630" s="238">
        <v>5567</v>
      </c>
      <c r="C5630" s="237">
        <v>256.75642822382406</v>
      </c>
    </row>
    <row r="5631" spans="2:3" x14ac:dyDescent="0.25">
      <c r="B5631" s="238">
        <v>5568</v>
      </c>
      <c r="C5631" s="237">
        <v>-12.078965106905997</v>
      </c>
    </row>
    <row r="5632" spans="2:3" x14ac:dyDescent="0.25">
      <c r="B5632" s="238">
        <v>5569</v>
      </c>
      <c r="C5632" s="237">
        <v>-58.205807338610754</v>
      </c>
    </row>
    <row r="5633" spans="2:3" x14ac:dyDescent="0.25">
      <c r="B5633" s="238">
        <v>5570</v>
      </c>
      <c r="C5633" s="237">
        <v>151.46982794637344</v>
      </c>
    </row>
    <row r="5634" spans="2:3" x14ac:dyDescent="0.25">
      <c r="B5634" s="238">
        <v>5571</v>
      </c>
      <c r="C5634" s="237">
        <v>98.302671944874902</v>
      </c>
    </row>
    <row r="5635" spans="2:3" x14ac:dyDescent="0.25">
      <c r="B5635" s="238">
        <v>5572</v>
      </c>
      <c r="C5635" s="237">
        <v>32.111687260445791</v>
      </c>
    </row>
    <row r="5636" spans="2:3" x14ac:dyDescent="0.25">
      <c r="B5636" s="238">
        <v>5573</v>
      </c>
      <c r="C5636" s="237">
        <v>170.94254447436168</v>
      </c>
    </row>
    <row r="5637" spans="2:3" x14ac:dyDescent="0.25">
      <c r="B5637" s="238">
        <v>5574</v>
      </c>
      <c r="C5637" s="237">
        <v>46.041401449211321</v>
      </c>
    </row>
    <row r="5638" spans="2:3" x14ac:dyDescent="0.25">
      <c r="B5638" s="238">
        <v>5575</v>
      </c>
      <c r="C5638" s="237">
        <v>116.46897747565257</v>
      </c>
    </row>
    <row r="5639" spans="2:3" x14ac:dyDescent="0.25">
      <c r="B5639" s="238">
        <v>5576</v>
      </c>
      <c r="C5639" s="237">
        <v>220.40717427002255</v>
      </c>
    </row>
    <row r="5640" spans="2:3" x14ac:dyDescent="0.25">
      <c r="B5640" s="238">
        <v>5577</v>
      </c>
      <c r="C5640" s="237">
        <v>17.713625651708384</v>
      </c>
    </row>
    <row r="5641" spans="2:3" x14ac:dyDescent="0.25">
      <c r="B5641" s="238">
        <v>5578</v>
      </c>
      <c r="C5641" s="237">
        <v>54.770888057583818</v>
      </c>
    </row>
    <row r="5642" spans="2:3" x14ac:dyDescent="0.25">
      <c r="B5642" s="238">
        <v>5579</v>
      </c>
      <c r="C5642" s="237">
        <v>-174.14603963179945</v>
      </c>
    </row>
    <row r="5643" spans="2:3" x14ac:dyDescent="0.25">
      <c r="B5643" s="238">
        <v>5580</v>
      </c>
      <c r="C5643" s="237">
        <v>102.39691912093502</v>
      </c>
    </row>
    <row r="5644" spans="2:3" x14ac:dyDescent="0.25">
      <c r="B5644" s="238">
        <v>5581</v>
      </c>
      <c r="C5644" s="237">
        <v>4.4123478182612672</v>
      </c>
    </row>
    <row r="5645" spans="2:3" x14ac:dyDescent="0.25">
      <c r="B5645" s="238">
        <v>5582</v>
      </c>
      <c r="C5645" s="237">
        <v>-109.4572349908303</v>
      </c>
    </row>
    <row r="5646" spans="2:3" x14ac:dyDescent="0.25">
      <c r="B5646" s="238">
        <v>5583</v>
      </c>
      <c r="C5646" s="237">
        <v>362.23974655137727</v>
      </c>
    </row>
    <row r="5647" spans="2:3" x14ac:dyDescent="0.25">
      <c r="B5647" s="238">
        <v>5584</v>
      </c>
      <c r="C5647" s="237">
        <v>-113.03512257933278</v>
      </c>
    </row>
    <row r="5648" spans="2:3" x14ac:dyDescent="0.25">
      <c r="B5648" s="238">
        <v>5585</v>
      </c>
      <c r="C5648" s="237">
        <v>-12.349759334185677</v>
      </c>
    </row>
    <row r="5649" spans="2:3" x14ac:dyDescent="0.25">
      <c r="B5649" s="238">
        <v>5586</v>
      </c>
      <c r="C5649" s="237">
        <v>39.128932223065149</v>
      </c>
    </row>
    <row r="5650" spans="2:3" x14ac:dyDescent="0.25">
      <c r="B5650" s="238">
        <v>5587</v>
      </c>
      <c r="C5650" s="237">
        <v>385.49610227531628</v>
      </c>
    </row>
    <row r="5651" spans="2:3" x14ac:dyDescent="0.25">
      <c r="B5651" s="238">
        <v>5588</v>
      </c>
      <c r="C5651" s="237">
        <v>68.927047995518322</v>
      </c>
    </row>
    <row r="5652" spans="2:3" x14ac:dyDescent="0.25">
      <c r="B5652" s="238">
        <v>5589</v>
      </c>
      <c r="C5652" s="237">
        <v>-59.180140490466954</v>
      </c>
    </row>
    <row r="5653" spans="2:3" x14ac:dyDescent="0.25">
      <c r="B5653" s="238">
        <v>5590</v>
      </c>
      <c r="C5653" s="237">
        <v>110.94715774157797</v>
      </c>
    </row>
    <row r="5654" spans="2:3" x14ac:dyDescent="0.25">
      <c r="B5654" s="238">
        <v>5591</v>
      </c>
      <c r="C5654" s="237">
        <v>279.41077667889874</v>
      </c>
    </row>
    <row r="5655" spans="2:3" x14ac:dyDescent="0.25">
      <c r="B5655" s="238">
        <v>5592</v>
      </c>
      <c r="C5655" s="237">
        <v>-138.17584790255285</v>
      </c>
    </row>
    <row r="5656" spans="2:3" x14ac:dyDescent="0.25">
      <c r="B5656" s="238">
        <v>5593</v>
      </c>
      <c r="C5656" s="237">
        <v>204.76138628091022</v>
      </c>
    </row>
    <row r="5657" spans="2:3" x14ac:dyDescent="0.25">
      <c r="B5657" s="238">
        <v>5594</v>
      </c>
      <c r="C5657" s="237">
        <v>141.642561111937</v>
      </c>
    </row>
    <row r="5658" spans="2:3" x14ac:dyDescent="0.25">
      <c r="B5658" s="238">
        <v>5595</v>
      </c>
      <c r="C5658" s="237">
        <v>168.31481478513933</v>
      </c>
    </row>
    <row r="5659" spans="2:3" x14ac:dyDescent="0.25">
      <c r="B5659" s="238">
        <v>5596</v>
      </c>
      <c r="C5659" s="237">
        <v>264.55669041604517</v>
      </c>
    </row>
    <row r="5660" spans="2:3" x14ac:dyDescent="0.25">
      <c r="B5660" s="238">
        <v>5597</v>
      </c>
      <c r="C5660" s="237">
        <v>265.29348645995259</v>
      </c>
    </row>
    <row r="5661" spans="2:3" x14ac:dyDescent="0.25">
      <c r="B5661" s="238">
        <v>5598</v>
      </c>
      <c r="C5661" s="237">
        <v>165.918018032048</v>
      </c>
    </row>
    <row r="5662" spans="2:3" x14ac:dyDescent="0.25">
      <c r="B5662" s="238">
        <v>5599</v>
      </c>
      <c r="C5662" s="237">
        <v>-50.386867287303829</v>
      </c>
    </row>
    <row r="5663" spans="2:3" x14ac:dyDescent="0.25">
      <c r="B5663" s="238">
        <v>5600</v>
      </c>
      <c r="C5663" s="237">
        <v>0.8895924015610035</v>
      </c>
    </row>
    <row r="5664" spans="2:3" x14ac:dyDescent="0.25">
      <c r="B5664" s="238">
        <v>5601</v>
      </c>
      <c r="C5664" s="237">
        <v>217.60610759043703</v>
      </c>
    </row>
    <row r="5665" spans="2:3" x14ac:dyDescent="0.25">
      <c r="B5665" s="238">
        <v>5602</v>
      </c>
      <c r="C5665" s="237">
        <v>281.86025040218988</v>
      </c>
    </row>
    <row r="5666" spans="2:3" x14ac:dyDescent="0.25">
      <c r="B5666" s="238">
        <v>5603</v>
      </c>
      <c r="C5666" s="237">
        <v>18.609426609478618</v>
      </c>
    </row>
    <row r="5667" spans="2:3" x14ac:dyDescent="0.25">
      <c r="B5667" s="238">
        <v>5604</v>
      </c>
      <c r="C5667" s="237">
        <v>326.30591694815973</v>
      </c>
    </row>
    <row r="5668" spans="2:3" x14ac:dyDescent="0.25">
      <c r="B5668" s="238">
        <v>5605</v>
      </c>
      <c r="C5668" s="237">
        <v>75.890478830195235</v>
      </c>
    </row>
    <row r="5669" spans="2:3" x14ac:dyDescent="0.25">
      <c r="B5669" s="238">
        <v>5606</v>
      </c>
      <c r="C5669" s="237">
        <v>-182.80490571205252</v>
      </c>
    </row>
    <row r="5670" spans="2:3" x14ac:dyDescent="0.25">
      <c r="B5670" s="238">
        <v>5607</v>
      </c>
      <c r="C5670" s="237">
        <v>250.93174544116417</v>
      </c>
    </row>
    <row r="5671" spans="2:3" x14ac:dyDescent="0.25">
      <c r="B5671" s="238">
        <v>5608</v>
      </c>
      <c r="C5671" s="237">
        <v>169.78246344571045</v>
      </c>
    </row>
    <row r="5672" spans="2:3" x14ac:dyDescent="0.25">
      <c r="B5672" s="238">
        <v>5609</v>
      </c>
      <c r="C5672" s="237">
        <v>71.160925055560398</v>
      </c>
    </row>
    <row r="5673" spans="2:3" x14ac:dyDescent="0.25">
      <c r="B5673" s="238">
        <v>5610</v>
      </c>
      <c r="C5673" s="237">
        <v>41.191731311353195</v>
      </c>
    </row>
    <row r="5674" spans="2:3" x14ac:dyDescent="0.25">
      <c r="B5674" s="238">
        <v>5611</v>
      </c>
      <c r="C5674" s="237">
        <v>183.85759752851391</v>
      </c>
    </row>
    <row r="5675" spans="2:3" x14ac:dyDescent="0.25">
      <c r="B5675" s="238">
        <v>5612</v>
      </c>
      <c r="C5675" s="237">
        <v>-63.867060503856294</v>
      </c>
    </row>
    <row r="5676" spans="2:3" x14ac:dyDescent="0.25">
      <c r="B5676" s="238">
        <v>5613</v>
      </c>
      <c r="C5676" s="237">
        <v>280.5705213057937</v>
      </c>
    </row>
    <row r="5677" spans="2:3" x14ac:dyDescent="0.25">
      <c r="B5677" s="238">
        <v>5614</v>
      </c>
      <c r="C5677" s="237">
        <v>57.637405554709851</v>
      </c>
    </row>
    <row r="5678" spans="2:3" x14ac:dyDescent="0.25">
      <c r="B5678" s="238">
        <v>5615</v>
      </c>
      <c r="C5678" s="237">
        <v>-103.42764511154814</v>
      </c>
    </row>
    <row r="5679" spans="2:3" x14ac:dyDescent="0.25">
      <c r="B5679" s="238">
        <v>5616</v>
      </c>
      <c r="C5679" s="237">
        <v>148.17443628649073</v>
      </c>
    </row>
    <row r="5680" spans="2:3" x14ac:dyDescent="0.25">
      <c r="B5680" s="238">
        <v>5617</v>
      </c>
      <c r="C5680" s="237">
        <v>-35.88739320219895</v>
      </c>
    </row>
    <row r="5681" spans="2:3" x14ac:dyDescent="0.25">
      <c r="B5681" s="238">
        <v>5618</v>
      </c>
      <c r="C5681" s="237">
        <v>217.75624077330895</v>
      </c>
    </row>
    <row r="5682" spans="2:3" x14ac:dyDescent="0.25">
      <c r="B5682" s="238">
        <v>5619</v>
      </c>
      <c r="C5682" s="237">
        <v>-11.27204294089222</v>
      </c>
    </row>
    <row r="5683" spans="2:3" x14ac:dyDescent="0.25">
      <c r="B5683" s="238">
        <v>5620</v>
      </c>
      <c r="C5683" s="237">
        <v>152.96145578284396</v>
      </c>
    </row>
    <row r="5684" spans="2:3" x14ac:dyDescent="0.25">
      <c r="B5684" s="238">
        <v>5621</v>
      </c>
      <c r="C5684" s="237">
        <v>343.18942268569367</v>
      </c>
    </row>
    <row r="5685" spans="2:3" x14ac:dyDescent="0.25">
      <c r="B5685" s="238">
        <v>5622</v>
      </c>
      <c r="C5685" s="237">
        <v>30.805844513881397</v>
      </c>
    </row>
    <row r="5686" spans="2:3" x14ac:dyDescent="0.25">
      <c r="B5686" s="238">
        <v>5623</v>
      </c>
      <c r="C5686" s="237">
        <v>195.01443789979976</v>
      </c>
    </row>
    <row r="5687" spans="2:3" x14ac:dyDescent="0.25">
      <c r="B5687" s="238">
        <v>5624</v>
      </c>
      <c r="C5687" s="237">
        <v>-18.602578794012402</v>
      </c>
    </row>
    <row r="5688" spans="2:3" x14ac:dyDescent="0.25">
      <c r="B5688" s="238">
        <v>5625</v>
      </c>
      <c r="C5688" s="237">
        <v>93.423711369688647</v>
      </c>
    </row>
    <row r="5689" spans="2:3" x14ac:dyDescent="0.25">
      <c r="B5689" s="238">
        <v>5626</v>
      </c>
      <c r="C5689" s="237">
        <v>153.5988237493996</v>
      </c>
    </row>
    <row r="5690" spans="2:3" x14ac:dyDescent="0.25">
      <c r="B5690" s="238">
        <v>5627</v>
      </c>
      <c r="C5690" s="237">
        <v>27.202987171804665</v>
      </c>
    </row>
    <row r="5691" spans="2:3" x14ac:dyDescent="0.25">
      <c r="B5691" s="238">
        <v>5628</v>
      </c>
      <c r="C5691" s="237">
        <v>256.62781174902295</v>
      </c>
    </row>
    <row r="5692" spans="2:3" x14ac:dyDescent="0.25">
      <c r="B5692" s="238">
        <v>5629</v>
      </c>
      <c r="C5692" s="237">
        <v>71.802195467294325</v>
      </c>
    </row>
    <row r="5693" spans="2:3" x14ac:dyDescent="0.25">
      <c r="B5693" s="238">
        <v>5630</v>
      </c>
      <c r="C5693" s="237">
        <v>324.81905806975311</v>
      </c>
    </row>
    <row r="5694" spans="2:3" x14ac:dyDescent="0.25">
      <c r="B5694" s="238">
        <v>5631</v>
      </c>
      <c r="C5694" s="237">
        <v>136.92087425456157</v>
      </c>
    </row>
    <row r="5695" spans="2:3" x14ac:dyDescent="0.25">
      <c r="B5695" s="238">
        <v>5632</v>
      </c>
      <c r="C5695" s="237">
        <v>206.57973048879688</v>
      </c>
    </row>
    <row r="5696" spans="2:3" x14ac:dyDescent="0.25">
      <c r="B5696" s="238">
        <v>5633</v>
      </c>
      <c r="C5696" s="237">
        <v>-19.413841366573848</v>
      </c>
    </row>
    <row r="5697" spans="2:3" x14ac:dyDescent="0.25">
      <c r="B5697" s="238">
        <v>5634</v>
      </c>
      <c r="C5697" s="237">
        <v>416.3944656956777</v>
      </c>
    </row>
    <row r="5698" spans="2:3" x14ac:dyDescent="0.25">
      <c r="B5698" s="238">
        <v>5635</v>
      </c>
      <c r="C5698" s="237">
        <v>200.31767843971303</v>
      </c>
    </row>
    <row r="5699" spans="2:3" x14ac:dyDescent="0.25">
      <c r="B5699" s="238">
        <v>5636</v>
      </c>
      <c r="C5699" s="237">
        <v>102.17017858453355</v>
      </c>
    </row>
    <row r="5700" spans="2:3" x14ac:dyDescent="0.25">
      <c r="B5700" s="238">
        <v>5637</v>
      </c>
      <c r="C5700" s="237">
        <v>-94.118441893272063</v>
      </c>
    </row>
    <row r="5701" spans="2:3" x14ac:dyDescent="0.25">
      <c r="B5701" s="238">
        <v>5638</v>
      </c>
      <c r="C5701" s="237">
        <v>290.26149099055704</v>
      </c>
    </row>
    <row r="5702" spans="2:3" x14ac:dyDescent="0.25">
      <c r="B5702" s="238">
        <v>5639</v>
      </c>
      <c r="C5702" s="237">
        <v>96.95747898245979</v>
      </c>
    </row>
    <row r="5703" spans="2:3" x14ac:dyDescent="0.25">
      <c r="B5703" s="238">
        <v>5640</v>
      </c>
      <c r="C5703" s="237">
        <v>324.50871636228192</v>
      </c>
    </row>
    <row r="5704" spans="2:3" x14ac:dyDescent="0.25">
      <c r="B5704" s="238">
        <v>5641</v>
      </c>
      <c r="C5704" s="237">
        <v>131.17819024220844</v>
      </c>
    </row>
    <row r="5705" spans="2:3" x14ac:dyDescent="0.25">
      <c r="B5705" s="238">
        <v>5642</v>
      </c>
      <c r="C5705" s="237">
        <v>218.672695459273</v>
      </c>
    </row>
    <row r="5706" spans="2:3" x14ac:dyDescent="0.25">
      <c r="B5706" s="238">
        <v>5643</v>
      </c>
      <c r="C5706" s="237">
        <v>371.34095973180325</v>
      </c>
    </row>
    <row r="5707" spans="2:3" x14ac:dyDescent="0.25">
      <c r="B5707" s="238">
        <v>5644</v>
      </c>
      <c r="C5707" s="237">
        <v>36.179989732510762</v>
      </c>
    </row>
    <row r="5708" spans="2:3" x14ac:dyDescent="0.25">
      <c r="B5708" s="238">
        <v>5645</v>
      </c>
      <c r="C5708" s="237">
        <v>-73.185981547337519</v>
      </c>
    </row>
    <row r="5709" spans="2:3" x14ac:dyDescent="0.25">
      <c r="B5709" s="238">
        <v>5646</v>
      </c>
      <c r="C5709" s="237">
        <v>-88.190811347317691</v>
      </c>
    </row>
    <row r="5710" spans="2:3" x14ac:dyDescent="0.25">
      <c r="B5710" s="238">
        <v>5647</v>
      </c>
      <c r="C5710" s="237">
        <v>146.7442149390356</v>
      </c>
    </row>
    <row r="5711" spans="2:3" x14ac:dyDescent="0.25">
      <c r="B5711" s="238">
        <v>5648</v>
      </c>
      <c r="C5711" s="237">
        <v>38.169462554995235</v>
      </c>
    </row>
    <row r="5712" spans="2:3" x14ac:dyDescent="0.25">
      <c r="B5712" s="238">
        <v>5649</v>
      </c>
      <c r="C5712" s="237">
        <v>257.50670267897533</v>
      </c>
    </row>
    <row r="5713" spans="2:3" x14ac:dyDescent="0.25">
      <c r="B5713" s="238">
        <v>5650</v>
      </c>
      <c r="C5713" s="237">
        <v>57.847328696313824</v>
      </c>
    </row>
    <row r="5714" spans="2:3" x14ac:dyDescent="0.25">
      <c r="B5714" s="238">
        <v>5651</v>
      </c>
      <c r="C5714" s="237">
        <v>50.020166508694317</v>
      </c>
    </row>
    <row r="5715" spans="2:3" x14ac:dyDescent="0.25">
      <c r="B5715" s="238">
        <v>5652</v>
      </c>
      <c r="C5715" s="237">
        <v>117.40648729532631</v>
      </c>
    </row>
    <row r="5716" spans="2:3" x14ac:dyDescent="0.25">
      <c r="B5716" s="238">
        <v>5653</v>
      </c>
      <c r="C5716" s="237">
        <v>106.7411788065294</v>
      </c>
    </row>
    <row r="5717" spans="2:3" x14ac:dyDescent="0.25">
      <c r="B5717" s="238">
        <v>5654</v>
      </c>
      <c r="C5717" s="237">
        <v>403.48498582413202</v>
      </c>
    </row>
    <row r="5718" spans="2:3" x14ac:dyDescent="0.25">
      <c r="B5718" s="238">
        <v>5655</v>
      </c>
      <c r="C5718" s="237">
        <v>-77.894566165044353</v>
      </c>
    </row>
    <row r="5719" spans="2:3" x14ac:dyDescent="0.25">
      <c r="B5719" s="238">
        <v>5656</v>
      </c>
      <c r="C5719" s="237">
        <v>145.63830222391547</v>
      </c>
    </row>
    <row r="5720" spans="2:3" x14ac:dyDescent="0.25">
      <c r="B5720" s="238">
        <v>5657</v>
      </c>
      <c r="C5720" s="237">
        <v>308.60505642464273</v>
      </c>
    </row>
    <row r="5721" spans="2:3" x14ac:dyDescent="0.25">
      <c r="B5721" s="238">
        <v>5658</v>
      </c>
      <c r="C5721" s="237">
        <v>182.33562268218299</v>
      </c>
    </row>
    <row r="5722" spans="2:3" x14ac:dyDescent="0.25">
      <c r="B5722" s="238">
        <v>5659</v>
      </c>
      <c r="C5722" s="237">
        <v>110.54499382839334</v>
      </c>
    </row>
    <row r="5723" spans="2:3" x14ac:dyDescent="0.25">
      <c r="B5723" s="238">
        <v>5660</v>
      </c>
      <c r="C5723" s="237">
        <v>49.481092093915422</v>
      </c>
    </row>
    <row r="5724" spans="2:3" x14ac:dyDescent="0.25">
      <c r="B5724" s="238">
        <v>5661</v>
      </c>
      <c r="C5724" s="237">
        <v>179.89687817095725</v>
      </c>
    </row>
    <row r="5725" spans="2:3" x14ac:dyDescent="0.25">
      <c r="B5725" s="238">
        <v>5662</v>
      </c>
      <c r="C5725" s="237">
        <v>26.828590200924936</v>
      </c>
    </row>
    <row r="5726" spans="2:3" x14ac:dyDescent="0.25">
      <c r="B5726" s="238">
        <v>5663</v>
      </c>
      <c r="C5726" s="237">
        <v>33.856238090294312</v>
      </c>
    </row>
    <row r="5727" spans="2:3" x14ac:dyDescent="0.25">
      <c r="B5727" s="238">
        <v>5664</v>
      </c>
      <c r="C5727" s="237">
        <v>266.15348585906986</v>
      </c>
    </row>
    <row r="5728" spans="2:3" x14ac:dyDescent="0.25">
      <c r="B5728" s="238">
        <v>5665</v>
      </c>
      <c r="C5728" s="237">
        <v>260.8485988723703</v>
      </c>
    </row>
    <row r="5729" spans="2:3" x14ac:dyDescent="0.25">
      <c r="B5729" s="238">
        <v>5666</v>
      </c>
      <c r="C5729" s="237">
        <v>248.65320828395301</v>
      </c>
    </row>
    <row r="5730" spans="2:3" x14ac:dyDescent="0.25">
      <c r="B5730" s="238">
        <v>5667</v>
      </c>
      <c r="C5730" s="237">
        <v>209.35637346611742</v>
      </c>
    </row>
    <row r="5731" spans="2:3" x14ac:dyDescent="0.25">
      <c r="B5731" s="238">
        <v>5668</v>
      </c>
      <c r="C5731" s="237">
        <v>24.681108332695018</v>
      </c>
    </row>
    <row r="5732" spans="2:3" x14ac:dyDescent="0.25">
      <c r="B5732" s="238">
        <v>5669</v>
      </c>
      <c r="C5732" s="237">
        <v>32.915035748147346</v>
      </c>
    </row>
    <row r="5733" spans="2:3" x14ac:dyDescent="0.25">
      <c r="B5733" s="238">
        <v>5670</v>
      </c>
      <c r="C5733" s="237">
        <v>161.23896008643899</v>
      </c>
    </row>
    <row r="5734" spans="2:3" x14ac:dyDescent="0.25">
      <c r="B5734" s="238">
        <v>5671</v>
      </c>
      <c r="C5734" s="237">
        <v>54.183025790336288</v>
      </c>
    </row>
    <row r="5735" spans="2:3" x14ac:dyDescent="0.25">
      <c r="B5735" s="238">
        <v>5672</v>
      </c>
      <c r="C5735" s="237">
        <v>414.56949365981637</v>
      </c>
    </row>
    <row r="5736" spans="2:3" x14ac:dyDescent="0.25">
      <c r="B5736" s="238">
        <v>5673</v>
      </c>
      <c r="C5736" s="237">
        <v>-175.61649359381943</v>
      </c>
    </row>
    <row r="5737" spans="2:3" x14ac:dyDescent="0.25">
      <c r="B5737" s="238">
        <v>5674</v>
      </c>
      <c r="C5737" s="237">
        <v>-80.3885594432912</v>
      </c>
    </row>
    <row r="5738" spans="2:3" x14ac:dyDescent="0.25">
      <c r="B5738" s="238">
        <v>5675</v>
      </c>
      <c r="C5738" s="237">
        <v>299.47282380054958</v>
      </c>
    </row>
    <row r="5739" spans="2:3" x14ac:dyDescent="0.25">
      <c r="B5739" s="238">
        <v>5676</v>
      </c>
      <c r="C5739" s="237">
        <v>128.19024173307704</v>
      </c>
    </row>
    <row r="5740" spans="2:3" x14ac:dyDescent="0.25">
      <c r="B5740" s="238">
        <v>5677</v>
      </c>
      <c r="C5740" s="237">
        <v>264.07025955315362</v>
      </c>
    </row>
    <row r="5741" spans="2:3" x14ac:dyDescent="0.25">
      <c r="B5741" s="238">
        <v>5678</v>
      </c>
      <c r="C5741" s="237">
        <v>-52.766239050449741</v>
      </c>
    </row>
    <row r="5742" spans="2:3" x14ac:dyDescent="0.25">
      <c r="B5742" s="238">
        <v>5679</v>
      </c>
      <c r="C5742" s="237">
        <v>145.6273264890832</v>
      </c>
    </row>
    <row r="5743" spans="2:3" x14ac:dyDescent="0.25">
      <c r="B5743" s="238">
        <v>5680</v>
      </c>
      <c r="C5743" s="237">
        <v>164.02263896581007</v>
      </c>
    </row>
    <row r="5744" spans="2:3" x14ac:dyDescent="0.25">
      <c r="B5744" s="238">
        <v>5681</v>
      </c>
      <c r="C5744" s="237">
        <v>77.039282770939906</v>
      </c>
    </row>
    <row r="5745" spans="2:3" x14ac:dyDescent="0.25">
      <c r="B5745" s="238">
        <v>5682</v>
      </c>
      <c r="C5745" s="237">
        <v>170.22693078811236</v>
      </c>
    </row>
    <row r="5746" spans="2:3" x14ac:dyDescent="0.25">
      <c r="B5746" s="238">
        <v>5683</v>
      </c>
      <c r="C5746" s="237">
        <v>3.4618596842044695</v>
      </c>
    </row>
    <row r="5747" spans="2:3" x14ac:dyDescent="0.25">
      <c r="B5747" s="238">
        <v>5684</v>
      </c>
      <c r="C5747" s="237">
        <v>193.33650025668612</v>
      </c>
    </row>
    <row r="5748" spans="2:3" x14ac:dyDescent="0.25">
      <c r="B5748" s="238">
        <v>5685</v>
      </c>
      <c r="C5748" s="237">
        <v>251.62541166894979</v>
      </c>
    </row>
    <row r="5749" spans="2:3" x14ac:dyDescent="0.25">
      <c r="B5749" s="238">
        <v>5686</v>
      </c>
      <c r="C5749" s="237">
        <v>110.69119236537672</v>
      </c>
    </row>
    <row r="5750" spans="2:3" x14ac:dyDescent="0.25">
      <c r="B5750" s="238">
        <v>5687</v>
      </c>
      <c r="C5750" s="237">
        <v>197.60673578668712</v>
      </c>
    </row>
    <row r="5751" spans="2:3" x14ac:dyDescent="0.25">
      <c r="B5751" s="238">
        <v>5688</v>
      </c>
      <c r="C5751" s="237">
        <v>260.5148642417073</v>
      </c>
    </row>
    <row r="5752" spans="2:3" x14ac:dyDescent="0.25">
      <c r="B5752" s="238">
        <v>5689</v>
      </c>
      <c r="C5752" s="237">
        <v>54.94276331381316</v>
      </c>
    </row>
    <row r="5753" spans="2:3" x14ac:dyDescent="0.25">
      <c r="B5753" s="238">
        <v>5690</v>
      </c>
      <c r="C5753" s="237">
        <v>245.17182296149431</v>
      </c>
    </row>
    <row r="5754" spans="2:3" x14ac:dyDescent="0.25">
      <c r="B5754" s="238">
        <v>5691</v>
      </c>
      <c r="C5754" s="237">
        <v>8.2416996494886234</v>
      </c>
    </row>
    <row r="5755" spans="2:3" x14ac:dyDescent="0.25">
      <c r="B5755" s="238">
        <v>5692</v>
      </c>
      <c r="C5755" s="237">
        <v>60.256187723219867</v>
      </c>
    </row>
    <row r="5756" spans="2:3" x14ac:dyDescent="0.25">
      <c r="B5756" s="238">
        <v>5693</v>
      </c>
      <c r="C5756" s="237">
        <v>141.49747827203706</v>
      </c>
    </row>
    <row r="5757" spans="2:3" x14ac:dyDescent="0.25">
      <c r="B5757" s="238">
        <v>5694</v>
      </c>
      <c r="C5757" s="237">
        <v>227.36869567809447</v>
      </c>
    </row>
    <row r="5758" spans="2:3" x14ac:dyDescent="0.25">
      <c r="B5758" s="238">
        <v>5695</v>
      </c>
      <c r="C5758" s="237">
        <v>-167.01882212123837</v>
      </c>
    </row>
    <row r="5759" spans="2:3" x14ac:dyDescent="0.25">
      <c r="B5759" s="238">
        <v>5696</v>
      </c>
      <c r="C5759" s="237">
        <v>8.858101651782718</v>
      </c>
    </row>
    <row r="5760" spans="2:3" x14ac:dyDescent="0.25">
      <c r="B5760" s="238">
        <v>5697</v>
      </c>
      <c r="C5760" s="237">
        <v>70.12292349653822</v>
      </c>
    </row>
    <row r="5761" spans="2:3" x14ac:dyDescent="0.25">
      <c r="B5761" s="238">
        <v>5698</v>
      </c>
      <c r="C5761" s="237">
        <v>313.63229546814807</v>
      </c>
    </row>
    <row r="5762" spans="2:3" x14ac:dyDescent="0.25">
      <c r="B5762" s="238">
        <v>5699</v>
      </c>
      <c r="C5762" s="237">
        <v>178.76815173126457</v>
      </c>
    </row>
    <row r="5763" spans="2:3" x14ac:dyDescent="0.25">
      <c r="B5763" s="238">
        <v>5700</v>
      </c>
      <c r="C5763" s="237">
        <v>386.86026790432061</v>
      </c>
    </row>
    <row r="5764" spans="2:3" x14ac:dyDescent="0.25">
      <c r="B5764" s="238">
        <v>5701</v>
      </c>
      <c r="C5764" s="237">
        <v>103.93952056843975</v>
      </c>
    </row>
    <row r="5765" spans="2:3" x14ac:dyDescent="0.25">
      <c r="B5765" s="238">
        <v>5702</v>
      </c>
      <c r="C5765" s="237">
        <v>118.88828368935127</v>
      </c>
    </row>
    <row r="5766" spans="2:3" x14ac:dyDescent="0.25">
      <c r="B5766" s="238">
        <v>5703</v>
      </c>
      <c r="C5766" s="237">
        <v>388.39312327878469</v>
      </c>
    </row>
    <row r="5767" spans="2:3" x14ac:dyDescent="0.25">
      <c r="B5767" s="238">
        <v>5704</v>
      </c>
      <c r="C5767" s="237">
        <v>233.4046674594224</v>
      </c>
    </row>
    <row r="5768" spans="2:3" x14ac:dyDescent="0.25">
      <c r="B5768" s="238">
        <v>5705</v>
      </c>
      <c r="C5768" s="237">
        <v>-23.802818591824519</v>
      </c>
    </row>
    <row r="5769" spans="2:3" x14ac:dyDescent="0.25">
      <c r="B5769" s="238">
        <v>5706</v>
      </c>
      <c r="C5769" s="237">
        <v>110.35877495347003</v>
      </c>
    </row>
    <row r="5770" spans="2:3" x14ac:dyDescent="0.25">
      <c r="B5770" s="238">
        <v>5707</v>
      </c>
      <c r="C5770" s="237">
        <v>228.83580228332033</v>
      </c>
    </row>
    <row r="5771" spans="2:3" x14ac:dyDescent="0.25">
      <c r="B5771" s="238">
        <v>5708</v>
      </c>
      <c r="C5771" s="237">
        <v>68.649791304783065</v>
      </c>
    </row>
    <row r="5772" spans="2:3" x14ac:dyDescent="0.25">
      <c r="B5772" s="238">
        <v>5709</v>
      </c>
      <c r="C5772" s="237">
        <v>170.81048214095912</v>
      </c>
    </row>
    <row r="5773" spans="2:3" x14ac:dyDescent="0.25">
      <c r="B5773" s="238">
        <v>5710</v>
      </c>
      <c r="C5773" s="237">
        <v>-8.4926375545940402</v>
      </c>
    </row>
    <row r="5774" spans="2:3" x14ac:dyDescent="0.25">
      <c r="B5774" s="238">
        <v>5711</v>
      </c>
      <c r="C5774" s="237">
        <v>-49.240199178531356</v>
      </c>
    </row>
    <row r="5775" spans="2:3" x14ac:dyDescent="0.25">
      <c r="B5775" s="238">
        <v>5712</v>
      </c>
      <c r="C5775" s="237">
        <v>104.84409211054241</v>
      </c>
    </row>
    <row r="5776" spans="2:3" x14ac:dyDescent="0.25">
      <c r="B5776" s="238">
        <v>5713</v>
      </c>
      <c r="C5776" s="237">
        <v>313.37527755243127</v>
      </c>
    </row>
    <row r="5777" spans="2:3" x14ac:dyDescent="0.25">
      <c r="B5777" s="238">
        <v>5714</v>
      </c>
      <c r="C5777" s="237">
        <v>257.02945093539893</v>
      </c>
    </row>
    <row r="5778" spans="2:3" x14ac:dyDescent="0.25">
      <c r="B5778" s="238">
        <v>5715</v>
      </c>
      <c r="C5778" s="237">
        <v>167.01298460497264</v>
      </c>
    </row>
    <row r="5779" spans="2:3" x14ac:dyDescent="0.25">
      <c r="B5779" s="238">
        <v>5716</v>
      </c>
      <c r="C5779" s="237">
        <v>45.93599250248873</v>
      </c>
    </row>
    <row r="5780" spans="2:3" x14ac:dyDescent="0.25">
      <c r="B5780" s="238">
        <v>5717</v>
      </c>
      <c r="C5780" s="237">
        <v>395.86418298813163</v>
      </c>
    </row>
    <row r="5781" spans="2:3" x14ac:dyDescent="0.25">
      <c r="B5781" s="238">
        <v>5718</v>
      </c>
      <c r="C5781" s="237">
        <v>167.15008646117585</v>
      </c>
    </row>
    <row r="5782" spans="2:3" x14ac:dyDescent="0.25">
      <c r="B5782" s="238">
        <v>5719</v>
      </c>
      <c r="C5782" s="237">
        <v>52.913774450497115</v>
      </c>
    </row>
    <row r="5783" spans="2:3" x14ac:dyDescent="0.25">
      <c r="B5783" s="238">
        <v>5720</v>
      </c>
      <c r="C5783" s="237">
        <v>245.9886368995729</v>
      </c>
    </row>
    <row r="5784" spans="2:3" x14ac:dyDescent="0.25">
      <c r="B5784" s="238">
        <v>5721</v>
      </c>
      <c r="C5784" s="237">
        <v>223.58080158788266</v>
      </c>
    </row>
    <row r="5785" spans="2:3" x14ac:dyDescent="0.25">
      <c r="B5785" s="238">
        <v>5722</v>
      </c>
      <c r="C5785" s="237">
        <v>59.005617168101892</v>
      </c>
    </row>
    <row r="5786" spans="2:3" x14ac:dyDescent="0.25">
      <c r="B5786" s="238">
        <v>5723</v>
      </c>
      <c r="C5786" s="237">
        <v>277.85056433688464</v>
      </c>
    </row>
    <row r="5787" spans="2:3" x14ac:dyDescent="0.25">
      <c r="B5787" s="238">
        <v>5724</v>
      </c>
      <c r="C5787" s="237">
        <v>163.6524786512816</v>
      </c>
    </row>
    <row r="5788" spans="2:3" x14ac:dyDescent="0.25">
      <c r="B5788" s="238">
        <v>5725</v>
      </c>
      <c r="C5788" s="237">
        <v>-217.81505672087985</v>
      </c>
    </row>
    <row r="5789" spans="2:3" x14ac:dyDescent="0.25">
      <c r="B5789" s="238">
        <v>5726</v>
      </c>
      <c r="C5789" s="237">
        <v>276.32756063854833</v>
      </c>
    </row>
    <row r="5790" spans="2:3" x14ac:dyDescent="0.25">
      <c r="B5790" s="238">
        <v>5727</v>
      </c>
      <c r="C5790" s="237">
        <v>136.65559890444882</v>
      </c>
    </row>
    <row r="5791" spans="2:3" x14ac:dyDescent="0.25">
      <c r="B5791" s="238">
        <v>5728</v>
      </c>
      <c r="C5791" s="237">
        <v>160.42137851134737</v>
      </c>
    </row>
    <row r="5792" spans="2:3" x14ac:dyDescent="0.25">
      <c r="B5792" s="238">
        <v>5729</v>
      </c>
      <c r="C5792" s="237">
        <v>381.14420296378535</v>
      </c>
    </row>
    <row r="5793" spans="2:3" x14ac:dyDescent="0.25">
      <c r="B5793" s="238">
        <v>5730</v>
      </c>
      <c r="C5793" s="237">
        <v>101.06536735836575</v>
      </c>
    </row>
    <row r="5794" spans="2:3" x14ac:dyDescent="0.25">
      <c r="B5794" s="238">
        <v>5731</v>
      </c>
      <c r="C5794" s="237">
        <v>265.43146264445159</v>
      </c>
    </row>
    <row r="5795" spans="2:3" x14ac:dyDescent="0.25">
      <c r="B5795" s="238">
        <v>5732</v>
      </c>
      <c r="C5795" s="237">
        <v>250.99144759246732</v>
      </c>
    </row>
    <row r="5796" spans="2:3" x14ac:dyDescent="0.25">
      <c r="B5796" s="238">
        <v>5733</v>
      </c>
      <c r="C5796" s="237">
        <v>-57.404469006847052</v>
      </c>
    </row>
    <row r="5797" spans="2:3" x14ac:dyDescent="0.25">
      <c r="B5797" s="238">
        <v>5734</v>
      </c>
      <c r="C5797" s="237">
        <v>241.16427736873945</v>
      </c>
    </row>
    <row r="5798" spans="2:3" x14ac:dyDescent="0.25">
      <c r="B5798" s="238">
        <v>5735</v>
      </c>
      <c r="C5798" s="237">
        <v>94.528505631036552</v>
      </c>
    </row>
    <row r="5799" spans="2:3" x14ac:dyDescent="0.25">
      <c r="B5799" s="238">
        <v>5736</v>
      </c>
      <c r="C5799" s="237">
        <v>447.95088644361971</v>
      </c>
    </row>
    <row r="5800" spans="2:3" x14ac:dyDescent="0.25">
      <c r="B5800" s="238">
        <v>5737</v>
      </c>
      <c r="C5800" s="237">
        <v>87.041331677918265</v>
      </c>
    </row>
    <row r="5801" spans="2:3" x14ac:dyDescent="0.25">
      <c r="B5801" s="238">
        <v>5738</v>
      </c>
      <c r="C5801" s="237">
        <v>95.545612201170371</v>
      </c>
    </row>
    <row r="5802" spans="2:3" x14ac:dyDescent="0.25">
      <c r="B5802" s="238">
        <v>5739</v>
      </c>
      <c r="C5802" s="237">
        <v>-117.83912135555673</v>
      </c>
    </row>
    <row r="5803" spans="2:3" x14ac:dyDescent="0.25">
      <c r="B5803" s="238">
        <v>5740</v>
      </c>
      <c r="C5803" s="237">
        <v>74.535619113416843</v>
      </c>
    </row>
    <row r="5804" spans="2:3" x14ac:dyDescent="0.25">
      <c r="B5804" s="238">
        <v>5741</v>
      </c>
      <c r="C5804" s="237">
        <v>178.76117622577914</v>
      </c>
    </row>
    <row r="5805" spans="2:3" x14ac:dyDescent="0.25">
      <c r="B5805" s="238">
        <v>5742</v>
      </c>
      <c r="C5805" s="237">
        <v>27.039962382796688</v>
      </c>
    </row>
    <row r="5806" spans="2:3" x14ac:dyDescent="0.25">
      <c r="B5806" s="238">
        <v>5743</v>
      </c>
      <c r="C5806" s="237">
        <v>120.54090751681915</v>
      </c>
    </row>
    <row r="5807" spans="2:3" x14ac:dyDescent="0.25">
      <c r="B5807" s="238">
        <v>5744</v>
      </c>
      <c r="C5807" s="237">
        <v>160.20912215451347</v>
      </c>
    </row>
    <row r="5808" spans="2:3" x14ac:dyDescent="0.25">
      <c r="B5808" s="238">
        <v>5745</v>
      </c>
      <c r="C5808" s="237">
        <v>221.88506136464653</v>
      </c>
    </row>
    <row r="5809" spans="2:3" x14ac:dyDescent="0.25">
      <c r="B5809" s="238">
        <v>5746</v>
      </c>
      <c r="C5809" s="237">
        <v>-88.46258760814132</v>
      </c>
    </row>
    <row r="5810" spans="2:3" x14ac:dyDescent="0.25">
      <c r="B5810" s="238">
        <v>5747</v>
      </c>
      <c r="C5810" s="237">
        <v>139.09043967338144</v>
      </c>
    </row>
    <row r="5811" spans="2:3" x14ac:dyDescent="0.25">
      <c r="B5811" s="238">
        <v>5748</v>
      </c>
      <c r="C5811" s="237">
        <v>6.993358609085675</v>
      </c>
    </row>
    <row r="5812" spans="2:3" x14ac:dyDescent="0.25">
      <c r="B5812" s="238">
        <v>5749</v>
      </c>
      <c r="C5812" s="237">
        <v>236.18834570614894</v>
      </c>
    </row>
    <row r="5813" spans="2:3" x14ac:dyDescent="0.25">
      <c r="B5813" s="238">
        <v>5750</v>
      </c>
      <c r="C5813" s="237">
        <v>133.98740293385478</v>
      </c>
    </row>
    <row r="5814" spans="2:3" x14ac:dyDescent="0.25">
      <c r="B5814" s="238">
        <v>5751</v>
      </c>
      <c r="C5814" s="237">
        <v>96.472888091380554</v>
      </c>
    </row>
    <row r="5815" spans="2:3" x14ac:dyDescent="0.25">
      <c r="B5815" s="238">
        <v>5752</v>
      </c>
      <c r="C5815" s="237">
        <v>101.78962748775635</v>
      </c>
    </row>
    <row r="5816" spans="2:3" x14ac:dyDescent="0.25">
      <c r="B5816" s="238">
        <v>5753</v>
      </c>
      <c r="C5816" s="237">
        <v>225.91303759055282</v>
      </c>
    </row>
    <row r="5817" spans="2:3" x14ac:dyDescent="0.25">
      <c r="B5817" s="238">
        <v>5754</v>
      </c>
      <c r="C5817" s="237">
        <v>37.860295596431982</v>
      </c>
    </row>
    <row r="5818" spans="2:3" x14ac:dyDescent="0.25">
      <c r="B5818" s="238">
        <v>5755</v>
      </c>
      <c r="C5818" s="237">
        <v>-240.24777150880351</v>
      </c>
    </row>
    <row r="5819" spans="2:3" x14ac:dyDescent="0.25">
      <c r="B5819" s="238">
        <v>5756</v>
      </c>
      <c r="C5819" s="237">
        <v>-22.21745051350581</v>
      </c>
    </row>
    <row r="5820" spans="2:3" x14ac:dyDescent="0.25">
      <c r="B5820" s="238">
        <v>5757</v>
      </c>
      <c r="C5820" s="237">
        <v>2.1701714018945211</v>
      </c>
    </row>
    <row r="5821" spans="2:3" x14ac:dyDescent="0.25">
      <c r="B5821" s="238">
        <v>5758</v>
      </c>
      <c r="C5821" s="237">
        <v>57.498360539041272</v>
      </c>
    </row>
    <row r="5822" spans="2:3" x14ac:dyDescent="0.25">
      <c r="B5822" s="238">
        <v>5759</v>
      </c>
      <c r="C5822" s="237">
        <v>95.677874552546399</v>
      </c>
    </row>
    <row r="5823" spans="2:3" x14ac:dyDescent="0.25">
      <c r="B5823" s="238">
        <v>5760</v>
      </c>
      <c r="C5823" s="237">
        <v>169.35595612813498</v>
      </c>
    </row>
    <row r="5824" spans="2:3" x14ac:dyDescent="0.25">
      <c r="B5824" s="238">
        <v>5761</v>
      </c>
      <c r="C5824" s="237">
        <v>68.103873092100798</v>
      </c>
    </row>
    <row r="5825" spans="2:3" x14ac:dyDescent="0.25">
      <c r="B5825" s="238">
        <v>5762</v>
      </c>
      <c r="C5825" s="237">
        <v>86.18147795890701</v>
      </c>
    </row>
    <row r="5826" spans="2:3" x14ac:dyDescent="0.25">
      <c r="B5826" s="238">
        <v>5763</v>
      </c>
      <c r="C5826" s="237">
        <v>23.460644912739028</v>
      </c>
    </row>
    <row r="5827" spans="2:3" x14ac:dyDescent="0.25">
      <c r="B5827" s="238">
        <v>5764</v>
      </c>
      <c r="C5827" s="237">
        <v>64.674527826467141</v>
      </c>
    </row>
    <row r="5828" spans="2:3" x14ac:dyDescent="0.25">
      <c r="B5828" s="238">
        <v>5765</v>
      </c>
      <c r="C5828" s="237">
        <v>193.21295260107973</v>
      </c>
    </row>
    <row r="5829" spans="2:3" x14ac:dyDescent="0.25">
      <c r="B5829" s="238">
        <v>5766</v>
      </c>
      <c r="C5829" s="237">
        <v>45.620797572071524</v>
      </c>
    </row>
    <row r="5830" spans="2:3" x14ac:dyDescent="0.25">
      <c r="B5830" s="238">
        <v>5767</v>
      </c>
      <c r="C5830" s="237">
        <v>-111.15432836965388</v>
      </c>
    </row>
    <row r="5831" spans="2:3" x14ac:dyDescent="0.25">
      <c r="B5831" s="238">
        <v>5768</v>
      </c>
      <c r="C5831" s="237">
        <v>82.714942121397002</v>
      </c>
    </row>
    <row r="5832" spans="2:3" x14ac:dyDescent="0.25">
      <c r="B5832" s="238">
        <v>5769</v>
      </c>
      <c r="C5832" s="237">
        <v>273.11273106270107</v>
      </c>
    </row>
    <row r="5833" spans="2:3" x14ac:dyDescent="0.25">
      <c r="B5833" s="238">
        <v>5770</v>
      </c>
      <c r="C5833" s="237">
        <v>-57.035418243512993</v>
      </c>
    </row>
    <row r="5834" spans="2:3" x14ac:dyDescent="0.25">
      <c r="B5834" s="238">
        <v>5771</v>
      </c>
      <c r="C5834" s="237">
        <v>10.149263085348878</v>
      </c>
    </row>
    <row r="5835" spans="2:3" x14ac:dyDescent="0.25">
      <c r="B5835" s="238">
        <v>5772</v>
      </c>
      <c r="C5835" s="237">
        <v>203.48866485272418</v>
      </c>
    </row>
    <row r="5836" spans="2:3" x14ac:dyDescent="0.25">
      <c r="B5836" s="238">
        <v>5773</v>
      </c>
      <c r="C5836" s="237">
        <v>-29.927606382005337</v>
      </c>
    </row>
    <row r="5837" spans="2:3" x14ac:dyDescent="0.25">
      <c r="B5837" s="238">
        <v>5774</v>
      </c>
      <c r="C5837" s="237">
        <v>84.966832604641382</v>
      </c>
    </row>
    <row r="5838" spans="2:3" x14ac:dyDescent="0.25">
      <c r="B5838" s="238">
        <v>5775</v>
      </c>
      <c r="C5838" s="237">
        <v>-5.0553676611097274</v>
      </c>
    </row>
    <row r="5839" spans="2:3" x14ac:dyDescent="0.25">
      <c r="B5839" s="238">
        <v>5776</v>
      </c>
      <c r="C5839" s="237">
        <v>-177.88995703903538</v>
      </c>
    </row>
    <row r="5840" spans="2:3" x14ac:dyDescent="0.25">
      <c r="B5840" s="238">
        <v>5777</v>
      </c>
      <c r="C5840" s="237">
        <v>388.29407032250185</v>
      </c>
    </row>
    <row r="5841" spans="2:3" x14ac:dyDescent="0.25">
      <c r="B5841" s="238">
        <v>5778</v>
      </c>
      <c r="C5841" s="237">
        <v>203.02536034987097</v>
      </c>
    </row>
    <row r="5842" spans="2:3" x14ac:dyDescent="0.25">
      <c r="B5842" s="238">
        <v>5779</v>
      </c>
      <c r="C5842" s="237">
        <v>101.12133095394438</v>
      </c>
    </row>
    <row r="5843" spans="2:3" x14ac:dyDescent="0.25">
      <c r="B5843" s="238">
        <v>5780</v>
      </c>
      <c r="C5843" s="237">
        <v>242.44940703819782</v>
      </c>
    </row>
    <row r="5844" spans="2:3" x14ac:dyDescent="0.25">
      <c r="B5844" s="238">
        <v>5781</v>
      </c>
      <c r="C5844" s="237">
        <v>112.59902540037052</v>
      </c>
    </row>
    <row r="5845" spans="2:3" x14ac:dyDescent="0.25">
      <c r="B5845" s="238">
        <v>5782</v>
      </c>
      <c r="C5845" s="237">
        <v>25.515283141206766</v>
      </c>
    </row>
    <row r="5846" spans="2:3" x14ac:dyDescent="0.25">
      <c r="B5846" s="238">
        <v>5783</v>
      </c>
      <c r="C5846" s="237">
        <v>236.75752094279906</v>
      </c>
    </row>
    <row r="5847" spans="2:3" x14ac:dyDescent="0.25">
      <c r="B5847" s="238">
        <v>5784</v>
      </c>
      <c r="C5847" s="237">
        <v>28.701279634812821</v>
      </c>
    </row>
    <row r="5848" spans="2:3" x14ac:dyDescent="0.25">
      <c r="B5848" s="238">
        <v>5785</v>
      </c>
      <c r="C5848" s="237">
        <v>172.15727010024816</v>
      </c>
    </row>
    <row r="5849" spans="2:3" x14ac:dyDescent="0.25">
      <c r="B5849" s="238">
        <v>5786</v>
      </c>
      <c r="C5849" s="237">
        <v>257.39481322519305</v>
      </c>
    </row>
    <row r="5850" spans="2:3" x14ac:dyDescent="0.25">
      <c r="B5850" s="238">
        <v>5787</v>
      </c>
      <c r="C5850" s="237">
        <v>284.53604515346484</v>
      </c>
    </row>
    <row r="5851" spans="2:3" x14ac:dyDescent="0.25">
      <c r="B5851" s="238">
        <v>5788</v>
      </c>
      <c r="C5851" s="237">
        <v>67.587969269590559</v>
      </c>
    </row>
    <row r="5852" spans="2:3" x14ac:dyDescent="0.25">
      <c r="B5852" s="238">
        <v>5789</v>
      </c>
      <c r="C5852" s="237">
        <v>321.07091996113184</v>
      </c>
    </row>
    <row r="5853" spans="2:3" x14ac:dyDescent="0.25">
      <c r="B5853" s="238">
        <v>5790</v>
      </c>
      <c r="C5853" s="237">
        <v>204.4597815319014</v>
      </c>
    </row>
    <row r="5854" spans="2:3" x14ac:dyDescent="0.25">
      <c r="B5854" s="238">
        <v>5791</v>
      </c>
      <c r="C5854" s="237">
        <v>-74.416829961502657</v>
      </c>
    </row>
    <row r="5855" spans="2:3" x14ac:dyDescent="0.25">
      <c r="B5855" s="238">
        <v>5792</v>
      </c>
      <c r="C5855" s="237">
        <v>311.25304004603709</v>
      </c>
    </row>
    <row r="5856" spans="2:3" x14ac:dyDescent="0.25">
      <c r="B5856" s="238">
        <v>5793</v>
      </c>
      <c r="C5856" s="237">
        <v>-257.33697253148131</v>
      </c>
    </row>
    <row r="5857" spans="2:3" x14ac:dyDescent="0.25">
      <c r="B5857" s="238">
        <v>5794</v>
      </c>
      <c r="C5857" s="237">
        <v>-83.102278099682394</v>
      </c>
    </row>
    <row r="5858" spans="2:3" x14ac:dyDescent="0.25">
      <c r="B5858" s="238">
        <v>5795</v>
      </c>
      <c r="C5858" s="237">
        <v>216.33840044115527</v>
      </c>
    </row>
    <row r="5859" spans="2:3" x14ac:dyDescent="0.25">
      <c r="B5859" s="238">
        <v>5796</v>
      </c>
      <c r="C5859" s="237">
        <v>-10.009808952785647</v>
      </c>
    </row>
    <row r="5860" spans="2:3" x14ac:dyDescent="0.25">
      <c r="B5860" s="238">
        <v>5797</v>
      </c>
      <c r="C5860" s="237">
        <v>190.87758121334525</v>
      </c>
    </row>
    <row r="5861" spans="2:3" x14ac:dyDescent="0.25">
      <c r="B5861" s="238">
        <v>5798</v>
      </c>
      <c r="C5861" s="237">
        <v>286.61273805839994</v>
      </c>
    </row>
    <row r="5862" spans="2:3" x14ac:dyDescent="0.25">
      <c r="B5862" s="238">
        <v>5799</v>
      </c>
      <c r="C5862" s="237">
        <v>-22.96411932366135</v>
      </c>
    </row>
    <row r="5863" spans="2:3" x14ac:dyDescent="0.25">
      <c r="B5863" s="238">
        <v>5800</v>
      </c>
      <c r="C5863" s="237">
        <v>-66.182342499287302</v>
      </c>
    </row>
    <row r="5864" spans="2:3" x14ac:dyDescent="0.25">
      <c r="B5864" s="238">
        <v>5801</v>
      </c>
      <c r="C5864" s="237">
        <v>271.51827349874247</v>
      </c>
    </row>
    <row r="5865" spans="2:3" x14ac:dyDescent="0.25">
      <c r="B5865" s="238">
        <v>5802</v>
      </c>
      <c r="C5865" s="237">
        <v>171.83154351156139</v>
      </c>
    </row>
    <row r="5866" spans="2:3" x14ac:dyDescent="0.25">
      <c r="B5866" s="238">
        <v>5803</v>
      </c>
      <c r="C5866" s="237">
        <v>111.60466579622781</v>
      </c>
    </row>
    <row r="5867" spans="2:3" x14ac:dyDescent="0.25">
      <c r="B5867" s="238">
        <v>5804</v>
      </c>
      <c r="C5867" s="237">
        <v>1.5848725482564845</v>
      </c>
    </row>
    <row r="5868" spans="2:3" x14ac:dyDescent="0.25">
      <c r="B5868" s="238">
        <v>5805</v>
      </c>
      <c r="C5868" s="237">
        <v>139.02236321114955</v>
      </c>
    </row>
    <row r="5869" spans="2:3" x14ac:dyDescent="0.25">
      <c r="B5869" s="238">
        <v>5806</v>
      </c>
      <c r="C5869" s="237">
        <v>96.582628871507154</v>
      </c>
    </row>
    <row r="5870" spans="2:3" x14ac:dyDescent="0.25">
      <c r="B5870" s="238">
        <v>5807</v>
      </c>
      <c r="C5870" s="237">
        <v>91.901130557492095</v>
      </c>
    </row>
    <row r="5871" spans="2:3" x14ac:dyDescent="0.25">
      <c r="B5871" s="238">
        <v>5808</v>
      </c>
      <c r="C5871" s="237">
        <v>-0.80406524621766096</v>
      </c>
    </row>
    <row r="5872" spans="2:3" x14ac:dyDescent="0.25">
      <c r="B5872" s="238">
        <v>5809</v>
      </c>
      <c r="C5872" s="237">
        <v>48.015041407472538</v>
      </c>
    </row>
    <row r="5873" spans="2:3" x14ac:dyDescent="0.25">
      <c r="B5873" s="238">
        <v>5810</v>
      </c>
      <c r="C5873" s="237">
        <v>195.6415490318646</v>
      </c>
    </row>
    <row r="5874" spans="2:3" x14ac:dyDescent="0.25">
      <c r="B5874" s="238">
        <v>5811</v>
      </c>
      <c r="C5874" s="237">
        <v>124.94600803059373</v>
      </c>
    </row>
    <row r="5875" spans="2:3" x14ac:dyDescent="0.25">
      <c r="B5875" s="238">
        <v>5812</v>
      </c>
      <c r="C5875" s="237">
        <v>10.192637066589597</v>
      </c>
    </row>
    <row r="5876" spans="2:3" x14ac:dyDescent="0.25">
      <c r="B5876" s="238">
        <v>5813</v>
      </c>
      <c r="C5876" s="237">
        <v>-130.18634955675856</v>
      </c>
    </row>
    <row r="5877" spans="2:3" x14ac:dyDescent="0.25">
      <c r="B5877" s="238">
        <v>5814</v>
      </c>
      <c r="C5877" s="237">
        <v>103.81565923777026</v>
      </c>
    </row>
    <row r="5878" spans="2:3" x14ac:dyDescent="0.25">
      <c r="B5878" s="238">
        <v>5815</v>
      </c>
      <c r="C5878" s="237">
        <v>127.3796246948563</v>
      </c>
    </row>
    <row r="5879" spans="2:3" x14ac:dyDescent="0.25">
      <c r="B5879" s="238">
        <v>5816</v>
      </c>
      <c r="C5879" s="237">
        <v>135.86590307839549</v>
      </c>
    </row>
    <row r="5880" spans="2:3" x14ac:dyDescent="0.25">
      <c r="B5880" s="238">
        <v>5817</v>
      </c>
      <c r="C5880" s="237">
        <v>26.836337608671741</v>
      </c>
    </row>
    <row r="5881" spans="2:3" x14ac:dyDescent="0.25">
      <c r="B5881" s="238">
        <v>5818</v>
      </c>
      <c r="C5881" s="237">
        <v>140.38631240807518</v>
      </c>
    </row>
    <row r="5882" spans="2:3" x14ac:dyDescent="0.25">
      <c r="B5882" s="238">
        <v>5819</v>
      </c>
      <c r="C5882" s="237">
        <v>129.50988298092514</v>
      </c>
    </row>
    <row r="5883" spans="2:3" x14ac:dyDescent="0.25">
      <c r="B5883" s="238">
        <v>5820</v>
      </c>
      <c r="C5883" s="237">
        <v>49.539077644157459</v>
      </c>
    </row>
    <row r="5884" spans="2:3" x14ac:dyDescent="0.25">
      <c r="B5884" s="238">
        <v>5821</v>
      </c>
      <c r="C5884" s="237">
        <v>240.38683851321284</v>
      </c>
    </row>
    <row r="5885" spans="2:3" x14ac:dyDescent="0.25">
      <c r="B5885" s="238">
        <v>5822</v>
      </c>
      <c r="C5885" s="237">
        <v>299.90879273003975</v>
      </c>
    </row>
    <row r="5886" spans="2:3" x14ac:dyDescent="0.25">
      <c r="B5886" s="238">
        <v>5823</v>
      </c>
      <c r="C5886" s="237">
        <v>39.548712219811549</v>
      </c>
    </row>
    <row r="5887" spans="2:3" x14ac:dyDescent="0.25">
      <c r="B5887" s="238">
        <v>5824</v>
      </c>
      <c r="C5887" s="237">
        <v>-147.28217434217072</v>
      </c>
    </row>
    <row r="5888" spans="2:3" x14ac:dyDescent="0.25">
      <c r="B5888" s="238">
        <v>5825</v>
      </c>
      <c r="C5888" s="237">
        <v>391.1986351314419</v>
      </c>
    </row>
    <row r="5889" spans="2:3" x14ac:dyDescent="0.25">
      <c r="B5889" s="238">
        <v>5826</v>
      </c>
      <c r="C5889" s="237">
        <v>147.54878727556053</v>
      </c>
    </row>
    <row r="5890" spans="2:3" x14ac:dyDescent="0.25">
      <c r="B5890" s="238">
        <v>5827</v>
      </c>
      <c r="C5890" s="237">
        <v>-65.617632795541226</v>
      </c>
    </row>
    <row r="5891" spans="2:3" x14ac:dyDescent="0.25">
      <c r="B5891" s="238">
        <v>5828</v>
      </c>
      <c r="C5891" s="237">
        <v>-25.835377727241962</v>
      </c>
    </row>
    <row r="5892" spans="2:3" x14ac:dyDescent="0.25">
      <c r="B5892" s="238">
        <v>5829</v>
      </c>
      <c r="C5892" s="237">
        <v>-99.856721420174921</v>
      </c>
    </row>
    <row r="5893" spans="2:3" x14ac:dyDescent="0.25">
      <c r="B5893" s="238">
        <v>5830</v>
      </c>
      <c r="C5893" s="237">
        <v>108.78063037796674</v>
      </c>
    </row>
    <row r="5894" spans="2:3" x14ac:dyDescent="0.25">
      <c r="B5894" s="238">
        <v>5831</v>
      </c>
      <c r="C5894" s="237">
        <v>179.56230132786121</v>
      </c>
    </row>
    <row r="5895" spans="2:3" x14ac:dyDescent="0.25">
      <c r="B5895" s="238">
        <v>5832</v>
      </c>
      <c r="C5895" s="237">
        <v>444.77763301392133</v>
      </c>
    </row>
    <row r="5896" spans="2:3" x14ac:dyDescent="0.25">
      <c r="B5896" s="238">
        <v>5833</v>
      </c>
      <c r="C5896" s="237">
        <v>120.48235291928252</v>
      </c>
    </row>
    <row r="5897" spans="2:3" x14ac:dyDescent="0.25">
      <c r="B5897" s="238">
        <v>5834</v>
      </c>
      <c r="C5897" s="237">
        <v>102.78259088253661</v>
      </c>
    </row>
    <row r="5898" spans="2:3" x14ac:dyDescent="0.25">
      <c r="B5898" s="238">
        <v>5835</v>
      </c>
      <c r="C5898" s="237">
        <v>66.284510841624083</v>
      </c>
    </row>
    <row r="5899" spans="2:3" x14ac:dyDescent="0.25">
      <c r="B5899" s="238">
        <v>5836</v>
      </c>
      <c r="C5899" s="237">
        <v>521.81727534563242</v>
      </c>
    </row>
    <row r="5900" spans="2:3" x14ac:dyDescent="0.25">
      <c r="B5900" s="238">
        <v>5837</v>
      </c>
      <c r="C5900" s="237">
        <v>81.821150930253523</v>
      </c>
    </row>
    <row r="5901" spans="2:3" x14ac:dyDescent="0.25">
      <c r="B5901" s="238">
        <v>5838</v>
      </c>
      <c r="C5901" s="237">
        <v>285.98795617955119</v>
      </c>
    </row>
    <row r="5902" spans="2:3" x14ac:dyDescent="0.25">
      <c r="B5902" s="238">
        <v>5839</v>
      </c>
      <c r="C5902" s="237">
        <v>82.519214132999025</v>
      </c>
    </row>
    <row r="5903" spans="2:3" x14ac:dyDescent="0.25">
      <c r="B5903" s="238">
        <v>5840</v>
      </c>
      <c r="C5903" s="237">
        <v>312.45373350324212</v>
      </c>
    </row>
    <row r="5904" spans="2:3" x14ac:dyDescent="0.25">
      <c r="B5904" s="238">
        <v>5841</v>
      </c>
      <c r="C5904" s="237">
        <v>354.20959283410014</v>
      </c>
    </row>
    <row r="5905" spans="2:3" x14ac:dyDescent="0.25">
      <c r="B5905" s="238">
        <v>5842</v>
      </c>
      <c r="C5905" s="237">
        <v>190.77715692271269</v>
      </c>
    </row>
    <row r="5906" spans="2:3" x14ac:dyDescent="0.25">
      <c r="B5906" s="238">
        <v>5843</v>
      </c>
      <c r="C5906" s="237">
        <v>51.809886182640781</v>
      </c>
    </row>
    <row r="5907" spans="2:3" x14ac:dyDescent="0.25">
      <c r="B5907" s="238">
        <v>5844</v>
      </c>
      <c r="C5907" s="237">
        <v>193.1774583484686</v>
      </c>
    </row>
    <row r="5908" spans="2:3" x14ac:dyDescent="0.25">
      <c r="B5908" s="238">
        <v>5845</v>
      </c>
      <c r="C5908" s="237">
        <v>39.971362891201025</v>
      </c>
    </row>
    <row r="5909" spans="2:3" x14ac:dyDescent="0.25">
      <c r="B5909" s="238">
        <v>5846</v>
      </c>
      <c r="C5909" s="237">
        <v>-26.876952797538621</v>
      </c>
    </row>
    <row r="5910" spans="2:3" x14ac:dyDescent="0.25">
      <c r="B5910" s="238">
        <v>5847</v>
      </c>
      <c r="C5910" s="237">
        <v>-53.4008279441355</v>
      </c>
    </row>
    <row r="5911" spans="2:3" x14ac:dyDescent="0.25">
      <c r="B5911" s="238">
        <v>5848</v>
      </c>
      <c r="C5911" s="237">
        <v>162.01963464640352</v>
      </c>
    </row>
    <row r="5912" spans="2:3" x14ac:dyDescent="0.25">
      <c r="B5912" s="238">
        <v>5849</v>
      </c>
      <c r="C5912" s="237">
        <v>160.24126345140149</v>
      </c>
    </row>
    <row r="5913" spans="2:3" x14ac:dyDescent="0.25">
      <c r="B5913" s="238">
        <v>5850</v>
      </c>
      <c r="C5913" s="237">
        <v>210.70864785317934</v>
      </c>
    </row>
    <row r="5914" spans="2:3" x14ac:dyDescent="0.25">
      <c r="B5914" s="238">
        <v>5851</v>
      </c>
      <c r="C5914" s="237">
        <v>93.044561146378626</v>
      </c>
    </row>
    <row r="5915" spans="2:3" x14ac:dyDescent="0.25">
      <c r="B5915" s="238">
        <v>5852</v>
      </c>
      <c r="C5915" s="237">
        <v>187.91842942979136</v>
      </c>
    </row>
    <row r="5916" spans="2:3" x14ac:dyDescent="0.25">
      <c r="B5916" s="238">
        <v>5853</v>
      </c>
      <c r="C5916" s="237">
        <v>19.726690987818955</v>
      </c>
    </row>
    <row r="5917" spans="2:3" x14ac:dyDescent="0.25">
      <c r="B5917" s="238">
        <v>5854</v>
      </c>
      <c r="C5917" s="237">
        <v>177.26851973631591</v>
      </c>
    </row>
    <row r="5918" spans="2:3" x14ac:dyDescent="0.25">
      <c r="B5918" s="238">
        <v>5855</v>
      </c>
      <c r="C5918" s="237">
        <v>98.005119162081272</v>
      </c>
    </row>
    <row r="5919" spans="2:3" x14ac:dyDescent="0.25">
      <c r="B5919" s="238">
        <v>5856</v>
      </c>
      <c r="C5919" s="237">
        <v>78.820083365166909</v>
      </c>
    </row>
    <row r="5920" spans="2:3" x14ac:dyDescent="0.25">
      <c r="B5920" s="238">
        <v>5857</v>
      </c>
      <c r="C5920" s="237">
        <v>-21.967275195170487</v>
      </c>
    </row>
    <row r="5921" spans="2:3" x14ac:dyDescent="0.25">
      <c r="B5921" s="238">
        <v>5858</v>
      </c>
      <c r="C5921" s="237">
        <v>137.50466820837431</v>
      </c>
    </row>
    <row r="5922" spans="2:3" x14ac:dyDescent="0.25">
      <c r="B5922" s="238">
        <v>5859</v>
      </c>
      <c r="C5922" s="237">
        <v>-12.497597351459149</v>
      </c>
    </row>
    <row r="5923" spans="2:3" x14ac:dyDescent="0.25">
      <c r="B5923" s="238">
        <v>5860</v>
      </c>
      <c r="C5923" s="237">
        <v>119.20910003863122</v>
      </c>
    </row>
    <row r="5924" spans="2:3" x14ac:dyDescent="0.25">
      <c r="B5924" s="238">
        <v>5861</v>
      </c>
      <c r="C5924" s="237">
        <v>92.034036503914479</v>
      </c>
    </row>
    <row r="5925" spans="2:3" x14ac:dyDescent="0.25">
      <c r="B5925" s="238">
        <v>5862</v>
      </c>
      <c r="C5925" s="237">
        <v>-3.0532431356827345</v>
      </c>
    </row>
    <row r="5926" spans="2:3" x14ac:dyDescent="0.25">
      <c r="B5926" s="238">
        <v>5863</v>
      </c>
      <c r="C5926" s="237">
        <v>148.13192379344136</v>
      </c>
    </row>
    <row r="5927" spans="2:3" x14ac:dyDescent="0.25">
      <c r="B5927" s="238">
        <v>5864</v>
      </c>
      <c r="C5927" s="237">
        <v>11.550388851408073</v>
      </c>
    </row>
    <row r="5928" spans="2:3" x14ac:dyDescent="0.25">
      <c r="B5928" s="238">
        <v>5865</v>
      </c>
      <c r="C5928" s="237">
        <v>-17.063139998280093</v>
      </c>
    </row>
    <row r="5929" spans="2:3" x14ac:dyDescent="0.25">
      <c r="B5929" s="238">
        <v>5866</v>
      </c>
      <c r="C5929" s="237">
        <v>159.83164180276719</v>
      </c>
    </row>
    <row r="5930" spans="2:3" x14ac:dyDescent="0.25">
      <c r="B5930" s="238">
        <v>5867</v>
      </c>
      <c r="C5930" s="237">
        <v>128.93408156406045</v>
      </c>
    </row>
    <row r="5931" spans="2:3" x14ac:dyDescent="0.25">
      <c r="B5931" s="238">
        <v>5868</v>
      </c>
      <c r="C5931" s="237">
        <v>452.96099342303478</v>
      </c>
    </row>
    <row r="5932" spans="2:3" x14ac:dyDescent="0.25">
      <c r="B5932" s="238">
        <v>5869</v>
      </c>
      <c r="C5932" s="237">
        <v>4.6846131014286527</v>
      </c>
    </row>
    <row r="5933" spans="2:3" x14ac:dyDescent="0.25">
      <c r="B5933" s="238">
        <v>5870</v>
      </c>
      <c r="C5933" s="237">
        <v>0.25088295177795317</v>
      </c>
    </row>
    <row r="5934" spans="2:3" x14ac:dyDescent="0.25">
      <c r="B5934" s="238">
        <v>5871</v>
      </c>
      <c r="C5934" s="237">
        <v>115.31259988169691</v>
      </c>
    </row>
    <row r="5935" spans="2:3" x14ac:dyDescent="0.25">
      <c r="B5935" s="238">
        <v>5872</v>
      </c>
      <c r="C5935" s="237">
        <v>276.30489442957224</v>
      </c>
    </row>
    <row r="5936" spans="2:3" x14ac:dyDescent="0.25">
      <c r="B5936" s="238">
        <v>5873</v>
      </c>
      <c r="C5936" s="237">
        <v>201.09843307208416</v>
      </c>
    </row>
    <row r="5937" spans="2:3" x14ac:dyDescent="0.25">
      <c r="B5937" s="238">
        <v>5874</v>
      </c>
      <c r="C5937" s="237">
        <v>253.35488963749088</v>
      </c>
    </row>
    <row r="5938" spans="2:3" x14ac:dyDescent="0.25">
      <c r="B5938" s="238">
        <v>5875</v>
      </c>
      <c r="C5938" s="237">
        <v>43.870184737022399</v>
      </c>
    </row>
    <row r="5939" spans="2:3" x14ac:dyDescent="0.25">
      <c r="B5939" s="238">
        <v>5876</v>
      </c>
      <c r="C5939" s="237">
        <v>9.9010407036953865</v>
      </c>
    </row>
    <row r="5940" spans="2:3" x14ac:dyDescent="0.25">
      <c r="B5940" s="238">
        <v>5877</v>
      </c>
      <c r="C5940" s="237">
        <v>-23.154957158363885</v>
      </c>
    </row>
    <row r="5941" spans="2:3" x14ac:dyDescent="0.25">
      <c r="B5941" s="238">
        <v>5878</v>
      </c>
      <c r="C5941" s="237">
        <v>123.20648604260883</v>
      </c>
    </row>
    <row r="5942" spans="2:3" x14ac:dyDescent="0.25">
      <c r="B5942" s="238">
        <v>5879</v>
      </c>
      <c r="C5942" s="237">
        <v>374.94271339348711</v>
      </c>
    </row>
    <row r="5943" spans="2:3" x14ac:dyDescent="0.25">
      <c r="B5943" s="238">
        <v>5880</v>
      </c>
      <c r="C5943" s="237">
        <v>-27.140118439485349</v>
      </c>
    </row>
    <row r="5944" spans="2:3" x14ac:dyDescent="0.25">
      <c r="B5944" s="238">
        <v>5881</v>
      </c>
      <c r="C5944" s="237">
        <v>239.0573834037483</v>
      </c>
    </row>
    <row r="5945" spans="2:3" x14ac:dyDescent="0.25">
      <c r="B5945" s="238">
        <v>5882</v>
      </c>
      <c r="C5945" s="237">
        <v>259.95668983591884</v>
      </c>
    </row>
    <row r="5946" spans="2:3" x14ac:dyDescent="0.25">
      <c r="B5946" s="238">
        <v>5883</v>
      </c>
      <c r="C5946" s="237">
        <v>74.398646623870789</v>
      </c>
    </row>
    <row r="5947" spans="2:3" x14ac:dyDescent="0.25">
      <c r="B5947" s="238">
        <v>5884</v>
      </c>
      <c r="C5947" s="237">
        <v>187.38170780141647</v>
      </c>
    </row>
    <row r="5948" spans="2:3" x14ac:dyDescent="0.25">
      <c r="B5948" s="238">
        <v>5885</v>
      </c>
      <c r="C5948" s="237">
        <v>213.34536221431688</v>
      </c>
    </row>
    <row r="5949" spans="2:3" x14ac:dyDescent="0.25">
      <c r="B5949" s="238">
        <v>5886</v>
      </c>
      <c r="C5949" s="237">
        <v>202.7300196923448</v>
      </c>
    </row>
    <row r="5950" spans="2:3" x14ac:dyDescent="0.25">
      <c r="B5950" s="238">
        <v>5887</v>
      </c>
      <c r="C5950" s="237">
        <v>75.626409532668177</v>
      </c>
    </row>
    <row r="5951" spans="2:3" x14ac:dyDescent="0.25">
      <c r="B5951" s="238">
        <v>5888</v>
      </c>
      <c r="C5951" s="237">
        <v>147.52392697789867</v>
      </c>
    </row>
    <row r="5952" spans="2:3" x14ac:dyDescent="0.25">
      <c r="B5952" s="238">
        <v>5889</v>
      </c>
      <c r="C5952" s="237">
        <v>144.28484881144516</v>
      </c>
    </row>
    <row r="5953" spans="2:3" x14ac:dyDescent="0.25">
      <c r="B5953" s="238">
        <v>5890</v>
      </c>
      <c r="C5953" s="237">
        <v>266.93010263483791</v>
      </c>
    </row>
    <row r="5954" spans="2:3" x14ac:dyDescent="0.25">
      <c r="B5954" s="238">
        <v>5891</v>
      </c>
      <c r="C5954" s="237">
        <v>-48.034932027059938</v>
      </c>
    </row>
    <row r="5955" spans="2:3" x14ac:dyDescent="0.25">
      <c r="B5955" s="238">
        <v>5892</v>
      </c>
      <c r="C5955" s="237">
        <v>257.77012460450356</v>
      </c>
    </row>
    <row r="5956" spans="2:3" x14ac:dyDescent="0.25">
      <c r="B5956" s="238">
        <v>5893</v>
      </c>
      <c r="C5956" s="237">
        <v>132.86477758369392</v>
      </c>
    </row>
    <row r="5957" spans="2:3" x14ac:dyDescent="0.25">
      <c r="B5957" s="238">
        <v>5894</v>
      </c>
      <c r="C5957" s="237">
        <v>124.50167737085951</v>
      </c>
    </row>
    <row r="5958" spans="2:3" x14ac:dyDescent="0.25">
      <c r="B5958" s="238">
        <v>5895</v>
      </c>
      <c r="C5958" s="237">
        <v>225.13926482591091</v>
      </c>
    </row>
    <row r="5959" spans="2:3" x14ac:dyDescent="0.25">
      <c r="B5959" s="238">
        <v>5896</v>
      </c>
      <c r="C5959" s="237">
        <v>143.90384304917373</v>
      </c>
    </row>
    <row r="5960" spans="2:3" x14ac:dyDescent="0.25">
      <c r="B5960" s="238">
        <v>5897</v>
      </c>
      <c r="C5960" s="237">
        <v>-7.2687484390426107</v>
      </c>
    </row>
    <row r="5961" spans="2:3" x14ac:dyDescent="0.25">
      <c r="B5961" s="238">
        <v>5898</v>
      </c>
      <c r="C5961" s="237">
        <v>147.23442494282517</v>
      </c>
    </row>
    <row r="5962" spans="2:3" x14ac:dyDescent="0.25">
      <c r="B5962" s="238">
        <v>5899</v>
      </c>
      <c r="C5962" s="237">
        <v>194.38549386536016</v>
      </c>
    </row>
    <row r="5963" spans="2:3" x14ac:dyDescent="0.25">
      <c r="B5963" s="238">
        <v>5900</v>
      </c>
      <c r="C5963" s="237">
        <v>208.61309885922452</v>
      </c>
    </row>
    <row r="5964" spans="2:3" x14ac:dyDescent="0.25">
      <c r="B5964" s="238">
        <v>5901</v>
      </c>
      <c r="C5964" s="237">
        <v>60.94480331505995</v>
      </c>
    </row>
    <row r="5965" spans="2:3" x14ac:dyDescent="0.25">
      <c r="B5965" s="238">
        <v>5902</v>
      </c>
      <c r="C5965" s="237">
        <v>148.46151004226942</v>
      </c>
    </row>
    <row r="5966" spans="2:3" x14ac:dyDescent="0.25">
      <c r="B5966" s="238">
        <v>5903</v>
      </c>
      <c r="C5966" s="237">
        <v>-31.331629954748365</v>
      </c>
    </row>
    <row r="5967" spans="2:3" x14ac:dyDescent="0.25">
      <c r="B5967" s="238">
        <v>5904</v>
      </c>
      <c r="C5967" s="237">
        <v>-39.167177597033884</v>
      </c>
    </row>
    <row r="5968" spans="2:3" x14ac:dyDescent="0.25">
      <c r="B5968" s="238">
        <v>5905</v>
      </c>
      <c r="C5968" s="237">
        <v>74.040774422511362</v>
      </c>
    </row>
    <row r="5969" spans="2:3" x14ac:dyDescent="0.25">
      <c r="B5969" s="238">
        <v>5906</v>
      </c>
      <c r="C5969" s="237">
        <v>226.25286161127957</v>
      </c>
    </row>
    <row r="5970" spans="2:3" x14ac:dyDescent="0.25">
      <c r="B5970" s="238">
        <v>5907</v>
      </c>
      <c r="C5970" s="237">
        <v>284.57776149531071</v>
      </c>
    </row>
    <row r="5971" spans="2:3" x14ac:dyDescent="0.25">
      <c r="B5971" s="238">
        <v>5908</v>
      </c>
      <c r="C5971" s="237">
        <v>208.37423549822597</v>
      </c>
    </row>
    <row r="5972" spans="2:3" x14ac:dyDescent="0.25">
      <c r="B5972" s="238">
        <v>5909</v>
      </c>
      <c r="C5972" s="237">
        <v>40.350223321838953</v>
      </c>
    </row>
    <row r="5973" spans="2:3" x14ac:dyDescent="0.25">
      <c r="B5973" s="238">
        <v>5910</v>
      </c>
      <c r="C5973" s="237">
        <v>312.55480603619344</v>
      </c>
    </row>
    <row r="5974" spans="2:3" x14ac:dyDescent="0.25">
      <c r="B5974" s="238">
        <v>5911</v>
      </c>
      <c r="C5974" s="237">
        <v>125.77823915058507</v>
      </c>
    </row>
    <row r="5975" spans="2:3" x14ac:dyDescent="0.25">
      <c r="B5975" s="238">
        <v>5912</v>
      </c>
      <c r="C5975" s="237">
        <v>341.960106865792</v>
      </c>
    </row>
    <row r="5976" spans="2:3" x14ac:dyDescent="0.25">
      <c r="B5976" s="238">
        <v>5913</v>
      </c>
      <c r="C5976" s="237">
        <v>191.89504078391764</v>
      </c>
    </row>
    <row r="5977" spans="2:3" x14ac:dyDescent="0.25">
      <c r="B5977" s="238">
        <v>5914</v>
      </c>
      <c r="C5977" s="237">
        <v>198.12128718031244</v>
      </c>
    </row>
    <row r="5978" spans="2:3" x14ac:dyDescent="0.25">
      <c r="B5978" s="238">
        <v>5915</v>
      </c>
      <c r="C5978" s="237">
        <v>212.73064796694578</v>
      </c>
    </row>
    <row r="5979" spans="2:3" x14ac:dyDescent="0.25">
      <c r="B5979" s="238">
        <v>5916</v>
      </c>
      <c r="C5979" s="237">
        <v>-52.902633350640144</v>
      </c>
    </row>
    <row r="5980" spans="2:3" x14ac:dyDescent="0.25">
      <c r="B5980" s="238">
        <v>5917</v>
      </c>
      <c r="C5980" s="237">
        <v>61.481420956275421</v>
      </c>
    </row>
    <row r="5981" spans="2:3" x14ac:dyDescent="0.25">
      <c r="B5981" s="238">
        <v>5918</v>
      </c>
      <c r="C5981" s="237">
        <v>171.91284663452356</v>
      </c>
    </row>
    <row r="5982" spans="2:3" x14ac:dyDescent="0.25">
      <c r="B5982" s="238">
        <v>5919</v>
      </c>
      <c r="C5982" s="237">
        <v>213.8066628444291</v>
      </c>
    </row>
    <row r="5983" spans="2:3" x14ac:dyDescent="0.25">
      <c r="B5983" s="238">
        <v>5920</v>
      </c>
      <c r="C5983" s="237">
        <v>65.166311126520725</v>
      </c>
    </row>
    <row r="5984" spans="2:3" x14ac:dyDescent="0.25">
      <c r="B5984" s="238">
        <v>5921</v>
      </c>
      <c r="C5984" s="237">
        <v>208.21144658184477</v>
      </c>
    </row>
    <row r="5985" spans="2:3" x14ac:dyDescent="0.25">
      <c r="B5985" s="238">
        <v>5922</v>
      </c>
      <c r="C5985" s="237">
        <v>50.666981079800379</v>
      </c>
    </row>
    <row r="5986" spans="2:3" x14ac:dyDescent="0.25">
      <c r="B5986" s="238">
        <v>5923</v>
      </c>
      <c r="C5986" s="237">
        <v>374.4494528983364</v>
      </c>
    </row>
    <row r="5987" spans="2:3" x14ac:dyDescent="0.25">
      <c r="B5987" s="238">
        <v>5924</v>
      </c>
      <c r="C5987" s="237">
        <v>55.981085708285605</v>
      </c>
    </row>
    <row r="5988" spans="2:3" x14ac:dyDescent="0.25">
      <c r="B5988" s="238">
        <v>5925</v>
      </c>
      <c r="C5988" s="237">
        <v>11.134530719731032</v>
      </c>
    </row>
    <row r="5989" spans="2:3" x14ac:dyDescent="0.25">
      <c r="B5989" s="238">
        <v>5926</v>
      </c>
      <c r="C5989" s="237">
        <v>-43.67036734000763</v>
      </c>
    </row>
    <row r="5990" spans="2:3" x14ac:dyDescent="0.25">
      <c r="B5990" s="238">
        <v>5927</v>
      </c>
      <c r="C5990" s="237">
        <v>140.58822281138191</v>
      </c>
    </row>
    <row r="5991" spans="2:3" x14ac:dyDescent="0.25">
      <c r="B5991" s="238">
        <v>5928</v>
      </c>
      <c r="C5991" s="237">
        <v>202.22731606506426</v>
      </c>
    </row>
    <row r="5992" spans="2:3" x14ac:dyDescent="0.25">
      <c r="B5992" s="238">
        <v>5929</v>
      </c>
      <c r="C5992" s="237">
        <v>260.78312498993591</v>
      </c>
    </row>
    <row r="5993" spans="2:3" x14ac:dyDescent="0.25">
      <c r="B5993" s="238">
        <v>5930</v>
      </c>
      <c r="C5993" s="237">
        <v>-56.70680784205183</v>
      </c>
    </row>
    <row r="5994" spans="2:3" x14ac:dyDescent="0.25">
      <c r="B5994" s="238">
        <v>5931</v>
      </c>
      <c r="C5994" s="237">
        <v>190.02695454340966</v>
      </c>
    </row>
    <row r="5995" spans="2:3" x14ac:dyDescent="0.25">
      <c r="B5995" s="238">
        <v>5932</v>
      </c>
      <c r="C5995" s="237">
        <v>-197.33840955752595</v>
      </c>
    </row>
    <row r="5996" spans="2:3" x14ac:dyDescent="0.25">
      <c r="B5996" s="238">
        <v>5933</v>
      </c>
      <c r="C5996" s="237">
        <v>191.07229261550532</v>
      </c>
    </row>
    <row r="5997" spans="2:3" x14ac:dyDescent="0.25">
      <c r="B5997" s="238">
        <v>5934</v>
      </c>
      <c r="C5997" s="237">
        <v>49.997406908618572</v>
      </c>
    </row>
    <row r="5998" spans="2:3" x14ac:dyDescent="0.25">
      <c r="B5998" s="238">
        <v>5935</v>
      </c>
      <c r="C5998" s="237">
        <v>372.88239605176511</v>
      </c>
    </row>
    <row r="5999" spans="2:3" x14ac:dyDescent="0.25">
      <c r="B5999" s="238">
        <v>5936</v>
      </c>
      <c r="C5999" s="237">
        <v>315.26072757863892</v>
      </c>
    </row>
    <row r="6000" spans="2:3" x14ac:dyDescent="0.25">
      <c r="B6000" s="238">
        <v>5937</v>
      </c>
      <c r="C6000" s="237">
        <v>39.98411964209329</v>
      </c>
    </row>
    <row r="6001" spans="2:3" x14ac:dyDescent="0.25">
      <c r="B6001" s="238">
        <v>5938</v>
      </c>
      <c r="C6001" s="237">
        <v>-77.997372316864784</v>
      </c>
    </row>
    <row r="6002" spans="2:3" x14ac:dyDescent="0.25">
      <c r="B6002" s="238">
        <v>5939</v>
      </c>
      <c r="C6002" s="237">
        <v>-60.643834100236177</v>
      </c>
    </row>
    <row r="6003" spans="2:3" x14ac:dyDescent="0.25">
      <c r="B6003" s="238">
        <v>5940</v>
      </c>
      <c r="C6003" s="237">
        <v>287.92336232603981</v>
      </c>
    </row>
    <row r="6004" spans="2:3" x14ac:dyDescent="0.25">
      <c r="B6004" s="238">
        <v>5941</v>
      </c>
      <c r="C6004" s="237">
        <v>26.275147833274715</v>
      </c>
    </row>
    <row r="6005" spans="2:3" x14ac:dyDescent="0.25">
      <c r="B6005" s="238">
        <v>5942</v>
      </c>
      <c r="C6005" s="237">
        <v>99.435785051120661</v>
      </c>
    </row>
    <row r="6006" spans="2:3" x14ac:dyDescent="0.25">
      <c r="B6006" s="238">
        <v>5943</v>
      </c>
      <c r="C6006" s="237">
        <v>112.85597816955537</v>
      </c>
    </row>
    <row r="6007" spans="2:3" x14ac:dyDescent="0.25">
      <c r="B6007" s="238">
        <v>5944</v>
      </c>
      <c r="C6007" s="237">
        <v>52.483008018891184</v>
      </c>
    </row>
    <row r="6008" spans="2:3" x14ac:dyDescent="0.25">
      <c r="B6008" s="238">
        <v>5945</v>
      </c>
      <c r="C6008" s="237">
        <v>25.497014959272136</v>
      </c>
    </row>
    <row r="6009" spans="2:3" x14ac:dyDescent="0.25">
      <c r="B6009" s="238">
        <v>5946</v>
      </c>
      <c r="C6009" s="237">
        <v>310.79165391808112</v>
      </c>
    </row>
    <row r="6010" spans="2:3" x14ac:dyDescent="0.25">
      <c r="B6010" s="238">
        <v>5947</v>
      </c>
      <c r="C6010" s="237">
        <v>522.42656896499352</v>
      </c>
    </row>
    <row r="6011" spans="2:3" x14ac:dyDescent="0.25">
      <c r="B6011" s="238">
        <v>5948</v>
      </c>
      <c r="C6011" s="237">
        <v>122.75622498087289</v>
      </c>
    </row>
    <row r="6012" spans="2:3" x14ac:dyDescent="0.25">
      <c r="B6012" s="238">
        <v>5949</v>
      </c>
      <c r="C6012" s="237">
        <v>-148.36000117729367</v>
      </c>
    </row>
    <row r="6013" spans="2:3" x14ac:dyDescent="0.25">
      <c r="B6013" s="238">
        <v>5950</v>
      </c>
      <c r="C6013" s="237">
        <v>103.94475546453397</v>
      </c>
    </row>
    <row r="6014" spans="2:3" x14ac:dyDescent="0.25">
      <c r="B6014" s="238">
        <v>5951</v>
      </c>
      <c r="C6014" s="237">
        <v>-19.069379179133648</v>
      </c>
    </row>
    <row r="6015" spans="2:3" x14ac:dyDescent="0.25">
      <c r="B6015" s="238">
        <v>5952</v>
      </c>
      <c r="C6015" s="237">
        <v>240.45729046756861</v>
      </c>
    </row>
    <row r="6016" spans="2:3" x14ac:dyDescent="0.25">
      <c r="B6016" s="238">
        <v>5953</v>
      </c>
      <c r="C6016" s="237">
        <v>147.73975407430001</v>
      </c>
    </row>
    <row r="6017" spans="2:3" x14ac:dyDescent="0.25">
      <c r="B6017" s="238">
        <v>5954</v>
      </c>
      <c r="C6017" s="237">
        <v>-29.168471433559262</v>
      </c>
    </row>
    <row r="6018" spans="2:3" x14ac:dyDescent="0.25">
      <c r="B6018" s="238">
        <v>5955</v>
      </c>
      <c r="C6018" s="237">
        <v>226.3255356765587</v>
      </c>
    </row>
    <row r="6019" spans="2:3" x14ac:dyDescent="0.25">
      <c r="B6019" s="238">
        <v>5956</v>
      </c>
      <c r="C6019" s="237">
        <v>72.884776390230698</v>
      </c>
    </row>
    <row r="6020" spans="2:3" x14ac:dyDescent="0.25">
      <c r="B6020" s="238">
        <v>5957</v>
      </c>
      <c r="C6020" s="237">
        <v>69.237552155991438</v>
      </c>
    </row>
    <row r="6021" spans="2:3" x14ac:dyDescent="0.25">
      <c r="B6021" s="238">
        <v>5958</v>
      </c>
      <c r="C6021" s="237">
        <v>46.186776000779787</v>
      </c>
    </row>
    <row r="6022" spans="2:3" x14ac:dyDescent="0.25">
      <c r="B6022" s="238">
        <v>5959</v>
      </c>
      <c r="C6022" s="237">
        <v>186.8901528815386</v>
      </c>
    </row>
    <row r="6023" spans="2:3" x14ac:dyDescent="0.25">
      <c r="B6023" s="238">
        <v>5960</v>
      </c>
      <c r="C6023" s="237">
        <v>63.56810522592658</v>
      </c>
    </row>
    <row r="6024" spans="2:3" x14ac:dyDescent="0.25">
      <c r="B6024" s="238">
        <v>5961</v>
      </c>
      <c r="C6024" s="237">
        <v>135.20300569623598</v>
      </c>
    </row>
    <row r="6025" spans="2:3" x14ac:dyDescent="0.25">
      <c r="B6025" s="238">
        <v>5962</v>
      </c>
      <c r="C6025" s="237">
        <v>59.624150083581014</v>
      </c>
    </row>
    <row r="6026" spans="2:3" x14ac:dyDescent="0.25">
      <c r="B6026" s="238">
        <v>5963</v>
      </c>
      <c r="C6026" s="237">
        <v>78.523599667214285</v>
      </c>
    </row>
    <row r="6027" spans="2:3" x14ac:dyDescent="0.25">
      <c r="B6027" s="238">
        <v>5964</v>
      </c>
      <c r="C6027" s="237">
        <v>251.65916097124102</v>
      </c>
    </row>
    <row r="6028" spans="2:3" x14ac:dyDescent="0.25">
      <c r="B6028" s="238">
        <v>5965</v>
      </c>
      <c r="C6028" s="237">
        <v>57.031056938500228</v>
      </c>
    </row>
    <row r="6029" spans="2:3" x14ac:dyDescent="0.25">
      <c r="B6029" s="238">
        <v>5966</v>
      </c>
      <c r="C6029" s="237">
        <v>-16.03068030573354</v>
      </c>
    </row>
    <row r="6030" spans="2:3" x14ac:dyDescent="0.25">
      <c r="B6030" s="238">
        <v>5967</v>
      </c>
      <c r="C6030" s="237">
        <v>-9.2101021440810484</v>
      </c>
    </row>
    <row r="6031" spans="2:3" x14ac:dyDescent="0.25">
      <c r="B6031" s="238">
        <v>5968</v>
      </c>
      <c r="C6031" s="237">
        <v>314.4321520757145</v>
      </c>
    </row>
    <row r="6032" spans="2:3" x14ac:dyDescent="0.25">
      <c r="B6032" s="238">
        <v>5969</v>
      </c>
      <c r="C6032" s="237">
        <v>136.27238589820968</v>
      </c>
    </row>
    <row r="6033" spans="2:3" x14ac:dyDescent="0.25">
      <c r="B6033" s="238">
        <v>5970</v>
      </c>
      <c r="C6033" s="237">
        <v>-16.510623601720852</v>
      </c>
    </row>
    <row r="6034" spans="2:3" x14ac:dyDescent="0.25">
      <c r="B6034" s="238">
        <v>5971</v>
      </c>
      <c r="C6034" s="237">
        <v>212.70040401998972</v>
      </c>
    </row>
    <row r="6035" spans="2:3" x14ac:dyDescent="0.25">
      <c r="B6035" s="238">
        <v>5972</v>
      </c>
      <c r="C6035" s="237">
        <v>387.76392187591176</v>
      </c>
    </row>
    <row r="6036" spans="2:3" x14ac:dyDescent="0.25">
      <c r="B6036" s="238">
        <v>5973</v>
      </c>
      <c r="C6036" s="237">
        <v>45.66287166328577</v>
      </c>
    </row>
    <row r="6037" spans="2:3" x14ac:dyDescent="0.25">
      <c r="B6037" s="238">
        <v>5974</v>
      </c>
      <c r="C6037" s="237">
        <v>119.88040671990562</v>
      </c>
    </row>
    <row r="6038" spans="2:3" x14ac:dyDescent="0.25">
      <c r="B6038" s="238">
        <v>5975</v>
      </c>
      <c r="C6038" s="237">
        <v>-80.781328528897319</v>
      </c>
    </row>
    <row r="6039" spans="2:3" x14ac:dyDescent="0.25">
      <c r="B6039" s="238">
        <v>5976</v>
      </c>
      <c r="C6039" s="237">
        <v>83.918817106027944</v>
      </c>
    </row>
    <row r="6040" spans="2:3" x14ac:dyDescent="0.25">
      <c r="B6040" s="238">
        <v>5977</v>
      </c>
      <c r="C6040" s="237">
        <v>278.3777269238974</v>
      </c>
    </row>
    <row r="6041" spans="2:3" x14ac:dyDescent="0.25">
      <c r="B6041" s="238">
        <v>5978</v>
      </c>
      <c r="C6041" s="237">
        <v>25.826904778518013</v>
      </c>
    </row>
    <row r="6042" spans="2:3" x14ac:dyDescent="0.25">
      <c r="B6042" s="238">
        <v>5979</v>
      </c>
      <c r="C6042" s="237">
        <v>193.49255287138189</v>
      </c>
    </row>
    <row r="6043" spans="2:3" x14ac:dyDescent="0.25">
      <c r="B6043" s="238">
        <v>5980</v>
      </c>
      <c r="C6043" s="237">
        <v>214.34449072094293</v>
      </c>
    </row>
    <row r="6044" spans="2:3" x14ac:dyDescent="0.25">
      <c r="B6044" s="238">
        <v>5981</v>
      </c>
      <c r="C6044" s="237">
        <v>161.61824382769859</v>
      </c>
    </row>
    <row r="6045" spans="2:3" x14ac:dyDescent="0.25">
      <c r="B6045" s="238">
        <v>5982</v>
      </c>
      <c r="C6045" s="237">
        <v>49.342836994600418</v>
      </c>
    </row>
    <row r="6046" spans="2:3" x14ac:dyDescent="0.25">
      <c r="B6046" s="238">
        <v>5983</v>
      </c>
      <c r="C6046" s="237">
        <v>-16.833029364998538</v>
      </c>
    </row>
    <row r="6047" spans="2:3" x14ac:dyDescent="0.25">
      <c r="B6047" s="238">
        <v>5984</v>
      </c>
      <c r="C6047" s="237">
        <v>55.960990891214735</v>
      </c>
    </row>
    <row r="6048" spans="2:3" x14ac:dyDescent="0.25">
      <c r="B6048" s="238">
        <v>5985</v>
      </c>
      <c r="C6048" s="237">
        <v>273.04264254173398</v>
      </c>
    </row>
    <row r="6049" spans="2:3" x14ac:dyDescent="0.25">
      <c r="B6049" s="238">
        <v>5986</v>
      </c>
      <c r="C6049" s="237">
        <v>-100.49175521884681</v>
      </c>
    </row>
    <row r="6050" spans="2:3" x14ac:dyDescent="0.25">
      <c r="B6050" s="238">
        <v>5987</v>
      </c>
      <c r="C6050" s="237">
        <v>19.82557148941828</v>
      </c>
    </row>
    <row r="6051" spans="2:3" x14ac:dyDescent="0.25">
      <c r="B6051" s="238">
        <v>5988</v>
      </c>
      <c r="C6051" s="237">
        <v>-32.690980628938263</v>
      </c>
    </row>
    <row r="6052" spans="2:3" x14ac:dyDescent="0.25">
      <c r="B6052" s="238">
        <v>5989</v>
      </c>
      <c r="C6052" s="237">
        <v>210.64059395667627</v>
      </c>
    </row>
    <row r="6053" spans="2:3" x14ac:dyDescent="0.25">
      <c r="B6053" s="238">
        <v>5990</v>
      </c>
      <c r="C6053" s="237">
        <v>302.79292324763247</v>
      </c>
    </row>
    <row r="6054" spans="2:3" x14ac:dyDescent="0.25">
      <c r="B6054" s="238">
        <v>5991</v>
      </c>
      <c r="C6054" s="237">
        <v>89.721407761637209</v>
      </c>
    </row>
    <row r="6055" spans="2:3" x14ac:dyDescent="0.25">
      <c r="B6055" s="238">
        <v>5992</v>
      </c>
      <c r="C6055" s="237">
        <v>161.34342615147253</v>
      </c>
    </row>
    <row r="6056" spans="2:3" x14ac:dyDescent="0.25">
      <c r="B6056" s="238">
        <v>5993</v>
      </c>
      <c r="C6056" s="237">
        <v>-64.863046484792477</v>
      </c>
    </row>
    <row r="6057" spans="2:3" x14ac:dyDescent="0.25">
      <c r="B6057" s="238">
        <v>5994</v>
      </c>
      <c r="C6057" s="237">
        <v>127.80621588449206</v>
      </c>
    </row>
    <row r="6058" spans="2:3" x14ac:dyDescent="0.25">
      <c r="B6058" s="238">
        <v>5995</v>
      </c>
      <c r="C6058" s="237">
        <v>193.49072865085017</v>
      </c>
    </row>
    <row r="6059" spans="2:3" x14ac:dyDescent="0.25">
      <c r="B6059" s="238">
        <v>5996</v>
      </c>
      <c r="C6059" s="237">
        <v>171.03259605751015</v>
      </c>
    </row>
    <row r="6060" spans="2:3" x14ac:dyDescent="0.25">
      <c r="B6060" s="238">
        <v>5997</v>
      </c>
      <c r="C6060" s="237">
        <v>48.059108535932509</v>
      </c>
    </row>
    <row r="6061" spans="2:3" x14ac:dyDescent="0.25">
      <c r="B6061" s="238">
        <v>5998</v>
      </c>
      <c r="C6061" s="237">
        <v>308.784843190723</v>
      </c>
    </row>
    <row r="6062" spans="2:3" x14ac:dyDescent="0.25">
      <c r="B6062" s="238">
        <v>5999</v>
      </c>
      <c r="C6062" s="237">
        <v>50.090417938802787</v>
      </c>
    </row>
    <row r="6063" spans="2:3" x14ac:dyDescent="0.25">
      <c r="B6063" s="238">
        <v>6000</v>
      </c>
      <c r="C6063" s="237">
        <v>175.99389694805944</v>
      </c>
    </row>
    <row r="6064" spans="2:3" x14ac:dyDescent="0.25">
      <c r="B6064" s="238">
        <v>6001</v>
      </c>
      <c r="C6064" s="237">
        <v>-44.461319661857573</v>
      </c>
    </row>
    <row r="6065" spans="2:3" x14ac:dyDescent="0.25">
      <c r="B6065" s="238">
        <v>6002</v>
      </c>
      <c r="C6065" s="237">
        <v>125.76841421561963</v>
      </c>
    </row>
    <row r="6066" spans="2:3" x14ac:dyDescent="0.25">
      <c r="B6066" s="238">
        <v>6003</v>
      </c>
      <c r="C6066" s="237">
        <v>200.13059876170902</v>
      </c>
    </row>
    <row r="6067" spans="2:3" x14ac:dyDescent="0.25">
      <c r="B6067" s="238">
        <v>6004</v>
      </c>
      <c r="C6067" s="237">
        <v>75.612620962068107</v>
      </c>
    </row>
    <row r="6068" spans="2:3" x14ac:dyDescent="0.25">
      <c r="B6068" s="238">
        <v>6005</v>
      </c>
      <c r="C6068" s="237">
        <v>7.5765701453018721</v>
      </c>
    </row>
    <row r="6069" spans="2:3" x14ac:dyDescent="0.25">
      <c r="B6069" s="238">
        <v>6006</v>
      </c>
      <c r="C6069" s="237">
        <v>134.05096190376446</v>
      </c>
    </row>
    <row r="6070" spans="2:3" x14ac:dyDescent="0.25">
      <c r="B6070" s="238">
        <v>6007</v>
      </c>
      <c r="C6070" s="237">
        <v>-56.619905012705402</v>
      </c>
    </row>
    <row r="6071" spans="2:3" x14ac:dyDescent="0.25">
      <c r="B6071" s="238">
        <v>6008</v>
      </c>
      <c r="C6071" s="237">
        <v>14.489693598736622</v>
      </c>
    </row>
    <row r="6072" spans="2:3" x14ac:dyDescent="0.25">
      <c r="B6072" s="238">
        <v>6009</v>
      </c>
      <c r="C6072" s="237">
        <v>159.53495421613144</v>
      </c>
    </row>
    <row r="6073" spans="2:3" x14ac:dyDescent="0.25">
      <c r="B6073" s="238">
        <v>6010</v>
      </c>
      <c r="C6073" s="237">
        <v>-18.109968021272039</v>
      </c>
    </row>
    <row r="6074" spans="2:3" x14ac:dyDescent="0.25">
      <c r="B6074" s="238">
        <v>6011</v>
      </c>
      <c r="C6074" s="237">
        <v>32.040377882136539</v>
      </c>
    </row>
    <row r="6075" spans="2:3" x14ac:dyDescent="0.25">
      <c r="B6075" s="238">
        <v>6012</v>
      </c>
      <c r="C6075" s="237">
        <v>3.9180822819542414</v>
      </c>
    </row>
    <row r="6076" spans="2:3" x14ac:dyDescent="0.25">
      <c r="B6076" s="238">
        <v>6013</v>
      </c>
      <c r="C6076" s="237">
        <v>112.12146799192277</v>
      </c>
    </row>
    <row r="6077" spans="2:3" x14ac:dyDescent="0.25">
      <c r="B6077" s="238">
        <v>6014</v>
      </c>
      <c r="C6077" s="237">
        <v>56.36353526905534</v>
      </c>
    </row>
    <row r="6078" spans="2:3" x14ac:dyDescent="0.25">
      <c r="B6078" s="238">
        <v>6015</v>
      </c>
      <c r="C6078" s="237">
        <v>-54.202788308385777</v>
      </c>
    </row>
    <row r="6079" spans="2:3" x14ac:dyDescent="0.25">
      <c r="B6079" s="238">
        <v>6016</v>
      </c>
      <c r="C6079" s="237">
        <v>-85.799499191211254</v>
      </c>
    </row>
    <row r="6080" spans="2:3" x14ac:dyDescent="0.25">
      <c r="B6080" s="238">
        <v>6017</v>
      </c>
      <c r="C6080" s="237">
        <v>292.78726532075734</v>
      </c>
    </row>
    <row r="6081" spans="2:3" x14ac:dyDescent="0.25">
      <c r="B6081" s="238">
        <v>6018</v>
      </c>
      <c r="C6081" s="237">
        <v>155.95405334872359</v>
      </c>
    </row>
    <row r="6082" spans="2:3" x14ac:dyDescent="0.25">
      <c r="B6082" s="238">
        <v>6019</v>
      </c>
      <c r="C6082" s="237">
        <v>-70.237318472558883</v>
      </c>
    </row>
    <row r="6083" spans="2:3" x14ac:dyDescent="0.25">
      <c r="B6083" s="238">
        <v>6020</v>
      </c>
      <c r="C6083" s="237">
        <v>151.17374659408947</v>
      </c>
    </row>
    <row r="6084" spans="2:3" x14ac:dyDescent="0.25">
      <c r="B6084" s="238">
        <v>6021</v>
      </c>
      <c r="C6084" s="237">
        <v>245.25195104471069</v>
      </c>
    </row>
    <row r="6085" spans="2:3" x14ac:dyDescent="0.25">
      <c r="B6085" s="238">
        <v>6022</v>
      </c>
      <c r="C6085" s="237">
        <v>-16.959450195775531</v>
      </c>
    </row>
    <row r="6086" spans="2:3" x14ac:dyDescent="0.25">
      <c r="B6086" s="238">
        <v>6023</v>
      </c>
      <c r="C6086" s="237">
        <v>134.36337292693713</v>
      </c>
    </row>
    <row r="6087" spans="2:3" x14ac:dyDescent="0.25">
      <c r="B6087" s="238">
        <v>6024</v>
      </c>
      <c r="C6087" s="237">
        <v>3.6820600536474899</v>
      </c>
    </row>
    <row r="6088" spans="2:3" x14ac:dyDescent="0.25">
      <c r="B6088" s="238">
        <v>6025</v>
      </c>
      <c r="C6088" s="237">
        <v>-252.88698778182714</v>
      </c>
    </row>
    <row r="6089" spans="2:3" x14ac:dyDescent="0.25">
      <c r="B6089" s="238">
        <v>6026</v>
      </c>
      <c r="C6089" s="237">
        <v>4.0412523567268011</v>
      </c>
    </row>
    <row r="6090" spans="2:3" x14ac:dyDescent="0.25">
      <c r="B6090" s="238">
        <v>6027</v>
      </c>
      <c r="C6090" s="237">
        <v>-17.358678851326516</v>
      </c>
    </row>
    <row r="6091" spans="2:3" x14ac:dyDescent="0.25">
      <c r="B6091" s="238">
        <v>6028</v>
      </c>
      <c r="C6091" s="237">
        <v>55.845107403849283</v>
      </c>
    </row>
    <row r="6092" spans="2:3" x14ac:dyDescent="0.25">
      <c r="B6092" s="238">
        <v>6029</v>
      </c>
      <c r="C6092" s="237">
        <v>-62.337172661411103</v>
      </c>
    </row>
    <row r="6093" spans="2:3" x14ac:dyDescent="0.25">
      <c r="B6093" s="238">
        <v>6030</v>
      </c>
      <c r="C6093" s="237">
        <v>228.60636204975611</v>
      </c>
    </row>
    <row r="6094" spans="2:3" x14ac:dyDescent="0.25">
      <c r="B6094" s="238">
        <v>6031</v>
      </c>
      <c r="C6094" s="237">
        <v>369.38196796306624</v>
      </c>
    </row>
    <row r="6095" spans="2:3" x14ac:dyDescent="0.25">
      <c r="B6095" s="238">
        <v>6032</v>
      </c>
      <c r="C6095" s="237">
        <v>103.2204553597828</v>
      </c>
    </row>
    <row r="6096" spans="2:3" x14ac:dyDescent="0.25">
      <c r="B6096" s="238">
        <v>6033</v>
      </c>
      <c r="C6096" s="237">
        <v>44.488776193700588</v>
      </c>
    </row>
    <row r="6097" spans="2:3" x14ac:dyDescent="0.25">
      <c r="B6097" s="238">
        <v>6034</v>
      </c>
      <c r="C6097" s="237">
        <v>-12.164058429304248</v>
      </c>
    </row>
    <row r="6098" spans="2:3" x14ac:dyDescent="0.25">
      <c r="B6098" s="238">
        <v>6035</v>
      </c>
      <c r="C6098" s="237">
        <v>246.28281538776253</v>
      </c>
    </row>
    <row r="6099" spans="2:3" x14ac:dyDescent="0.25">
      <c r="B6099" s="238">
        <v>6036</v>
      </c>
      <c r="C6099" s="237">
        <v>265.59189861577141</v>
      </c>
    </row>
    <row r="6100" spans="2:3" x14ac:dyDescent="0.25">
      <c r="B6100" s="238">
        <v>6037</v>
      </c>
      <c r="C6100" s="237">
        <v>123.65815052978782</v>
      </c>
    </row>
    <row r="6101" spans="2:3" x14ac:dyDescent="0.25">
      <c r="B6101" s="238">
        <v>6038</v>
      </c>
      <c r="C6101" s="237">
        <v>-91.064099770723857</v>
      </c>
    </row>
    <row r="6102" spans="2:3" x14ac:dyDescent="0.25">
      <c r="B6102" s="238">
        <v>6039</v>
      </c>
      <c r="C6102" s="237">
        <v>67.589422136070851</v>
      </c>
    </row>
    <row r="6103" spans="2:3" x14ac:dyDescent="0.25">
      <c r="B6103" s="238">
        <v>6040</v>
      </c>
      <c r="C6103" s="237">
        <v>161.50542094742707</v>
      </c>
    </row>
    <row r="6104" spans="2:3" x14ac:dyDescent="0.25">
      <c r="B6104" s="238">
        <v>6041</v>
      </c>
      <c r="C6104" s="237">
        <v>179.51973049109384</v>
      </c>
    </row>
    <row r="6105" spans="2:3" x14ac:dyDescent="0.25">
      <c r="B6105" s="238">
        <v>6042</v>
      </c>
      <c r="C6105" s="237">
        <v>-59.072781954422851</v>
      </c>
    </row>
    <row r="6106" spans="2:3" x14ac:dyDescent="0.25">
      <c r="B6106" s="238">
        <v>6043</v>
      </c>
      <c r="C6106" s="237">
        <v>138.95719622506212</v>
      </c>
    </row>
    <row r="6107" spans="2:3" x14ac:dyDescent="0.25">
      <c r="B6107" s="238">
        <v>6044</v>
      </c>
      <c r="C6107" s="237">
        <v>-199.94140815986742</v>
      </c>
    </row>
    <row r="6108" spans="2:3" x14ac:dyDescent="0.25">
      <c r="B6108" s="238">
        <v>6045</v>
      </c>
      <c r="C6108" s="237">
        <v>119.34550767277257</v>
      </c>
    </row>
    <row r="6109" spans="2:3" x14ac:dyDescent="0.25">
      <c r="B6109" s="238">
        <v>6046</v>
      </c>
      <c r="C6109" s="237">
        <v>98.527027089518654</v>
      </c>
    </row>
    <row r="6110" spans="2:3" x14ac:dyDescent="0.25">
      <c r="B6110" s="238">
        <v>6047</v>
      </c>
      <c r="C6110" s="237">
        <v>106.64590339819651</v>
      </c>
    </row>
    <row r="6111" spans="2:3" x14ac:dyDescent="0.25">
      <c r="B6111" s="238">
        <v>6048</v>
      </c>
      <c r="C6111" s="237">
        <v>18.150520977752748</v>
      </c>
    </row>
    <row r="6112" spans="2:3" x14ac:dyDescent="0.25">
      <c r="B6112" s="238">
        <v>6049</v>
      </c>
      <c r="C6112" s="237">
        <v>86.541399096807709</v>
      </c>
    </row>
    <row r="6113" spans="2:3" x14ac:dyDescent="0.25">
      <c r="B6113" s="238">
        <v>6050</v>
      </c>
      <c r="C6113" s="237">
        <v>272.65823260199875</v>
      </c>
    </row>
    <row r="6114" spans="2:3" x14ac:dyDescent="0.25">
      <c r="B6114" s="238">
        <v>6051</v>
      </c>
      <c r="C6114" s="237">
        <v>-23.751469700282058</v>
      </c>
    </row>
    <row r="6115" spans="2:3" x14ac:dyDescent="0.25">
      <c r="B6115" s="238">
        <v>6052</v>
      </c>
      <c r="C6115" s="237">
        <v>58.125657279116609</v>
      </c>
    </row>
    <row r="6116" spans="2:3" x14ac:dyDescent="0.25">
      <c r="B6116" s="238">
        <v>6053</v>
      </c>
      <c r="C6116" s="237">
        <v>169.93631266712137</v>
      </c>
    </row>
    <row r="6117" spans="2:3" x14ac:dyDescent="0.25">
      <c r="B6117" s="238">
        <v>6054</v>
      </c>
      <c r="C6117" s="237">
        <v>20.954236869786996</v>
      </c>
    </row>
    <row r="6118" spans="2:3" x14ac:dyDescent="0.25">
      <c r="B6118" s="238">
        <v>6055</v>
      </c>
      <c r="C6118" s="237">
        <v>213.27937277685879</v>
      </c>
    </row>
    <row r="6119" spans="2:3" x14ac:dyDescent="0.25">
      <c r="B6119" s="238">
        <v>6056</v>
      </c>
      <c r="C6119" s="237">
        <v>17.796411291744434</v>
      </c>
    </row>
    <row r="6120" spans="2:3" x14ac:dyDescent="0.25">
      <c r="B6120" s="238">
        <v>6057</v>
      </c>
      <c r="C6120" s="237">
        <v>-170.73171794851442</v>
      </c>
    </row>
    <row r="6121" spans="2:3" x14ac:dyDescent="0.25">
      <c r="B6121" s="238">
        <v>6058</v>
      </c>
      <c r="C6121" s="237">
        <v>103.19847947736585</v>
      </c>
    </row>
    <row r="6122" spans="2:3" x14ac:dyDescent="0.25">
      <c r="B6122" s="238">
        <v>6059</v>
      </c>
      <c r="C6122" s="237">
        <v>-10.845779141361334</v>
      </c>
    </row>
    <row r="6123" spans="2:3" x14ac:dyDescent="0.25">
      <c r="B6123" s="238">
        <v>6060</v>
      </c>
      <c r="C6123" s="237">
        <v>243.19790811085687</v>
      </c>
    </row>
    <row r="6124" spans="2:3" x14ac:dyDescent="0.25">
      <c r="B6124" s="238">
        <v>6061</v>
      </c>
      <c r="C6124" s="237">
        <v>-126.07504194101526</v>
      </c>
    </row>
    <row r="6125" spans="2:3" x14ac:dyDescent="0.25">
      <c r="B6125" s="238">
        <v>6062</v>
      </c>
      <c r="C6125" s="237">
        <v>198.66581360167379</v>
      </c>
    </row>
    <row r="6126" spans="2:3" x14ac:dyDescent="0.25">
      <c r="B6126" s="238">
        <v>6063</v>
      </c>
      <c r="C6126" s="237">
        <v>45.266731320674808</v>
      </c>
    </row>
    <row r="6127" spans="2:3" x14ac:dyDescent="0.25">
      <c r="B6127" s="238">
        <v>6064</v>
      </c>
      <c r="C6127" s="237">
        <v>96.837008334832035</v>
      </c>
    </row>
    <row r="6128" spans="2:3" x14ac:dyDescent="0.25">
      <c r="B6128" s="238">
        <v>6065</v>
      </c>
      <c r="C6128" s="237">
        <v>279.7260355109384</v>
      </c>
    </row>
    <row r="6129" spans="2:3" x14ac:dyDescent="0.25">
      <c r="B6129" s="238">
        <v>6066</v>
      </c>
      <c r="C6129" s="237">
        <v>-52.277115191465072</v>
      </c>
    </row>
    <row r="6130" spans="2:3" x14ac:dyDescent="0.25">
      <c r="B6130" s="238">
        <v>6067</v>
      </c>
      <c r="C6130" s="237">
        <v>119.9581221259818</v>
      </c>
    </row>
    <row r="6131" spans="2:3" x14ac:dyDescent="0.25">
      <c r="B6131" s="238">
        <v>6068</v>
      </c>
      <c r="C6131" s="237">
        <v>114.0704138833629</v>
      </c>
    </row>
    <row r="6132" spans="2:3" x14ac:dyDescent="0.25">
      <c r="B6132" s="238">
        <v>6069</v>
      </c>
      <c r="C6132" s="237">
        <v>233.62254127568005</v>
      </c>
    </row>
    <row r="6133" spans="2:3" x14ac:dyDescent="0.25">
      <c r="B6133" s="238">
        <v>6070</v>
      </c>
      <c r="C6133" s="237">
        <v>-112.41855456540245</v>
      </c>
    </row>
    <row r="6134" spans="2:3" x14ac:dyDescent="0.25">
      <c r="B6134" s="238">
        <v>6071</v>
      </c>
      <c r="C6134" s="237">
        <v>241.72028788887906</v>
      </c>
    </row>
    <row r="6135" spans="2:3" x14ac:dyDescent="0.25">
      <c r="B6135" s="238">
        <v>6072</v>
      </c>
      <c r="C6135" s="237">
        <v>472.6784803952329</v>
      </c>
    </row>
    <row r="6136" spans="2:3" x14ac:dyDescent="0.25">
      <c r="B6136" s="238">
        <v>6073</v>
      </c>
      <c r="C6136" s="237">
        <v>-76.316529080598173</v>
      </c>
    </row>
    <row r="6137" spans="2:3" x14ac:dyDescent="0.25">
      <c r="B6137" s="238">
        <v>6074</v>
      </c>
      <c r="C6137" s="237">
        <v>224.20604486049754</v>
      </c>
    </row>
    <row r="6138" spans="2:3" x14ac:dyDescent="0.25">
      <c r="B6138" s="238">
        <v>6075</v>
      </c>
      <c r="C6138" s="237">
        <v>-31.410327117295367</v>
      </c>
    </row>
    <row r="6139" spans="2:3" x14ac:dyDescent="0.25">
      <c r="B6139" s="238">
        <v>6076</v>
      </c>
      <c r="C6139" s="237">
        <v>-14.756172395735859</v>
      </c>
    </row>
    <row r="6140" spans="2:3" x14ac:dyDescent="0.25">
      <c r="B6140" s="238">
        <v>6077</v>
      </c>
      <c r="C6140" s="237">
        <v>204.12392986060297</v>
      </c>
    </row>
    <row r="6141" spans="2:3" x14ac:dyDescent="0.25">
      <c r="B6141" s="238">
        <v>6078</v>
      </c>
      <c r="C6141" s="237">
        <v>-94.072003971425715</v>
      </c>
    </row>
    <row r="6142" spans="2:3" x14ac:dyDescent="0.25">
      <c r="B6142" s="238">
        <v>6079</v>
      </c>
      <c r="C6142" s="237">
        <v>-63.119784417754062</v>
      </c>
    </row>
    <row r="6143" spans="2:3" x14ac:dyDescent="0.25">
      <c r="B6143" s="238">
        <v>6080</v>
      </c>
      <c r="C6143" s="237">
        <v>60.79559980514685</v>
      </c>
    </row>
    <row r="6144" spans="2:3" x14ac:dyDescent="0.25">
      <c r="B6144" s="238">
        <v>6081</v>
      </c>
      <c r="C6144" s="237">
        <v>57.714087658273456</v>
      </c>
    </row>
    <row r="6145" spans="2:3" x14ac:dyDescent="0.25">
      <c r="B6145" s="238">
        <v>6082</v>
      </c>
      <c r="C6145" s="237">
        <v>356.36188720614933</v>
      </c>
    </row>
    <row r="6146" spans="2:3" x14ac:dyDescent="0.25">
      <c r="B6146" s="238">
        <v>6083</v>
      </c>
      <c r="C6146" s="237">
        <v>79.386182283688768</v>
      </c>
    </row>
    <row r="6147" spans="2:3" x14ac:dyDescent="0.25">
      <c r="B6147" s="238">
        <v>6084</v>
      </c>
      <c r="C6147" s="237">
        <v>-125.77490083469891</v>
      </c>
    </row>
    <row r="6148" spans="2:3" x14ac:dyDescent="0.25">
      <c r="B6148" s="238">
        <v>6085</v>
      </c>
      <c r="C6148" s="237">
        <v>132.52401827851014</v>
      </c>
    </row>
    <row r="6149" spans="2:3" x14ac:dyDescent="0.25">
      <c r="B6149" s="238">
        <v>6086</v>
      </c>
      <c r="C6149" s="237">
        <v>96.97457644432609</v>
      </c>
    </row>
    <row r="6150" spans="2:3" x14ac:dyDescent="0.25">
      <c r="B6150" s="238">
        <v>6087</v>
      </c>
      <c r="C6150" s="237">
        <v>156.78261218083196</v>
      </c>
    </row>
    <row r="6151" spans="2:3" x14ac:dyDescent="0.25">
      <c r="B6151" s="238">
        <v>6088</v>
      </c>
      <c r="C6151" s="237">
        <v>222.80557391595812</v>
      </c>
    </row>
    <row r="6152" spans="2:3" x14ac:dyDescent="0.25">
      <c r="B6152" s="238">
        <v>6089</v>
      </c>
      <c r="C6152" s="237">
        <v>176.10126423375172</v>
      </c>
    </row>
    <row r="6153" spans="2:3" x14ac:dyDescent="0.25">
      <c r="B6153" s="238">
        <v>6090</v>
      </c>
      <c r="C6153" s="237">
        <v>252.54521894767652</v>
      </c>
    </row>
    <row r="6154" spans="2:3" x14ac:dyDescent="0.25">
      <c r="B6154" s="238">
        <v>6091</v>
      </c>
      <c r="C6154" s="237">
        <v>157.88165581806101</v>
      </c>
    </row>
    <row r="6155" spans="2:3" x14ac:dyDescent="0.25">
      <c r="B6155" s="238">
        <v>6092</v>
      </c>
      <c r="C6155" s="237">
        <v>225.03552692136952</v>
      </c>
    </row>
    <row r="6156" spans="2:3" x14ac:dyDescent="0.25">
      <c r="B6156" s="238">
        <v>6093</v>
      </c>
      <c r="C6156" s="237">
        <v>159.91186581465621</v>
      </c>
    </row>
    <row r="6157" spans="2:3" x14ac:dyDescent="0.25">
      <c r="B6157" s="238">
        <v>6094</v>
      </c>
      <c r="C6157" s="237">
        <v>-2.017549076596211</v>
      </c>
    </row>
    <row r="6158" spans="2:3" x14ac:dyDescent="0.25">
      <c r="B6158" s="238">
        <v>6095</v>
      </c>
      <c r="C6158" s="237">
        <v>-49.178982466517084</v>
      </c>
    </row>
    <row r="6159" spans="2:3" x14ac:dyDescent="0.25">
      <c r="B6159" s="238">
        <v>6096</v>
      </c>
      <c r="C6159" s="237">
        <v>315.62304849657949</v>
      </c>
    </row>
    <row r="6160" spans="2:3" x14ac:dyDescent="0.25">
      <c r="B6160" s="238">
        <v>6097</v>
      </c>
      <c r="C6160" s="237">
        <v>134.19697837195153</v>
      </c>
    </row>
    <row r="6161" spans="2:3" x14ac:dyDescent="0.25">
      <c r="B6161" s="238">
        <v>6098</v>
      </c>
      <c r="C6161" s="237">
        <v>59.949973464268616</v>
      </c>
    </row>
    <row r="6162" spans="2:3" x14ac:dyDescent="0.25">
      <c r="B6162" s="238">
        <v>6099</v>
      </c>
      <c r="C6162" s="237">
        <v>7.6436981673763285</v>
      </c>
    </row>
    <row r="6163" spans="2:3" x14ac:dyDescent="0.25">
      <c r="B6163" s="238">
        <v>6100</v>
      </c>
      <c r="C6163" s="237">
        <v>117.14614121954639</v>
      </c>
    </row>
    <row r="6164" spans="2:3" x14ac:dyDescent="0.25">
      <c r="B6164" s="238">
        <v>6101</v>
      </c>
      <c r="C6164" s="237">
        <v>-43.278891992351419</v>
      </c>
    </row>
    <row r="6165" spans="2:3" x14ac:dyDescent="0.25">
      <c r="B6165" s="238">
        <v>6102</v>
      </c>
      <c r="C6165" s="237">
        <v>285.54192389841819</v>
      </c>
    </row>
    <row r="6166" spans="2:3" x14ac:dyDescent="0.25">
      <c r="B6166" s="238">
        <v>6103</v>
      </c>
      <c r="C6166" s="237">
        <v>349.82809602598479</v>
      </c>
    </row>
    <row r="6167" spans="2:3" x14ac:dyDescent="0.25">
      <c r="B6167" s="238">
        <v>6104</v>
      </c>
      <c r="C6167" s="237">
        <v>233.09064046680393</v>
      </c>
    </row>
    <row r="6168" spans="2:3" x14ac:dyDescent="0.25">
      <c r="B6168" s="238">
        <v>6105</v>
      </c>
      <c r="C6168" s="237">
        <v>349.21119114201542</v>
      </c>
    </row>
    <row r="6169" spans="2:3" x14ac:dyDescent="0.25">
      <c r="B6169" s="238">
        <v>6106</v>
      </c>
      <c r="C6169" s="237">
        <v>271.20295069626491</v>
      </c>
    </row>
    <row r="6170" spans="2:3" x14ac:dyDescent="0.25">
      <c r="B6170" s="238">
        <v>6107</v>
      </c>
      <c r="C6170" s="237">
        <v>100.11751161646303</v>
      </c>
    </row>
    <row r="6171" spans="2:3" x14ac:dyDescent="0.25">
      <c r="B6171" s="238">
        <v>6108</v>
      </c>
      <c r="C6171" s="237">
        <v>-30.355899615775257</v>
      </c>
    </row>
    <row r="6172" spans="2:3" x14ac:dyDescent="0.25">
      <c r="B6172" s="238">
        <v>6109</v>
      </c>
      <c r="C6172" s="237">
        <v>133.26636492810513</v>
      </c>
    </row>
    <row r="6173" spans="2:3" x14ac:dyDescent="0.25">
      <c r="B6173" s="238">
        <v>6110</v>
      </c>
      <c r="C6173" s="237">
        <v>6.3542052851730944</v>
      </c>
    </row>
    <row r="6174" spans="2:3" x14ac:dyDescent="0.25">
      <c r="B6174" s="238">
        <v>6111</v>
      </c>
      <c r="C6174" s="237">
        <v>166.91868678145869</v>
      </c>
    </row>
    <row r="6175" spans="2:3" x14ac:dyDescent="0.25">
      <c r="B6175" s="238">
        <v>6112</v>
      </c>
      <c r="C6175" s="237">
        <v>-88.758399786785191</v>
      </c>
    </row>
    <row r="6176" spans="2:3" x14ac:dyDescent="0.25">
      <c r="B6176" s="238">
        <v>6113</v>
      </c>
      <c r="C6176" s="237">
        <v>54.212446404715024</v>
      </c>
    </row>
    <row r="6177" spans="2:3" x14ac:dyDescent="0.25">
      <c r="B6177" s="238">
        <v>6114</v>
      </c>
      <c r="C6177" s="237">
        <v>9.474263790410518</v>
      </c>
    </row>
    <row r="6178" spans="2:3" x14ac:dyDescent="0.25">
      <c r="B6178" s="238">
        <v>6115</v>
      </c>
      <c r="C6178" s="237">
        <v>-56.83785252644347</v>
      </c>
    </row>
    <row r="6179" spans="2:3" x14ac:dyDescent="0.25">
      <c r="B6179" s="238">
        <v>6116</v>
      </c>
      <c r="C6179" s="237">
        <v>52.744895395962359</v>
      </c>
    </row>
    <row r="6180" spans="2:3" x14ac:dyDescent="0.25">
      <c r="B6180" s="238">
        <v>6117</v>
      </c>
      <c r="C6180" s="237">
        <v>286.89550010791214</v>
      </c>
    </row>
    <row r="6181" spans="2:3" x14ac:dyDescent="0.25">
      <c r="B6181" s="238">
        <v>6118</v>
      </c>
      <c r="C6181" s="237">
        <v>354.21286136266252</v>
      </c>
    </row>
    <row r="6182" spans="2:3" x14ac:dyDescent="0.25">
      <c r="B6182" s="238">
        <v>6119</v>
      </c>
      <c r="C6182" s="237">
        <v>268.48080665805344</v>
      </c>
    </row>
    <row r="6183" spans="2:3" x14ac:dyDescent="0.25">
      <c r="B6183" s="238">
        <v>6120</v>
      </c>
      <c r="C6183" s="237">
        <v>-25.507001170134231</v>
      </c>
    </row>
    <row r="6184" spans="2:3" x14ac:dyDescent="0.25">
      <c r="B6184" s="238">
        <v>6121</v>
      </c>
      <c r="C6184" s="237">
        <v>215.6088755465781</v>
      </c>
    </row>
    <row r="6185" spans="2:3" x14ac:dyDescent="0.25">
      <c r="B6185" s="238">
        <v>6122</v>
      </c>
      <c r="C6185" s="237">
        <v>-5.1100361032907813</v>
      </c>
    </row>
    <row r="6186" spans="2:3" x14ac:dyDescent="0.25">
      <c r="B6186" s="238">
        <v>6123</v>
      </c>
      <c r="C6186" s="237">
        <v>98.107101601541899</v>
      </c>
    </row>
    <row r="6187" spans="2:3" x14ac:dyDescent="0.25">
      <c r="B6187" s="238">
        <v>6124</v>
      </c>
      <c r="C6187" s="237">
        <v>155.2162842625317</v>
      </c>
    </row>
    <row r="6188" spans="2:3" x14ac:dyDescent="0.25">
      <c r="B6188" s="238">
        <v>6125</v>
      </c>
      <c r="C6188" s="237">
        <v>150.63672480284441</v>
      </c>
    </row>
    <row r="6189" spans="2:3" x14ac:dyDescent="0.25">
      <c r="B6189" s="238">
        <v>6126</v>
      </c>
      <c r="C6189" s="237">
        <v>273.14913146142521</v>
      </c>
    </row>
    <row r="6190" spans="2:3" x14ac:dyDescent="0.25">
      <c r="B6190" s="238">
        <v>6127</v>
      </c>
      <c r="C6190" s="237">
        <v>412.84044801047031</v>
      </c>
    </row>
    <row r="6191" spans="2:3" x14ac:dyDescent="0.25">
      <c r="B6191" s="238">
        <v>6128</v>
      </c>
      <c r="C6191" s="237">
        <v>136.58401737339949</v>
      </c>
    </row>
    <row r="6192" spans="2:3" x14ac:dyDescent="0.25">
      <c r="B6192" s="238">
        <v>6129</v>
      </c>
      <c r="C6192" s="237">
        <v>307.81328879102006</v>
      </c>
    </row>
    <row r="6193" spans="2:3" x14ac:dyDescent="0.25">
      <c r="B6193" s="238">
        <v>6130</v>
      </c>
      <c r="C6193" s="237">
        <v>-36.628410405124328</v>
      </c>
    </row>
    <row r="6194" spans="2:3" x14ac:dyDescent="0.25">
      <c r="B6194" s="238">
        <v>6131</v>
      </c>
      <c r="C6194" s="237">
        <v>195.47135033101739</v>
      </c>
    </row>
    <row r="6195" spans="2:3" x14ac:dyDescent="0.25">
      <c r="B6195" s="238">
        <v>6132</v>
      </c>
      <c r="C6195" s="237">
        <v>169.98158114683045</v>
      </c>
    </row>
    <row r="6196" spans="2:3" x14ac:dyDescent="0.25">
      <c r="B6196" s="238">
        <v>6133</v>
      </c>
      <c r="C6196" s="237">
        <v>-59.937869216430784</v>
      </c>
    </row>
    <row r="6197" spans="2:3" x14ac:dyDescent="0.25">
      <c r="B6197" s="238">
        <v>6134</v>
      </c>
      <c r="C6197" s="237">
        <v>-5.7587677961796402</v>
      </c>
    </row>
    <row r="6198" spans="2:3" x14ac:dyDescent="0.25">
      <c r="B6198" s="238">
        <v>6135</v>
      </c>
      <c r="C6198" s="237">
        <v>17.695826758131631</v>
      </c>
    </row>
    <row r="6199" spans="2:3" x14ac:dyDescent="0.25">
      <c r="B6199" s="238">
        <v>6136</v>
      </c>
      <c r="C6199" s="237">
        <v>178.75841684737355</v>
      </c>
    </row>
    <row r="6200" spans="2:3" x14ac:dyDescent="0.25">
      <c r="B6200" s="238">
        <v>6137</v>
      </c>
      <c r="C6200" s="237">
        <v>173.86244965318062</v>
      </c>
    </row>
    <row r="6201" spans="2:3" x14ac:dyDescent="0.25">
      <c r="B6201" s="238">
        <v>6138</v>
      </c>
      <c r="C6201" s="237">
        <v>221.42923052376199</v>
      </c>
    </row>
    <row r="6202" spans="2:3" x14ac:dyDescent="0.25">
      <c r="B6202" s="238">
        <v>6139</v>
      </c>
      <c r="C6202" s="237">
        <v>179.38085225978858</v>
      </c>
    </row>
    <row r="6203" spans="2:3" x14ac:dyDescent="0.25">
      <c r="B6203" s="238">
        <v>6140</v>
      </c>
      <c r="C6203" s="237">
        <v>17.211022434598902</v>
      </c>
    </row>
    <row r="6204" spans="2:3" x14ac:dyDescent="0.25">
      <c r="B6204" s="238">
        <v>6141</v>
      </c>
      <c r="C6204" s="237">
        <v>61.678722447367235</v>
      </c>
    </row>
    <row r="6205" spans="2:3" x14ac:dyDescent="0.25">
      <c r="B6205" s="238">
        <v>6142</v>
      </c>
      <c r="C6205" s="237">
        <v>-46.22344116804166</v>
      </c>
    </row>
    <row r="6206" spans="2:3" x14ac:dyDescent="0.25">
      <c r="B6206" s="238">
        <v>6143</v>
      </c>
      <c r="C6206" s="237">
        <v>36.488413789765701</v>
      </c>
    </row>
    <row r="6207" spans="2:3" x14ac:dyDescent="0.25">
      <c r="B6207" s="238">
        <v>6144</v>
      </c>
      <c r="C6207" s="237">
        <v>-320.77094432926731</v>
      </c>
    </row>
    <row r="6208" spans="2:3" x14ac:dyDescent="0.25">
      <c r="B6208" s="238">
        <v>6145</v>
      </c>
      <c r="C6208" s="237">
        <v>520.00785747008467</v>
      </c>
    </row>
    <row r="6209" spans="2:3" x14ac:dyDescent="0.25">
      <c r="B6209" s="238">
        <v>6146</v>
      </c>
      <c r="C6209" s="237">
        <v>82.823125563698511</v>
      </c>
    </row>
    <row r="6210" spans="2:3" x14ac:dyDescent="0.25">
      <c r="B6210" s="238">
        <v>6147</v>
      </c>
      <c r="C6210" s="237">
        <v>182.53956113670233</v>
      </c>
    </row>
    <row r="6211" spans="2:3" x14ac:dyDescent="0.25">
      <c r="B6211" s="238">
        <v>6148</v>
      </c>
      <c r="C6211" s="237">
        <v>69.768943658257399</v>
      </c>
    </row>
    <row r="6212" spans="2:3" x14ac:dyDescent="0.25">
      <c r="B6212" s="238">
        <v>6149</v>
      </c>
      <c r="C6212" s="237">
        <v>264.55285591198793</v>
      </c>
    </row>
    <row r="6213" spans="2:3" x14ac:dyDescent="0.25">
      <c r="B6213" s="238">
        <v>6150</v>
      </c>
      <c r="C6213" s="237">
        <v>38.724480233063872</v>
      </c>
    </row>
    <row r="6214" spans="2:3" x14ac:dyDescent="0.25">
      <c r="B6214" s="238">
        <v>6151</v>
      </c>
      <c r="C6214" s="237">
        <v>102.40444033870915</v>
      </c>
    </row>
    <row r="6215" spans="2:3" x14ac:dyDescent="0.25">
      <c r="B6215" s="238">
        <v>6152</v>
      </c>
      <c r="C6215" s="237">
        <v>80.496298241120115</v>
      </c>
    </row>
    <row r="6216" spans="2:3" x14ac:dyDescent="0.25">
      <c r="B6216" s="238">
        <v>6153</v>
      </c>
      <c r="C6216" s="237">
        <v>330.76561181332431</v>
      </c>
    </row>
    <row r="6217" spans="2:3" x14ac:dyDescent="0.25">
      <c r="B6217" s="238">
        <v>6154</v>
      </c>
      <c r="C6217" s="237">
        <v>300.62293566413462</v>
      </c>
    </row>
    <row r="6218" spans="2:3" x14ac:dyDescent="0.25">
      <c r="B6218" s="238">
        <v>6155</v>
      </c>
      <c r="C6218" s="237">
        <v>122.71293530974224</v>
      </c>
    </row>
    <row r="6219" spans="2:3" x14ac:dyDescent="0.25">
      <c r="B6219" s="238">
        <v>6156</v>
      </c>
      <c r="C6219" s="237">
        <v>24.195895250555395</v>
      </c>
    </row>
    <row r="6220" spans="2:3" x14ac:dyDescent="0.25">
      <c r="B6220" s="238">
        <v>6157</v>
      </c>
      <c r="C6220" s="237">
        <v>196.2267127689361</v>
      </c>
    </row>
    <row r="6221" spans="2:3" x14ac:dyDescent="0.25">
      <c r="B6221" s="238">
        <v>6158</v>
      </c>
      <c r="C6221" s="237">
        <v>17.261159371593365</v>
      </c>
    </row>
    <row r="6222" spans="2:3" x14ac:dyDescent="0.25">
      <c r="B6222" s="238">
        <v>6159</v>
      </c>
      <c r="C6222" s="237">
        <v>115.33077428202245</v>
      </c>
    </row>
    <row r="6223" spans="2:3" x14ac:dyDescent="0.25">
      <c r="B6223" s="238">
        <v>6160</v>
      </c>
      <c r="C6223" s="237">
        <v>6.2561514634307116</v>
      </c>
    </row>
    <row r="6224" spans="2:3" x14ac:dyDescent="0.25">
      <c r="B6224" s="238">
        <v>6161</v>
      </c>
      <c r="C6224" s="237">
        <v>309.695247052274</v>
      </c>
    </row>
    <row r="6225" spans="2:3" x14ac:dyDescent="0.25">
      <c r="B6225" s="238">
        <v>6162</v>
      </c>
      <c r="C6225" s="237">
        <v>188.62754099298496</v>
      </c>
    </row>
    <row r="6226" spans="2:3" x14ac:dyDescent="0.25">
      <c r="B6226" s="238">
        <v>6163</v>
      </c>
      <c r="C6226" s="237">
        <v>183.47033737629556</v>
      </c>
    </row>
    <row r="6227" spans="2:3" x14ac:dyDescent="0.25">
      <c r="B6227" s="238">
        <v>6164</v>
      </c>
      <c r="C6227" s="237">
        <v>206.84722255217196</v>
      </c>
    </row>
    <row r="6228" spans="2:3" x14ac:dyDescent="0.25">
      <c r="B6228" s="238">
        <v>6165</v>
      </c>
      <c r="C6228" s="237">
        <v>157.63778822872212</v>
      </c>
    </row>
    <row r="6229" spans="2:3" x14ac:dyDescent="0.25">
      <c r="B6229" s="238">
        <v>6166</v>
      </c>
      <c r="C6229" s="237">
        <v>-131.5046883077647</v>
      </c>
    </row>
    <row r="6230" spans="2:3" x14ac:dyDescent="0.25">
      <c r="B6230" s="238">
        <v>6167</v>
      </c>
      <c r="C6230" s="237">
        <v>257.81675266632215</v>
      </c>
    </row>
    <row r="6231" spans="2:3" x14ac:dyDescent="0.25">
      <c r="B6231" s="238">
        <v>6168</v>
      </c>
      <c r="C6231" s="237">
        <v>319.82871705217457</v>
      </c>
    </row>
    <row r="6232" spans="2:3" x14ac:dyDescent="0.25">
      <c r="B6232" s="238">
        <v>6169</v>
      </c>
      <c r="C6232" s="237">
        <v>22.144570139067753</v>
      </c>
    </row>
    <row r="6233" spans="2:3" x14ac:dyDescent="0.25">
      <c r="B6233" s="238">
        <v>6170</v>
      </c>
      <c r="C6233" s="237">
        <v>-3.7906207134444685</v>
      </c>
    </row>
    <row r="6234" spans="2:3" x14ac:dyDescent="0.25">
      <c r="B6234" s="238">
        <v>6171</v>
      </c>
      <c r="C6234" s="237">
        <v>187.54841287158013</v>
      </c>
    </row>
    <row r="6235" spans="2:3" x14ac:dyDescent="0.25">
      <c r="B6235" s="238">
        <v>6172</v>
      </c>
      <c r="C6235" s="237">
        <v>32.844593099256087</v>
      </c>
    </row>
    <row r="6236" spans="2:3" x14ac:dyDescent="0.25">
      <c r="B6236" s="238">
        <v>6173</v>
      </c>
      <c r="C6236" s="237">
        <v>123.40893366527264</v>
      </c>
    </row>
    <row r="6237" spans="2:3" x14ac:dyDescent="0.25">
      <c r="B6237" s="238">
        <v>6174</v>
      </c>
      <c r="C6237" s="237">
        <v>123.24338827740166</v>
      </c>
    </row>
    <row r="6238" spans="2:3" x14ac:dyDescent="0.25">
      <c r="B6238" s="238">
        <v>6175</v>
      </c>
      <c r="C6238" s="237">
        <v>263.20684211420462</v>
      </c>
    </row>
    <row r="6239" spans="2:3" x14ac:dyDescent="0.25">
      <c r="B6239" s="238">
        <v>6176</v>
      </c>
      <c r="C6239" s="237">
        <v>137.76312166941935</v>
      </c>
    </row>
    <row r="6240" spans="2:3" x14ac:dyDescent="0.25">
      <c r="B6240" s="238">
        <v>6177</v>
      </c>
      <c r="C6240" s="237">
        <v>163.8065199660717</v>
      </c>
    </row>
    <row r="6241" spans="2:3" x14ac:dyDescent="0.25">
      <c r="B6241" s="238">
        <v>6178</v>
      </c>
      <c r="C6241" s="237">
        <v>128.33908315730341</v>
      </c>
    </row>
    <row r="6242" spans="2:3" x14ac:dyDescent="0.25">
      <c r="B6242" s="238">
        <v>6179</v>
      </c>
      <c r="C6242" s="237">
        <v>53.192454714751761</v>
      </c>
    </row>
    <row r="6243" spans="2:3" x14ac:dyDescent="0.25">
      <c r="B6243" s="238">
        <v>6180</v>
      </c>
      <c r="C6243" s="237">
        <v>99.263540435187622</v>
      </c>
    </row>
    <row r="6244" spans="2:3" x14ac:dyDescent="0.25">
      <c r="B6244" s="238">
        <v>6181</v>
      </c>
      <c r="C6244" s="237">
        <v>2.1106939132117617</v>
      </c>
    </row>
    <row r="6245" spans="2:3" x14ac:dyDescent="0.25">
      <c r="B6245" s="238">
        <v>6182</v>
      </c>
      <c r="C6245" s="237">
        <v>-44.59332509936587</v>
      </c>
    </row>
    <row r="6246" spans="2:3" x14ac:dyDescent="0.25">
      <c r="B6246" s="238">
        <v>6183</v>
      </c>
      <c r="C6246" s="237">
        <v>-35.363004497028527</v>
      </c>
    </row>
    <row r="6247" spans="2:3" x14ac:dyDescent="0.25">
      <c r="B6247" s="238">
        <v>6184</v>
      </c>
      <c r="C6247" s="237">
        <v>-79.623502134674879</v>
      </c>
    </row>
    <row r="6248" spans="2:3" x14ac:dyDescent="0.25">
      <c r="B6248" s="238">
        <v>6185</v>
      </c>
      <c r="C6248" s="237">
        <v>372.72944926103639</v>
      </c>
    </row>
    <row r="6249" spans="2:3" x14ac:dyDescent="0.25">
      <c r="B6249" s="238">
        <v>6186</v>
      </c>
      <c r="C6249" s="237">
        <v>208.9708065904795</v>
      </c>
    </row>
    <row r="6250" spans="2:3" x14ac:dyDescent="0.25">
      <c r="B6250" s="238">
        <v>6187</v>
      </c>
      <c r="C6250" s="237">
        <v>251.81375423252646</v>
      </c>
    </row>
    <row r="6251" spans="2:3" x14ac:dyDescent="0.25">
      <c r="B6251" s="238">
        <v>6188</v>
      </c>
      <c r="C6251" s="237">
        <v>391.4858306222294</v>
      </c>
    </row>
    <row r="6252" spans="2:3" x14ac:dyDescent="0.25">
      <c r="B6252" s="238">
        <v>6189</v>
      </c>
      <c r="C6252" s="237">
        <v>23.013965968870806</v>
      </c>
    </row>
    <row r="6253" spans="2:3" x14ac:dyDescent="0.25">
      <c r="B6253" s="238">
        <v>6190</v>
      </c>
      <c r="C6253" s="237">
        <v>65.945540231632364</v>
      </c>
    </row>
    <row r="6254" spans="2:3" x14ac:dyDescent="0.25">
      <c r="B6254" s="238">
        <v>6191</v>
      </c>
      <c r="C6254" s="237">
        <v>156.30176770187785</v>
      </c>
    </row>
    <row r="6255" spans="2:3" x14ac:dyDescent="0.25">
      <c r="B6255" s="238">
        <v>6192</v>
      </c>
      <c r="C6255" s="237">
        <v>240.06321119978088</v>
      </c>
    </row>
    <row r="6256" spans="2:3" x14ac:dyDescent="0.25">
      <c r="B6256" s="238">
        <v>6193</v>
      </c>
      <c r="C6256" s="237">
        <v>298.80076476145342</v>
      </c>
    </row>
    <row r="6257" spans="2:3" x14ac:dyDescent="0.25">
      <c r="B6257" s="238">
        <v>6194</v>
      </c>
      <c r="C6257" s="237">
        <v>-37.241007252141713</v>
      </c>
    </row>
    <row r="6258" spans="2:3" x14ac:dyDescent="0.25">
      <c r="B6258" s="238">
        <v>6195</v>
      </c>
      <c r="C6258" s="237">
        <v>286.23449412742639</v>
      </c>
    </row>
    <row r="6259" spans="2:3" x14ac:dyDescent="0.25">
      <c r="B6259" s="238">
        <v>6196</v>
      </c>
      <c r="C6259" s="237">
        <v>61.624237648448009</v>
      </c>
    </row>
    <row r="6260" spans="2:3" x14ac:dyDescent="0.25">
      <c r="B6260" s="238">
        <v>6197</v>
      </c>
      <c r="C6260" s="237">
        <v>200.38008401464472</v>
      </c>
    </row>
    <row r="6261" spans="2:3" x14ac:dyDescent="0.25">
      <c r="B6261" s="238">
        <v>6198</v>
      </c>
      <c r="C6261" s="237">
        <v>-59.368289179222103</v>
      </c>
    </row>
    <row r="6262" spans="2:3" x14ac:dyDescent="0.25">
      <c r="B6262" s="238">
        <v>6199</v>
      </c>
      <c r="C6262" s="237">
        <v>156.99623542221951</v>
      </c>
    </row>
    <row r="6263" spans="2:3" x14ac:dyDescent="0.25">
      <c r="B6263" s="238">
        <v>6200</v>
      </c>
      <c r="C6263" s="237">
        <v>203.9534589141503</v>
      </c>
    </row>
    <row r="6264" spans="2:3" x14ac:dyDescent="0.25">
      <c r="B6264" s="238">
        <v>6201</v>
      </c>
      <c r="C6264" s="237">
        <v>-154.45321353102872</v>
      </c>
    </row>
    <row r="6265" spans="2:3" x14ac:dyDescent="0.25">
      <c r="B6265" s="238">
        <v>6202</v>
      </c>
      <c r="C6265" s="237">
        <v>-139.78657815731913</v>
      </c>
    </row>
    <row r="6266" spans="2:3" x14ac:dyDescent="0.25">
      <c r="B6266" s="238">
        <v>6203</v>
      </c>
      <c r="C6266" s="237">
        <v>103.67022387934584</v>
      </c>
    </row>
    <row r="6267" spans="2:3" x14ac:dyDescent="0.25">
      <c r="B6267" s="238">
        <v>6204</v>
      </c>
      <c r="C6267" s="237">
        <v>-47.840850474259298</v>
      </c>
    </row>
    <row r="6268" spans="2:3" x14ac:dyDescent="0.25">
      <c r="B6268" s="238">
        <v>6205</v>
      </c>
      <c r="C6268" s="237">
        <v>29.872973052410003</v>
      </c>
    </row>
    <row r="6269" spans="2:3" x14ac:dyDescent="0.25">
      <c r="B6269" s="238">
        <v>6206</v>
      </c>
      <c r="C6269" s="237">
        <v>-88.716183156888491</v>
      </c>
    </row>
    <row r="6270" spans="2:3" x14ac:dyDescent="0.25">
      <c r="B6270" s="238">
        <v>6207</v>
      </c>
      <c r="C6270" s="237">
        <v>99.445887740146574</v>
      </c>
    </row>
    <row r="6271" spans="2:3" x14ac:dyDescent="0.25">
      <c r="B6271" s="238">
        <v>6208</v>
      </c>
      <c r="C6271" s="237">
        <v>26.061669437793654</v>
      </c>
    </row>
    <row r="6272" spans="2:3" x14ac:dyDescent="0.25">
      <c r="B6272" s="238">
        <v>6209</v>
      </c>
      <c r="C6272" s="237">
        <v>62.333784496892385</v>
      </c>
    </row>
    <row r="6273" spans="2:3" x14ac:dyDescent="0.25">
      <c r="B6273" s="238">
        <v>6210</v>
      </c>
      <c r="C6273" s="237">
        <v>108.97713219297023</v>
      </c>
    </row>
    <row r="6274" spans="2:3" x14ac:dyDescent="0.25">
      <c r="B6274" s="238">
        <v>6211</v>
      </c>
      <c r="C6274" s="237">
        <v>-37.552029056175883</v>
      </c>
    </row>
    <row r="6275" spans="2:3" x14ac:dyDescent="0.25">
      <c r="B6275" s="238">
        <v>6212</v>
      </c>
      <c r="C6275" s="237">
        <v>85.775334133937776</v>
      </c>
    </row>
    <row r="6276" spans="2:3" x14ac:dyDescent="0.25">
      <c r="B6276" s="238">
        <v>6213</v>
      </c>
      <c r="C6276" s="237">
        <v>109.02659573755845</v>
      </c>
    </row>
    <row r="6277" spans="2:3" x14ac:dyDescent="0.25">
      <c r="B6277" s="238">
        <v>6214</v>
      </c>
      <c r="C6277" s="237">
        <v>213.10523020492488</v>
      </c>
    </row>
    <row r="6278" spans="2:3" x14ac:dyDescent="0.25">
      <c r="B6278" s="238">
        <v>6215</v>
      </c>
      <c r="C6278" s="237">
        <v>83.814236139820935</v>
      </c>
    </row>
    <row r="6279" spans="2:3" x14ac:dyDescent="0.25">
      <c r="B6279" s="238">
        <v>6216</v>
      </c>
      <c r="C6279" s="237">
        <v>298.40040450034809</v>
      </c>
    </row>
    <row r="6280" spans="2:3" x14ac:dyDescent="0.25">
      <c r="B6280" s="238">
        <v>6217</v>
      </c>
      <c r="C6280" s="237">
        <v>166.49167222717648</v>
      </c>
    </row>
    <row r="6281" spans="2:3" x14ac:dyDescent="0.25">
      <c r="B6281" s="238">
        <v>6218</v>
      </c>
      <c r="C6281" s="237">
        <v>377.82469340608588</v>
      </c>
    </row>
    <row r="6282" spans="2:3" x14ac:dyDescent="0.25">
      <c r="B6282" s="238">
        <v>6219</v>
      </c>
      <c r="C6282" s="237">
        <v>173.29758234878187</v>
      </c>
    </row>
    <row r="6283" spans="2:3" x14ac:dyDescent="0.25">
      <c r="B6283" s="238">
        <v>6220</v>
      </c>
      <c r="C6283" s="237">
        <v>245.85394284067866</v>
      </c>
    </row>
    <row r="6284" spans="2:3" x14ac:dyDescent="0.25">
      <c r="B6284" s="238">
        <v>6221</v>
      </c>
      <c r="C6284" s="237">
        <v>-19.497946276103619</v>
      </c>
    </row>
    <row r="6285" spans="2:3" x14ac:dyDescent="0.25">
      <c r="B6285" s="238">
        <v>6222</v>
      </c>
      <c r="C6285" s="237">
        <v>142.7655464208149</v>
      </c>
    </row>
    <row r="6286" spans="2:3" x14ac:dyDescent="0.25">
      <c r="B6286" s="238">
        <v>6223</v>
      </c>
      <c r="C6286" s="237">
        <v>107.21134093977975</v>
      </c>
    </row>
    <row r="6287" spans="2:3" x14ac:dyDescent="0.25">
      <c r="B6287" s="238">
        <v>6224</v>
      </c>
      <c r="C6287" s="237">
        <v>213.41836595462451</v>
      </c>
    </row>
    <row r="6288" spans="2:3" x14ac:dyDescent="0.25">
      <c r="B6288" s="238">
        <v>6225</v>
      </c>
      <c r="C6288" s="237">
        <v>146.77998687085906</v>
      </c>
    </row>
    <row r="6289" spans="2:3" x14ac:dyDescent="0.25">
      <c r="B6289" s="238">
        <v>6226</v>
      </c>
      <c r="C6289" s="237">
        <v>100.73034484119904</v>
      </c>
    </row>
    <row r="6290" spans="2:3" x14ac:dyDescent="0.25">
      <c r="B6290" s="238">
        <v>6227</v>
      </c>
      <c r="C6290" s="237">
        <v>20.870617158460391</v>
      </c>
    </row>
    <row r="6291" spans="2:3" x14ac:dyDescent="0.25">
      <c r="B6291" s="238">
        <v>6228</v>
      </c>
      <c r="C6291" s="237">
        <v>203.19704540660922</v>
      </c>
    </row>
    <row r="6292" spans="2:3" x14ac:dyDescent="0.25">
      <c r="B6292" s="238">
        <v>6229</v>
      </c>
      <c r="C6292" s="237">
        <v>19.722947709601939</v>
      </c>
    </row>
    <row r="6293" spans="2:3" x14ac:dyDescent="0.25">
      <c r="B6293" s="238">
        <v>6230</v>
      </c>
      <c r="C6293" s="237">
        <v>155.95640571852249</v>
      </c>
    </row>
    <row r="6294" spans="2:3" x14ac:dyDescent="0.25">
      <c r="B6294" s="238">
        <v>6231</v>
      </c>
      <c r="C6294" s="237">
        <v>0.52741213079750082</v>
      </c>
    </row>
    <row r="6295" spans="2:3" x14ac:dyDescent="0.25">
      <c r="B6295" s="238">
        <v>6232</v>
      </c>
      <c r="C6295" s="237">
        <v>227.13112732334741</v>
      </c>
    </row>
    <row r="6296" spans="2:3" x14ac:dyDescent="0.25">
      <c r="B6296" s="238">
        <v>6233</v>
      </c>
      <c r="C6296" s="237">
        <v>67.418383159297676</v>
      </c>
    </row>
    <row r="6297" spans="2:3" x14ac:dyDescent="0.25">
      <c r="B6297" s="238">
        <v>6234</v>
      </c>
      <c r="C6297" s="237">
        <v>-118.30352454667312</v>
      </c>
    </row>
    <row r="6298" spans="2:3" x14ac:dyDescent="0.25">
      <c r="B6298" s="238">
        <v>6235</v>
      </c>
      <c r="C6298" s="237">
        <v>53.045397070130349</v>
      </c>
    </row>
    <row r="6299" spans="2:3" x14ac:dyDescent="0.25">
      <c r="B6299" s="238">
        <v>6236</v>
      </c>
      <c r="C6299" s="237">
        <v>137.85858019401977</v>
      </c>
    </row>
    <row r="6300" spans="2:3" x14ac:dyDescent="0.25">
      <c r="B6300" s="238">
        <v>6237</v>
      </c>
      <c r="C6300" s="237">
        <v>-83.52533699545765</v>
      </c>
    </row>
    <row r="6301" spans="2:3" x14ac:dyDescent="0.25">
      <c r="B6301" s="238">
        <v>6238</v>
      </c>
      <c r="C6301" s="237">
        <v>229.10679775491755</v>
      </c>
    </row>
    <row r="6302" spans="2:3" x14ac:dyDescent="0.25">
      <c r="B6302" s="238">
        <v>6239</v>
      </c>
      <c r="C6302" s="237">
        <v>325.279118751954</v>
      </c>
    </row>
    <row r="6303" spans="2:3" x14ac:dyDescent="0.25">
      <c r="B6303" s="238">
        <v>6240</v>
      </c>
      <c r="C6303" s="237">
        <v>97.627602488153968</v>
      </c>
    </row>
    <row r="6304" spans="2:3" x14ac:dyDescent="0.25">
      <c r="B6304" s="238">
        <v>6241</v>
      </c>
      <c r="C6304" s="237">
        <v>304.59668629175428</v>
      </c>
    </row>
    <row r="6305" spans="2:3" x14ac:dyDescent="0.25">
      <c r="B6305" s="238">
        <v>6242</v>
      </c>
      <c r="C6305" s="237">
        <v>331.15167899123696</v>
      </c>
    </row>
    <row r="6306" spans="2:3" x14ac:dyDescent="0.25">
      <c r="B6306" s="238">
        <v>6243</v>
      </c>
      <c r="C6306" s="237">
        <v>3.0039302838206083</v>
      </c>
    </row>
    <row r="6307" spans="2:3" x14ac:dyDescent="0.25">
      <c r="B6307" s="238">
        <v>6244</v>
      </c>
      <c r="C6307" s="237">
        <v>-5.2257686624207622</v>
      </c>
    </row>
    <row r="6308" spans="2:3" x14ac:dyDescent="0.25">
      <c r="B6308" s="238">
        <v>6245</v>
      </c>
      <c r="C6308" s="237">
        <v>229.16732455977774</v>
      </c>
    </row>
    <row r="6309" spans="2:3" x14ac:dyDescent="0.25">
      <c r="B6309" s="238">
        <v>6246</v>
      </c>
      <c r="C6309" s="237">
        <v>75.682950030014382</v>
      </c>
    </row>
    <row r="6310" spans="2:3" x14ac:dyDescent="0.25">
      <c r="B6310" s="238">
        <v>6247</v>
      </c>
      <c r="C6310" s="237">
        <v>117.6570709395742</v>
      </c>
    </row>
    <row r="6311" spans="2:3" x14ac:dyDescent="0.25">
      <c r="B6311" s="238">
        <v>6248</v>
      </c>
      <c r="C6311" s="237">
        <v>5.6502733622889139</v>
      </c>
    </row>
    <row r="6312" spans="2:3" x14ac:dyDescent="0.25">
      <c r="B6312" s="238">
        <v>6249</v>
      </c>
      <c r="C6312" s="237">
        <v>199.54462208905633</v>
      </c>
    </row>
    <row r="6313" spans="2:3" x14ac:dyDescent="0.25">
      <c r="B6313" s="238">
        <v>6250</v>
      </c>
      <c r="C6313" s="237">
        <v>227.28509181660004</v>
      </c>
    </row>
    <row r="6314" spans="2:3" x14ac:dyDescent="0.25">
      <c r="B6314" s="238">
        <v>6251</v>
      </c>
      <c r="C6314" s="237">
        <v>335.04781310051987</v>
      </c>
    </row>
    <row r="6315" spans="2:3" x14ac:dyDescent="0.25">
      <c r="B6315" s="238">
        <v>6252</v>
      </c>
      <c r="C6315" s="237">
        <v>111.33754534871851</v>
      </c>
    </row>
    <row r="6316" spans="2:3" x14ac:dyDescent="0.25">
      <c r="B6316" s="238">
        <v>6253</v>
      </c>
      <c r="C6316" s="237">
        <v>11.084089863369897</v>
      </c>
    </row>
    <row r="6317" spans="2:3" x14ac:dyDescent="0.25">
      <c r="B6317" s="238">
        <v>6254</v>
      </c>
      <c r="C6317" s="237">
        <v>-15.509768488521161</v>
      </c>
    </row>
    <row r="6318" spans="2:3" x14ac:dyDescent="0.25">
      <c r="B6318" s="238">
        <v>6255</v>
      </c>
      <c r="C6318" s="237">
        <v>341.84472474596345</v>
      </c>
    </row>
    <row r="6319" spans="2:3" x14ac:dyDescent="0.25">
      <c r="B6319" s="238">
        <v>6256</v>
      </c>
      <c r="C6319" s="237">
        <v>119.70529695992873</v>
      </c>
    </row>
    <row r="6320" spans="2:3" x14ac:dyDescent="0.25">
      <c r="B6320" s="238">
        <v>6257</v>
      </c>
      <c r="C6320" s="237">
        <v>66.862147385335504</v>
      </c>
    </row>
    <row r="6321" spans="2:3" x14ac:dyDescent="0.25">
      <c r="B6321" s="238">
        <v>6258</v>
      </c>
      <c r="C6321" s="237">
        <v>80.798962599647055</v>
      </c>
    </row>
    <row r="6322" spans="2:3" x14ac:dyDescent="0.25">
      <c r="B6322" s="238">
        <v>6259</v>
      </c>
      <c r="C6322" s="237">
        <v>-15.638408550172812</v>
      </c>
    </row>
    <row r="6323" spans="2:3" x14ac:dyDescent="0.25">
      <c r="B6323" s="238">
        <v>6260</v>
      </c>
      <c r="C6323" s="237">
        <v>272.78078838287172</v>
      </c>
    </row>
    <row r="6324" spans="2:3" x14ac:dyDescent="0.25">
      <c r="B6324" s="238">
        <v>6261</v>
      </c>
      <c r="C6324" s="237">
        <v>283.3980439461177</v>
      </c>
    </row>
    <row r="6325" spans="2:3" x14ac:dyDescent="0.25">
      <c r="B6325" s="238">
        <v>6262</v>
      </c>
      <c r="C6325" s="237">
        <v>64.928060778026463</v>
      </c>
    </row>
    <row r="6326" spans="2:3" x14ac:dyDescent="0.25">
      <c r="B6326" s="238">
        <v>6263</v>
      </c>
      <c r="C6326" s="237">
        <v>88.114586435258971</v>
      </c>
    </row>
    <row r="6327" spans="2:3" x14ac:dyDescent="0.25">
      <c r="B6327" s="238">
        <v>6264</v>
      </c>
      <c r="C6327" s="237">
        <v>239.10965114239252</v>
      </c>
    </row>
    <row r="6328" spans="2:3" x14ac:dyDescent="0.25">
      <c r="B6328" s="238">
        <v>6265</v>
      </c>
      <c r="C6328" s="237">
        <v>307.0722387914646</v>
      </c>
    </row>
    <row r="6329" spans="2:3" x14ac:dyDescent="0.25">
      <c r="B6329" s="238">
        <v>6266</v>
      </c>
      <c r="C6329" s="237">
        <v>165.91800412668977</v>
      </c>
    </row>
    <row r="6330" spans="2:3" x14ac:dyDescent="0.25">
      <c r="B6330" s="238">
        <v>6267</v>
      </c>
      <c r="C6330" s="237">
        <v>183.70941025253825</v>
      </c>
    </row>
    <row r="6331" spans="2:3" x14ac:dyDescent="0.25">
      <c r="B6331" s="238">
        <v>6268</v>
      </c>
      <c r="C6331" s="237">
        <v>147.86500867170813</v>
      </c>
    </row>
    <row r="6332" spans="2:3" x14ac:dyDescent="0.25">
      <c r="B6332" s="238">
        <v>6269</v>
      </c>
      <c r="C6332" s="237">
        <v>152.29413266555659</v>
      </c>
    </row>
    <row r="6333" spans="2:3" x14ac:dyDescent="0.25">
      <c r="B6333" s="238">
        <v>6270</v>
      </c>
      <c r="C6333" s="237">
        <v>332.40778080568919</v>
      </c>
    </row>
    <row r="6334" spans="2:3" x14ac:dyDescent="0.25">
      <c r="B6334" s="238">
        <v>6271</v>
      </c>
      <c r="C6334" s="237">
        <v>134.91786791115459</v>
      </c>
    </row>
    <row r="6335" spans="2:3" x14ac:dyDescent="0.25">
      <c r="B6335" s="238">
        <v>6272</v>
      </c>
      <c r="C6335" s="237">
        <v>100.19834919864093</v>
      </c>
    </row>
    <row r="6336" spans="2:3" x14ac:dyDescent="0.25">
      <c r="B6336" s="238">
        <v>6273</v>
      </c>
      <c r="C6336" s="237">
        <v>191.1874306688056</v>
      </c>
    </row>
    <row r="6337" spans="2:3" x14ac:dyDescent="0.25">
      <c r="B6337" s="238">
        <v>6274</v>
      </c>
      <c r="C6337" s="237">
        <v>186.02107592644597</v>
      </c>
    </row>
    <row r="6338" spans="2:3" x14ac:dyDescent="0.25">
      <c r="B6338" s="238">
        <v>6275</v>
      </c>
      <c r="C6338" s="237">
        <v>12.194071565902505</v>
      </c>
    </row>
    <row r="6339" spans="2:3" x14ac:dyDescent="0.25">
      <c r="B6339" s="238">
        <v>6276</v>
      </c>
      <c r="C6339" s="237">
        <v>143.57497992851839</v>
      </c>
    </row>
    <row r="6340" spans="2:3" x14ac:dyDescent="0.25">
      <c r="B6340" s="238">
        <v>6277</v>
      </c>
      <c r="C6340" s="237">
        <v>166.24513196730635</v>
      </c>
    </row>
    <row r="6341" spans="2:3" x14ac:dyDescent="0.25">
      <c r="B6341" s="238">
        <v>6278</v>
      </c>
      <c r="C6341" s="237">
        <v>-73.596988768690977</v>
      </c>
    </row>
    <row r="6342" spans="2:3" x14ac:dyDescent="0.25">
      <c r="B6342" s="238">
        <v>6279</v>
      </c>
      <c r="C6342" s="237">
        <v>142.52907283918759</v>
      </c>
    </row>
    <row r="6343" spans="2:3" x14ac:dyDescent="0.25">
      <c r="B6343" s="238">
        <v>6280</v>
      </c>
      <c r="C6343" s="237">
        <v>335.52055217200547</v>
      </c>
    </row>
    <row r="6344" spans="2:3" x14ac:dyDescent="0.25">
      <c r="B6344" s="238">
        <v>6281</v>
      </c>
      <c r="C6344" s="237">
        <v>-147.64980408488765</v>
      </c>
    </row>
    <row r="6345" spans="2:3" x14ac:dyDescent="0.25">
      <c r="B6345" s="238">
        <v>6282</v>
      </c>
      <c r="C6345" s="237">
        <v>121.78204822038879</v>
      </c>
    </row>
    <row r="6346" spans="2:3" x14ac:dyDescent="0.25">
      <c r="B6346" s="238">
        <v>6283</v>
      </c>
      <c r="C6346" s="237">
        <v>235.01125903969478</v>
      </c>
    </row>
    <row r="6347" spans="2:3" x14ac:dyDescent="0.25">
      <c r="B6347" s="238">
        <v>6284</v>
      </c>
      <c r="C6347" s="237">
        <v>-12.301757561919487</v>
      </c>
    </row>
    <row r="6348" spans="2:3" x14ac:dyDescent="0.25">
      <c r="B6348" s="238">
        <v>6285</v>
      </c>
      <c r="C6348" s="237">
        <v>7.6023705080710329</v>
      </c>
    </row>
    <row r="6349" spans="2:3" x14ac:dyDescent="0.25">
      <c r="B6349" s="238">
        <v>6286</v>
      </c>
      <c r="C6349" s="237">
        <v>-53.865951943732171</v>
      </c>
    </row>
    <row r="6350" spans="2:3" x14ac:dyDescent="0.25">
      <c r="B6350" s="238">
        <v>6287</v>
      </c>
      <c r="C6350" s="237">
        <v>257.8963322048848</v>
      </c>
    </row>
    <row r="6351" spans="2:3" x14ac:dyDescent="0.25">
      <c r="B6351" s="238">
        <v>6288</v>
      </c>
      <c r="C6351" s="237">
        <v>168.97096659883559</v>
      </c>
    </row>
    <row r="6352" spans="2:3" x14ac:dyDescent="0.25">
      <c r="B6352" s="238">
        <v>6289</v>
      </c>
      <c r="C6352" s="237">
        <v>-24.334647380752699</v>
      </c>
    </row>
    <row r="6353" spans="2:3" x14ac:dyDescent="0.25">
      <c r="B6353" s="238">
        <v>6290</v>
      </c>
      <c r="C6353" s="237">
        <v>131.38983657137112</v>
      </c>
    </row>
    <row r="6354" spans="2:3" x14ac:dyDescent="0.25">
      <c r="B6354" s="238">
        <v>6291</v>
      </c>
      <c r="C6354" s="237">
        <v>145.40015708598466</v>
      </c>
    </row>
    <row r="6355" spans="2:3" x14ac:dyDescent="0.25">
      <c r="B6355" s="238">
        <v>6292</v>
      </c>
      <c r="C6355" s="237">
        <v>190.63993238995926</v>
      </c>
    </row>
    <row r="6356" spans="2:3" x14ac:dyDescent="0.25">
      <c r="B6356" s="238">
        <v>6293</v>
      </c>
      <c r="C6356" s="237">
        <v>414.51493873152401</v>
      </c>
    </row>
    <row r="6357" spans="2:3" x14ac:dyDescent="0.25">
      <c r="B6357" s="238">
        <v>6294</v>
      </c>
      <c r="C6357" s="237">
        <v>187.21580043279317</v>
      </c>
    </row>
    <row r="6358" spans="2:3" x14ac:dyDescent="0.25">
      <c r="B6358" s="238">
        <v>6295</v>
      </c>
      <c r="C6358" s="237">
        <v>148.24814107933187</v>
      </c>
    </row>
    <row r="6359" spans="2:3" x14ac:dyDescent="0.25">
      <c r="B6359" s="238">
        <v>6296</v>
      </c>
      <c r="C6359" s="237">
        <v>39.276265358681755</v>
      </c>
    </row>
    <row r="6360" spans="2:3" x14ac:dyDescent="0.25">
      <c r="B6360" s="238">
        <v>6297</v>
      </c>
      <c r="C6360" s="237">
        <v>158.94825909457859</v>
      </c>
    </row>
    <row r="6361" spans="2:3" x14ac:dyDescent="0.25">
      <c r="B6361" s="238">
        <v>6298</v>
      </c>
      <c r="C6361" s="237">
        <v>-41.748853811693948</v>
      </c>
    </row>
    <row r="6362" spans="2:3" x14ac:dyDescent="0.25">
      <c r="B6362" s="238">
        <v>6299</v>
      </c>
      <c r="C6362" s="237">
        <v>158.87301381968899</v>
      </c>
    </row>
    <row r="6363" spans="2:3" x14ac:dyDescent="0.25">
      <c r="B6363" s="238">
        <v>6300</v>
      </c>
      <c r="C6363" s="237">
        <v>320.7478097191813</v>
      </c>
    </row>
    <row r="6364" spans="2:3" x14ac:dyDescent="0.25">
      <c r="B6364" s="238">
        <v>6301</v>
      </c>
      <c r="C6364" s="237">
        <v>190.35760733967948</v>
      </c>
    </row>
    <row r="6365" spans="2:3" x14ac:dyDescent="0.25">
      <c r="B6365" s="238">
        <v>6302</v>
      </c>
      <c r="C6365" s="237">
        <v>169.15152480477889</v>
      </c>
    </row>
    <row r="6366" spans="2:3" x14ac:dyDescent="0.25">
      <c r="B6366" s="238">
        <v>6303</v>
      </c>
      <c r="C6366" s="237">
        <v>57.260678432693581</v>
      </c>
    </row>
    <row r="6367" spans="2:3" x14ac:dyDescent="0.25">
      <c r="B6367" s="238">
        <v>6304</v>
      </c>
      <c r="C6367" s="237">
        <v>176.43912745870381</v>
      </c>
    </row>
    <row r="6368" spans="2:3" x14ac:dyDescent="0.25">
      <c r="B6368" s="238">
        <v>6305</v>
      </c>
      <c r="C6368" s="237">
        <v>174.5931233772443</v>
      </c>
    </row>
    <row r="6369" spans="2:3" x14ac:dyDescent="0.25">
      <c r="B6369" s="238">
        <v>6306</v>
      </c>
      <c r="C6369" s="237">
        <v>90.701018411047741</v>
      </c>
    </row>
    <row r="6370" spans="2:3" x14ac:dyDescent="0.25">
      <c r="B6370" s="238">
        <v>6307</v>
      </c>
      <c r="C6370" s="237">
        <v>39.965919345440554</v>
      </c>
    </row>
    <row r="6371" spans="2:3" x14ac:dyDescent="0.25">
      <c r="B6371" s="238">
        <v>6308</v>
      </c>
      <c r="C6371" s="237">
        <v>427.81877918505381</v>
      </c>
    </row>
    <row r="6372" spans="2:3" x14ac:dyDescent="0.25">
      <c r="B6372" s="238">
        <v>6309</v>
      </c>
      <c r="C6372" s="237">
        <v>187.30542349196162</v>
      </c>
    </row>
    <row r="6373" spans="2:3" x14ac:dyDescent="0.25">
      <c r="B6373" s="238">
        <v>6310</v>
      </c>
      <c r="C6373" s="237">
        <v>63.970777957844099</v>
      </c>
    </row>
    <row r="6374" spans="2:3" x14ac:dyDescent="0.25">
      <c r="B6374" s="238">
        <v>6311</v>
      </c>
      <c r="C6374" s="237">
        <v>403.40500445657932</v>
      </c>
    </row>
    <row r="6375" spans="2:3" x14ac:dyDescent="0.25">
      <c r="B6375" s="238">
        <v>6312</v>
      </c>
      <c r="C6375" s="237">
        <v>53.422969949038006</v>
      </c>
    </row>
    <row r="6376" spans="2:3" x14ac:dyDescent="0.25">
      <c r="B6376" s="238">
        <v>6313</v>
      </c>
      <c r="C6376" s="237">
        <v>118.37850194954602</v>
      </c>
    </row>
    <row r="6377" spans="2:3" x14ac:dyDescent="0.25">
      <c r="B6377" s="238">
        <v>6314</v>
      </c>
      <c r="C6377" s="237">
        <v>192.18535998669381</v>
      </c>
    </row>
    <row r="6378" spans="2:3" x14ac:dyDescent="0.25">
      <c r="B6378" s="238">
        <v>6315</v>
      </c>
      <c r="C6378" s="237">
        <v>101.73401475716193</v>
      </c>
    </row>
    <row r="6379" spans="2:3" x14ac:dyDescent="0.25">
      <c r="B6379" s="238">
        <v>6316</v>
      </c>
      <c r="C6379" s="237">
        <v>169.96371693131496</v>
      </c>
    </row>
    <row r="6380" spans="2:3" x14ac:dyDescent="0.25">
      <c r="B6380" s="238">
        <v>6317</v>
      </c>
      <c r="C6380" s="237">
        <v>38.396951078716128</v>
      </c>
    </row>
    <row r="6381" spans="2:3" x14ac:dyDescent="0.25">
      <c r="B6381" s="238">
        <v>6318</v>
      </c>
      <c r="C6381" s="237">
        <v>240.78374339885681</v>
      </c>
    </row>
    <row r="6382" spans="2:3" x14ac:dyDescent="0.25">
      <c r="B6382" s="238">
        <v>6319</v>
      </c>
      <c r="C6382" s="237">
        <v>134.58815992680587</v>
      </c>
    </row>
    <row r="6383" spans="2:3" x14ac:dyDescent="0.25">
      <c r="B6383" s="238">
        <v>6320</v>
      </c>
      <c r="C6383" s="237">
        <v>122.07332386288482</v>
      </c>
    </row>
    <row r="6384" spans="2:3" x14ac:dyDescent="0.25">
      <c r="B6384" s="238">
        <v>6321</v>
      </c>
      <c r="C6384" s="237">
        <v>149.08558300365789</v>
      </c>
    </row>
    <row r="6385" spans="2:3" x14ac:dyDescent="0.25">
      <c r="B6385" s="238">
        <v>6322</v>
      </c>
      <c r="C6385" s="237">
        <v>243.21953612686582</v>
      </c>
    </row>
    <row r="6386" spans="2:3" x14ac:dyDescent="0.25">
      <c r="B6386" s="238">
        <v>6323</v>
      </c>
      <c r="C6386" s="237">
        <v>59.950628717575221</v>
      </c>
    </row>
    <row r="6387" spans="2:3" x14ac:dyDescent="0.25">
      <c r="B6387" s="238">
        <v>6324</v>
      </c>
      <c r="C6387" s="237">
        <v>159.03723231425789</v>
      </c>
    </row>
    <row r="6388" spans="2:3" x14ac:dyDescent="0.25">
      <c r="B6388" s="238">
        <v>6325</v>
      </c>
      <c r="C6388" s="237">
        <v>60.780992383852229</v>
      </c>
    </row>
    <row r="6389" spans="2:3" x14ac:dyDescent="0.25">
      <c r="B6389" s="238">
        <v>6326</v>
      </c>
      <c r="C6389" s="237">
        <v>45.185416978249279</v>
      </c>
    </row>
    <row r="6390" spans="2:3" x14ac:dyDescent="0.25">
      <c r="B6390" s="238">
        <v>6327</v>
      </c>
      <c r="C6390" s="237">
        <v>284.52394024701596</v>
      </c>
    </row>
    <row r="6391" spans="2:3" x14ac:dyDescent="0.25">
      <c r="B6391" s="238">
        <v>6328</v>
      </c>
      <c r="C6391" s="237">
        <v>140.70878046491859</v>
      </c>
    </row>
    <row r="6392" spans="2:3" x14ac:dyDescent="0.25">
      <c r="B6392" s="238">
        <v>6329</v>
      </c>
      <c r="C6392" s="237">
        <v>157.75297156200648</v>
      </c>
    </row>
    <row r="6393" spans="2:3" x14ac:dyDescent="0.25">
      <c r="B6393" s="238">
        <v>6330</v>
      </c>
      <c r="C6393" s="237">
        <v>240.16849074640675</v>
      </c>
    </row>
    <row r="6394" spans="2:3" x14ac:dyDescent="0.25">
      <c r="B6394" s="238">
        <v>6331</v>
      </c>
      <c r="C6394" s="237">
        <v>11.189639716042194</v>
      </c>
    </row>
    <row r="6395" spans="2:3" x14ac:dyDescent="0.25">
      <c r="B6395" s="238">
        <v>6332</v>
      </c>
      <c r="C6395" s="237">
        <v>127.65603713676678</v>
      </c>
    </row>
    <row r="6396" spans="2:3" x14ac:dyDescent="0.25">
      <c r="B6396" s="238">
        <v>6333</v>
      </c>
      <c r="C6396" s="237">
        <v>253.79743572164156</v>
      </c>
    </row>
    <row r="6397" spans="2:3" x14ac:dyDescent="0.25">
      <c r="B6397" s="238">
        <v>6334</v>
      </c>
      <c r="C6397" s="237">
        <v>184.55603357217666</v>
      </c>
    </row>
    <row r="6398" spans="2:3" x14ac:dyDescent="0.25">
      <c r="B6398" s="238">
        <v>6335</v>
      </c>
      <c r="C6398" s="237">
        <v>300.36546666399249</v>
      </c>
    </row>
    <row r="6399" spans="2:3" x14ac:dyDescent="0.25">
      <c r="B6399" s="238">
        <v>6336</v>
      </c>
      <c r="C6399" s="237">
        <v>15.849426305877358</v>
      </c>
    </row>
    <row r="6400" spans="2:3" x14ac:dyDescent="0.25">
      <c r="B6400" s="238">
        <v>6337</v>
      </c>
      <c r="C6400" s="237">
        <v>128.78623181982854</v>
      </c>
    </row>
    <row r="6401" spans="2:3" x14ac:dyDescent="0.25">
      <c r="B6401" s="238">
        <v>6338</v>
      </c>
      <c r="C6401" s="237">
        <v>325.53702209516712</v>
      </c>
    </row>
    <row r="6402" spans="2:3" x14ac:dyDescent="0.25">
      <c r="B6402" s="238">
        <v>6339</v>
      </c>
      <c r="C6402" s="237">
        <v>90.229369672112654</v>
      </c>
    </row>
    <row r="6403" spans="2:3" x14ac:dyDescent="0.25">
      <c r="B6403" s="238">
        <v>6340</v>
      </c>
      <c r="C6403" s="237">
        <v>249.02920562451104</v>
      </c>
    </row>
    <row r="6404" spans="2:3" x14ac:dyDescent="0.25">
      <c r="B6404" s="238">
        <v>6341</v>
      </c>
      <c r="C6404" s="237">
        <v>110.71207187599239</v>
      </c>
    </row>
    <row r="6405" spans="2:3" x14ac:dyDescent="0.25">
      <c r="B6405" s="238">
        <v>6342</v>
      </c>
      <c r="C6405" s="237">
        <v>253.24738703930572</v>
      </c>
    </row>
    <row r="6406" spans="2:3" x14ac:dyDescent="0.25">
      <c r="B6406" s="238">
        <v>6343</v>
      </c>
      <c r="C6406" s="237">
        <v>-211.69281673166137</v>
      </c>
    </row>
    <row r="6407" spans="2:3" x14ac:dyDescent="0.25">
      <c r="B6407" s="238">
        <v>6344</v>
      </c>
      <c r="C6407" s="237">
        <v>47.395129350654614</v>
      </c>
    </row>
    <row r="6408" spans="2:3" x14ac:dyDescent="0.25">
      <c r="B6408" s="238">
        <v>6345</v>
      </c>
      <c r="C6408" s="237">
        <v>78.606064892458591</v>
      </c>
    </row>
    <row r="6409" spans="2:3" x14ac:dyDescent="0.25">
      <c r="B6409" s="238">
        <v>6346</v>
      </c>
      <c r="C6409" s="237">
        <v>123.24749980880324</v>
      </c>
    </row>
    <row r="6410" spans="2:3" x14ac:dyDescent="0.25">
      <c r="B6410" s="238">
        <v>6347</v>
      </c>
      <c r="C6410" s="237">
        <v>99.264697531264574</v>
      </c>
    </row>
    <row r="6411" spans="2:3" x14ac:dyDescent="0.25">
      <c r="B6411" s="238">
        <v>6348</v>
      </c>
      <c r="C6411" s="237">
        <v>-261.05254338943109</v>
      </c>
    </row>
    <row r="6412" spans="2:3" x14ac:dyDescent="0.25">
      <c r="B6412" s="238">
        <v>6349</v>
      </c>
      <c r="C6412" s="237">
        <v>321.17390302262032</v>
      </c>
    </row>
    <row r="6413" spans="2:3" x14ac:dyDescent="0.25">
      <c r="B6413" s="238">
        <v>6350</v>
      </c>
      <c r="C6413" s="237">
        <v>123.91859567565409</v>
      </c>
    </row>
    <row r="6414" spans="2:3" x14ac:dyDescent="0.25">
      <c r="B6414" s="238">
        <v>6351</v>
      </c>
      <c r="C6414" s="237">
        <v>477.93971682270228</v>
      </c>
    </row>
    <row r="6415" spans="2:3" x14ac:dyDescent="0.25">
      <c r="B6415" s="238">
        <v>6352</v>
      </c>
      <c r="C6415" s="237">
        <v>137.7844571474088</v>
      </c>
    </row>
    <row r="6416" spans="2:3" x14ac:dyDescent="0.25">
      <c r="B6416" s="238">
        <v>6353</v>
      </c>
      <c r="C6416" s="237">
        <v>-18.522147161207698</v>
      </c>
    </row>
    <row r="6417" spans="2:3" x14ac:dyDescent="0.25">
      <c r="B6417" s="238">
        <v>6354</v>
      </c>
      <c r="C6417" s="237">
        <v>134.15864843482728</v>
      </c>
    </row>
    <row r="6418" spans="2:3" x14ac:dyDescent="0.25">
      <c r="B6418" s="238">
        <v>6355</v>
      </c>
      <c r="C6418" s="237">
        <v>-130.85573266897777</v>
      </c>
    </row>
    <row r="6419" spans="2:3" x14ac:dyDescent="0.25">
      <c r="B6419" s="238">
        <v>6356</v>
      </c>
      <c r="C6419" s="237">
        <v>260.38788617710691</v>
      </c>
    </row>
    <row r="6420" spans="2:3" x14ac:dyDescent="0.25">
      <c r="B6420" s="238">
        <v>6357</v>
      </c>
      <c r="C6420" s="237">
        <v>44.218504658542599</v>
      </c>
    </row>
    <row r="6421" spans="2:3" x14ac:dyDescent="0.25">
      <c r="B6421" s="238">
        <v>6358</v>
      </c>
      <c r="C6421" s="237">
        <v>125.3648917444865</v>
      </c>
    </row>
    <row r="6422" spans="2:3" x14ac:dyDescent="0.25">
      <c r="B6422" s="238">
        <v>6359</v>
      </c>
      <c r="C6422" s="237">
        <v>220.37156126094044</v>
      </c>
    </row>
    <row r="6423" spans="2:3" x14ac:dyDescent="0.25">
      <c r="B6423" s="238">
        <v>6360</v>
      </c>
      <c r="C6423" s="237">
        <v>183.9283593291097</v>
      </c>
    </row>
    <row r="6424" spans="2:3" x14ac:dyDescent="0.25">
      <c r="B6424" s="238">
        <v>6361</v>
      </c>
      <c r="C6424" s="237">
        <v>171.13449386194327</v>
      </c>
    </row>
    <row r="6425" spans="2:3" x14ac:dyDescent="0.25">
      <c r="B6425" s="238">
        <v>6362</v>
      </c>
      <c r="C6425" s="237">
        <v>-48.010085659138866</v>
      </c>
    </row>
    <row r="6426" spans="2:3" x14ac:dyDescent="0.25">
      <c r="B6426" s="238">
        <v>6363</v>
      </c>
      <c r="C6426" s="237">
        <v>173.35078204817395</v>
      </c>
    </row>
    <row r="6427" spans="2:3" x14ac:dyDescent="0.25">
      <c r="B6427" s="238">
        <v>6364</v>
      </c>
      <c r="C6427" s="237">
        <v>65.537510890800348</v>
      </c>
    </row>
    <row r="6428" spans="2:3" x14ac:dyDescent="0.25">
      <c r="B6428" s="238">
        <v>6365</v>
      </c>
      <c r="C6428" s="237">
        <v>-113.66307139299059</v>
      </c>
    </row>
    <row r="6429" spans="2:3" x14ac:dyDescent="0.25">
      <c r="B6429" s="238">
        <v>6366</v>
      </c>
      <c r="C6429" s="237">
        <v>475.13560671555041</v>
      </c>
    </row>
    <row r="6430" spans="2:3" x14ac:dyDescent="0.25">
      <c r="B6430" s="238">
        <v>6367</v>
      </c>
      <c r="C6430" s="237">
        <v>-8.3083386691516523</v>
      </c>
    </row>
    <row r="6431" spans="2:3" x14ac:dyDescent="0.25">
      <c r="B6431" s="238">
        <v>6368</v>
      </c>
      <c r="C6431" s="237">
        <v>-27.580307856590849</v>
      </c>
    </row>
    <row r="6432" spans="2:3" x14ac:dyDescent="0.25">
      <c r="B6432" s="238">
        <v>6369</v>
      </c>
      <c r="C6432" s="237">
        <v>195.28310415247313</v>
      </c>
    </row>
    <row r="6433" spans="2:3" x14ac:dyDescent="0.25">
      <c r="B6433" s="238">
        <v>6370</v>
      </c>
      <c r="C6433" s="237">
        <v>-92.800824676347929</v>
      </c>
    </row>
    <row r="6434" spans="2:3" x14ac:dyDescent="0.25">
      <c r="B6434" s="238">
        <v>6371</v>
      </c>
      <c r="C6434" s="237">
        <v>-176.25655642906429</v>
      </c>
    </row>
    <row r="6435" spans="2:3" x14ac:dyDescent="0.25">
      <c r="B6435" s="238">
        <v>6372</v>
      </c>
      <c r="C6435" s="237">
        <v>128.08078234489872</v>
      </c>
    </row>
    <row r="6436" spans="2:3" x14ac:dyDescent="0.25">
      <c r="B6436" s="238">
        <v>6373</v>
      </c>
      <c r="C6436" s="237">
        <v>27.138846870849306</v>
      </c>
    </row>
    <row r="6437" spans="2:3" x14ac:dyDescent="0.25">
      <c r="B6437" s="238">
        <v>6374</v>
      </c>
      <c r="C6437" s="237">
        <v>41.496794194236557</v>
      </c>
    </row>
    <row r="6438" spans="2:3" x14ac:dyDescent="0.25">
      <c r="B6438" s="238">
        <v>6375</v>
      </c>
      <c r="C6438" s="237">
        <v>183.76976654463175</v>
      </c>
    </row>
    <row r="6439" spans="2:3" x14ac:dyDescent="0.25">
      <c r="B6439" s="238">
        <v>6376</v>
      </c>
      <c r="C6439" s="237">
        <v>40.716611963027901</v>
      </c>
    </row>
    <row r="6440" spans="2:3" x14ac:dyDescent="0.25">
      <c r="B6440" s="238">
        <v>6377</v>
      </c>
      <c r="C6440" s="237">
        <v>145.9730149332741</v>
      </c>
    </row>
    <row r="6441" spans="2:3" x14ac:dyDescent="0.25">
      <c r="B6441" s="238">
        <v>6378</v>
      </c>
      <c r="C6441" s="237">
        <v>95.887046733075692</v>
      </c>
    </row>
    <row r="6442" spans="2:3" x14ac:dyDescent="0.25">
      <c r="B6442" s="238">
        <v>6379</v>
      </c>
      <c r="C6442" s="237">
        <v>147.12249600511646</v>
      </c>
    </row>
    <row r="6443" spans="2:3" x14ac:dyDescent="0.25">
      <c r="B6443" s="238">
        <v>6380</v>
      </c>
      <c r="C6443" s="237">
        <v>51.505910165591374</v>
      </c>
    </row>
    <row r="6444" spans="2:3" x14ac:dyDescent="0.25">
      <c r="B6444" s="238">
        <v>6381</v>
      </c>
      <c r="C6444" s="237">
        <v>161.51658857474521</v>
      </c>
    </row>
    <row r="6445" spans="2:3" x14ac:dyDescent="0.25">
      <c r="B6445" s="238">
        <v>6382</v>
      </c>
      <c r="C6445" s="237">
        <v>53.393147377977428</v>
      </c>
    </row>
    <row r="6446" spans="2:3" x14ac:dyDescent="0.25">
      <c r="B6446" s="238">
        <v>6383</v>
      </c>
      <c r="C6446" s="237">
        <v>79.81958102485163</v>
      </c>
    </row>
    <row r="6447" spans="2:3" x14ac:dyDescent="0.25">
      <c r="B6447" s="238">
        <v>6384</v>
      </c>
      <c r="C6447" s="237">
        <v>101.47630484224989</v>
      </c>
    </row>
    <row r="6448" spans="2:3" x14ac:dyDescent="0.25">
      <c r="B6448" s="238">
        <v>6385</v>
      </c>
      <c r="C6448" s="237">
        <v>72.117665730700537</v>
      </c>
    </row>
    <row r="6449" spans="2:3" x14ac:dyDescent="0.25">
      <c r="B6449" s="238">
        <v>6386</v>
      </c>
      <c r="C6449" s="237">
        <v>-31.125403457535043</v>
      </c>
    </row>
    <row r="6450" spans="2:3" x14ac:dyDescent="0.25">
      <c r="B6450" s="238">
        <v>6387</v>
      </c>
      <c r="C6450" s="237">
        <v>149.46164548833525</v>
      </c>
    </row>
    <row r="6451" spans="2:3" x14ac:dyDescent="0.25">
      <c r="B6451" s="238">
        <v>6388</v>
      </c>
      <c r="C6451" s="237">
        <v>151.80003128448445</v>
      </c>
    </row>
    <row r="6452" spans="2:3" x14ac:dyDescent="0.25">
      <c r="B6452" s="238">
        <v>6389</v>
      </c>
      <c r="C6452" s="237">
        <v>50.404824222939055</v>
      </c>
    </row>
    <row r="6453" spans="2:3" x14ac:dyDescent="0.25">
      <c r="B6453" s="238">
        <v>6390</v>
      </c>
      <c r="C6453" s="237">
        <v>43.602691474536641</v>
      </c>
    </row>
    <row r="6454" spans="2:3" x14ac:dyDescent="0.25">
      <c r="B6454" s="238">
        <v>6391</v>
      </c>
      <c r="C6454" s="237">
        <v>-2.9382811706382483</v>
      </c>
    </row>
    <row r="6455" spans="2:3" x14ac:dyDescent="0.25">
      <c r="B6455" s="238">
        <v>6392</v>
      </c>
      <c r="C6455" s="237">
        <v>231.78153932238075</v>
      </c>
    </row>
    <row r="6456" spans="2:3" x14ac:dyDescent="0.25">
      <c r="B6456" s="238">
        <v>6393</v>
      </c>
      <c r="C6456" s="237">
        <v>42.197136651039202</v>
      </c>
    </row>
    <row r="6457" spans="2:3" x14ac:dyDescent="0.25">
      <c r="B6457" s="238">
        <v>6394</v>
      </c>
      <c r="C6457" s="237">
        <v>140.7616519922195</v>
      </c>
    </row>
    <row r="6458" spans="2:3" x14ac:dyDescent="0.25">
      <c r="B6458" s="238">
        <v>6395</v>
      </c>
      <c r="C6458" s="237">
        <v>-154.45536348717258</v>
      </c>
    </row>
    <row r="6459" spans="2:3" x14ac:dyDescent="0.25">
      <c r="B6459" s="238">
        <v>6396</v>
      </c>
      <c r="C6459" s="237">
        <v>23.078512134331291</v>
      </c>
    </row>
    <row r="6460" spans="2:3" x14ac:dyDescent="0.25">
      <c r="B6460" s="238">
        <v>6397</v>
      </c>
      <c r="C6460" s="237">
        <v>126.19875068439092</v>
      </c>
    </row>
    <row r="6461" spans="2:3" x14ac:dyDescent="0.25">
      <c r="B6461" s="238">
        <v>6398</v>
      </c>
      <c r="C6461" s="237">
        <v>104.15827556441104</v>
      </c>
    </row>
    <row r="6462" spans="2:3" x14ac:dyDescent="0.25">
      <c r="B6462" s="238">
        <v>6399</v>
      </c>
      <c r="C6462" s="237">
        <v>58.10561579780213</v>
      </c>
    </row>
    <row r="6463" spans="2:3" x14ac:dyDescent="0.25">
      <c r="B6463" s="238">
        <v>6400</v>
      </c>
      <c r="C6463" s="237">
        <v>202.4992348812423</v>
      </c>
    </row>
    <row r="6464" spans="2:3" x14ac:dyDescent="0.25">
      <c r="B6464" s="238">
        <v>6401</v>
      </c>
      <c r="C6464" s="237">
        <v>11.422290100887153</v>
      </c>
    </row>
    <row r="6465" spans="2:3" x14ac:dyDescent="0.25">
      <c r="B6465" s="238">
        <v>6402</v>
      </c>
      <c r="C6465" s="237">
        <v>28.21382498196391</v>
      </c>
    </row>
    <row r="6466" spans="2:3" x14ac:dyDescent="0.25">
      <c r="B6466" s="238">
        <v>6403</v>
      </c>
      <c r="C6466" s="237">
        <v>346.74840373041428</v>
      </c>
    </row>
    <row r="6467" spans="2:3" x14ac:dyDescent="0.25">
      <c r="B6467" s="238">
        <v>6404</v>
      </c>
      <c r="C6467" s="237">
        <v>251.27513980308717</v>
      </c>
    </row>
    <row r="6468" spans="2:3" x14ac:dyDescent="0.25">
      <c r="B6468" s="238">
        <v>6405</v>
      </c>
      <c r="C6468" s="237">
        <v>135.09193965217048</v>
      </c>
    </row>
    <row r="6469" spans="2:3" x14ac:dyDescent="0.25">
      <c r="B6469" s="238">
        <v>6406</v>
      </c>
      <c r="C6469" s="237">
        <v>219.87472881762244</v>
      </c>
    </row>
    <row r="6470" spans="2:3" x14ac:dyDescent="0.25">
      <c r="B6470" s="238">
        <v>6407</v>
      </c>
      <c r="C6470" s="237">
        <v>-25.731197096678613</v>
      </c>
    </row>
    <row r="6471" spans="2:3" x14ac:dyDescent="0.25">
      <c r="B6471" s="238">
        <v>6408</v>
      </c>
      <c r="C6471" s="237">
        <v>-78.249494815776018</v>
      </c>
    </row>
    <row r="6472" spans="2:3" x14ac:dyDescent="0.25">
      <c r="B6472" s="238">
        <v>6409</v>
      </c>
      <c r="C6472" s="237">
        <v>119.26565091641659</v>
      </c>
    </row>
    <row r="6473" spans="2:3" x14ac:dyDescent="0.25">
      <c r="B6473" s="238">
        <v>6410</v>
      </c>
      <c r="C6473" s="237">
        <v>-28.891089545388098</v>
      </c>
    </row>
    <row r="6474" spans="2:3" x14ac:dyDescent="0.25">
      <c r="B6474" s="238">
        <v>6411</v>
      </c>
      <c r="C6474" s="237">
        <v>254.6732046962471</v>
      </c>
    </row>
    <row r="6475" spans="2:3" x14ac:dyDescent="0.25">
      <c r="B6475" s="238">
        <v>6412</v>
      </c>
      <c r="C6475" s="237">
        <v>185.60093989217012</v>
      </c>
    </row>
    <row r="6476" spans="2:3" x14ac:dyDescent="0.25">
      <c r="B6476" s="238">
        <v>6413</v>
      </c>
      <c r="C6476" s="237">
        <v>244.39631051664813</v>
      </c>
    </row>
    <row r="6477" spans="2:3" x14ac:dyDescent="0.25">
      <c r="B6477" s="238">
        <v>6414</v>
      </c>
      <c r="C6477" s="237">
        <v>165.93985880702667</v>
      </c>
    </row>
    <row r="6478" spans="2:3" x14ac:dyDescent="0.25">
      <c r="B6478" s="238">
        <v>6415</v>
      </c>
      <c r="C6478" s="237">
        <v>22.765136661719978</v>
      </c>
    </row>
    <row r="6479" spans="2:3" x14ac:dyDescent="0.25">
      <c r="B6479" s="238">
        <v>6416</v>
      </c>
      <c r="C6479" s="237">
        <v>25.852373637095596</v>
      </c>
    </row>
    <row r="6480" spans="2:3" x14ac:dyDescent="0.25">
      <c r="B6480" s="238">
        <v>6417</v>
      </c>
      <c r="C6480" s="237">
        <v>186.81323827797283</v>
      </c>
    </row>
    <row r="6481" spans="2:3" x14ac:dyDescent="0.25">
      <c r="B6481" s="238">
        <v>6418</v>
      </c>
      <c r="C6481" s="237">
        <v>-82.824249692081537</v>
      </c>
    </row>
    <row r="6482" spans="2:3" x14ac:dyDescent="0.25">
      <c r="B6482" s="238">
        <v>6419</v>
      </c>
      <c r="C6482" s="237">
        <v>-51.466954947584838</v>
      </c>
    </row>
    <row r="6483" spans="2:3" x14ac:dyDescent="0.25">
      <c r="B6483" s="238">
        <v>6420</v>
      </c>
      <c r="C6483" s="237">
        <v>309.44618471471438</v>
      </c>
    </row>
    <row r="6484" spans="2:3" x14ac:dyDescent="0.25">
      <c r="B6484" s="238">
        <v>6421</v>
      </c>
      <c r="C6484" s="237">
        <v>131.34510274100072</v>
      </c>
    </row>
    <row r="6485" spans="2:3" x14ac:dyDescent="0.25">
      <c r="B6485" s="238">
        <v>6422</v>
      </c>
      <c r="C6485" s="237">
        <v>-94.925879416509702</v>
      </c>
    </row>
    <row r="6486" spans="2:3" x14ac:dyDescent="0.25">
      <c r="B6486" s="238">
        <v>6423</v>
      </c>
      <c r="C6486" s="237">
        <v>68.35059363037945</v>
      </c>
    </row>
    <row r="6487" spans="2:3" x14ac:dyDescent="0.25">
      <c r="B6487" s="238">
        <v>6424</v>
      </c>
      <c r="C6487" s="237">
        <v>397.22390642068785</v>
      </c>
    </row>
    <row r="6488" spans="2:3" x14ac:dyDescent="0.25">
      <c r="B6488" s="238">
        <v>6425</v>
      </c>
      <c r="C6488" s="237">
        <v>351.39668489380369</v>
      </c>
    </row>
    <row r="6489" spans="2:3" x14ac:dyDescent="0.25">
      <c r="B6489" s="238">
        <v>6426</v>
      </c>
      <c r="C6489" s="237">
        <v>127.69935239287983</v>
      </c>
    </row>
    <row r="6490" spans="2:3" x14ac:dyDescent="0.25">
      <c r="B6490" s="238">
        <v>6427</v>
      </c>
      <c r="C6490" s="237">
        <v>-134.20902845473037</v>
      </c>
    </row>
    <row r="6491" spans="2:3" x14ac:dyDescent="0.25">
      <c r="B6491" s="238">
        <v>6428</v>
      </c>
      <c r="C6491" s="237">
        <v>120.60294663483468</v>
      </c>
    </row>
    <row r="6492" spans="2:3" x14ac:dyDescent="0.25">
      <c r="B6492" s="238">
        <v>6429</v>
      </c>
      <c r="C6492" s="237">
        <v>-3.3555759199039699</v>
      </c>
    </row>
    <row r="6493" spans="2:3" x14ac:dyDescent="0.25">
      <c r="B6493" s="238">
        <v>6430</v>
      </c>
      <c r="C6493" s="237">
        <v>81.485306800367013</v>
      </c>
    </row>
    <row r="6494" spans="2:3" x14ac:dyDescent="0.25">
      <c r="B6494" s="238">
        <v>6431</v>
      </c>
      <c r="C6494" s="237">
        <v>212.31034288114856</v>
      </c>
    </row>
    <row r="6495" spans="2:3" x14ac:dyDescent="0.25">
      <c r="B6495" s="238">
        <v>6432</v>
      </c>
      <c r="C6495" s="237">
        <v>94.239705033788681</v>
      </c>
    </row>
    <row r="6496" spans="2:3" x14ac:dyDescent="0.25">
      <c r="B6496" s="238">
        <v>6433</v>
      </c>
      <c r="C6496" s="237">
        <v>361.52189849603326</v>
      </c>
    </row>
    <row r="6497" spans="2:3" x14ac:dyDescent="0.25">
      <c r="B6497" s="238">
        <v>6434</v>
      </c>
      <c r="C6497" s="237">
        <v>252.08672542869658</v>
      </c>
    </row>
    <row r="6498" spans="2:3" x14ac:dyDescent="0.25">
      <c r="B6498" s="238">
        <v>6435</v>
      </c>
      <c r="C6498" s="237">
        <v>65.076651403756557</v>
      </c>
    </row>
    <row r="6499" spans="2:3" x14ac:dyDescent="0.25">
      <c r="B6499" s="238">
        <v>6436</v>
      </c>
      <c r="C6499" s="237">
        <v>54.748310607653281</v>
      </c>
    </row>
    <row r="6500" spans="2:3" x14ac:dyDescent="0.25">
      <c r="B6500" s="238">
        <v>6437</v>
      </c>
      <c r="C6500" s="237">
        <v>90.919623511158818</v>
      </c>
    </row>
    <row r="6501" spans="2:3" x14ac:dyDescent="0.25">
      <c r="B6501" s="238">
        <v>6438</v>
      </c>
      <c r="C6501" s="237">
        <v>29.841108517113682</v>
      </c>
    </row>
    <row r="6502" spans="2:3" x14ac:dyDescent="0.25">
      <c r="B6502" s="238">
        <v>6439</v>
      </c>
      <c r="C6502" s="237">
        <v>30.165746949459091</v>
      </c>
    </row>
    <row r="6503" spans="2:3" x14ac:dyDescent="0.25">
      <c r="B6503" s="238">
        <v>6440</v>
      </c>
      <c r="C6503" s="237">
        <v>57.861652953673172</v>
      </c>
    </row>
    <row r="6504" spans="2:3" x14ac:dyDescent="0.25">
      <c r="B6504" s="238">
        <v>6441</v>
      </c>
      <c r="C6504" s="237">
        <v>161.59733292426444</v>
      </c>
    </row>
    <row r="6505" spans="2:3" x14ac:dyDescent="0.25">
      <c r="B6505" s="238">
        <v>6442</v>
      </c>
      <c r="C6505" s="237">
        <v>280.63033941148683</v>
      </c>
    </row>
    <row r="6506" spans="2:3" x14ac:dyDescent="0.25">
      <c r="B6506" s="238">
        <v>6443</v>
      </c>
      <c r="C6506" s="237">
        <v>87.943693980007239</v>
      </c>
    </row>
    <row r="6507" spans="2:3" x14ac:dyDescent="0.25">
      <c r="B6507" s="238">
        <v>6444</v>
      </c>
      <c r="C6507" s="237">
        <v>115.40633324879083</v>
      </c>
    </row>
    <row r="6508" spans="2:3" x14ac:dyDescent="0.25">
      <c r="B6508" s="238">
        <v>6445</v>
      </c>
      <c r="C6508" s="237">
        <v>236.72961302190032</v>
      </c>
    </row>
    <row r="6509" spans="2:3" x14ac:dyDescent="0.25">
      <c r="B6509" s="238">
        <v>6446</v>
      </c>
      <c r="C6509" s="237">
        <v>149.50824522690368</v>
      </c>
    </row>
    <row r="6510" spans="2:3" x14ac:dyDescent="0.25">
      <c r="B6510" s="238">
        <v>6447</v>
      </c>
      <c r="C6510" s="237">
        <v>245.76153880733375</v>
      </c>
    </row>
    <row r="6511" spans="2:3" x14ac:dyDescent="0.25">
      <c r="B6511" s="238">
        <v>6448</v>
      </c>
      <c r="C6511" s="237">
        <v>82.196529907104193</v>
      </c>
    </row>
    <row r="6512" spans="2:3" x14ac:dyDescent="0.25">
      <c r="B6512" s="238">
        <v>6449</v>
      </c>
      <c r="C6512" s="237">
        <v>-4.3726658266162559</v>
      </c>
    </row>
    <row r="6513" spans="2:3" x14ac:dyDescent="0.25">
      <c r="B6513" s="238">
        <v>6450</v>
      </c>
      <c r="C6513" s="237">
        <v>19.335461287764161</v>
      </c>
    </row>
    <row r="6514" spans="2:3" x14ac:dyDescent="0.25">
      <c r="B6514" s="238">
        <v>6451</v>
      </c>
      <c r="C6514" s="237">
        <v>406.89653763527991</v>
      </c>
    </row>
    <row r="6515" spans="2:3" x14ac:dyDescent="0.25">
      <c r="B6515" s="238">
        <v>6452</v>
      </c>
      <c r="C6515" s="237">
        <v>182.84639534052883</v>
      </c>
    </row>
    <row r="6516" spans="2:3" x14ac:dyDescent="0.25">
      <c r="B6516" s="238">
        <v>6453</v>
      </c>
      <c r="C6516" s="237">
        <v>390.34976933878107</v>
      </c>
    </row>
    <row r="6517" spans="2:3" x14ac:dyDescent="0.25">
      <c r="B6517" s="238">
        <v>6454</v>
      </c>
      <c r="C6517" s="237">
        <v>-31.906463436965907</v>
      </c>
    </row>
    <row r="6518" spans="2:3" x14ac:dyDescent="0.25">
      <c r="B6518" s="238">
        <v>6455</v>
      </c>
      <c r="C6518" s="237">
        <v>55.91173137919705</v>
      </c>
    </row>
    <row r="6519" spans="2:3" x14ac:dyDescent="0.25">
      <c r="B6519" s="238">
        <v>6456</v>
      </c>
      <c r="C6519" s="237">
        <v>232.74906920004111</v>
      </c>
    </row>
    <row r="6520" spans="2:3" x14ac:dyDescent="0.25">
      <c r="B6520" s="238">
        <v>6457</v>
      </c>
      <c r="C6520" s="237">
        <v>154.75277990356167</v>
      </c>
    </row>
    <row r="6521" spans="2:3" x14ac:dyDescent="0.25">
      <c r="B6521" s="238">
        <v>6458</v>
      </c>
      <c r="C6521" s="237">
        <v>214.53291870660007</v>
      </c>
    </row>
    <row r="6522" spans="2:3" x14ac:dyDescent="0.25">
      <c r="B6522" s="238">
        <v>6459</v>
      </c>
      <c r="C6522" s="237">
        <v>-6.8610462077347449</v>
      </c>
    </row>
    <row r="6523" spans="2:3" x14ac:dyDescent="0.25">
      <c r="B6523" s="238">
        <v>6460</v>
      </c>
      <c r="C6523" s="237">
        <v>186.00279486104193</v>
      </c>
    </row>
    <row r="6524" spans="2:3" x14ac:dyDescent="0.25">
      <c r="B6524" s="238">
        <v>6461</v>
      </c>
      <c r="C6524" s="237">
        <v>212.87905023799769</v>
      </c>
    </row>
    <row r="6525" spans="2:3" x14ac:dyDescent="0.25">
      <c r="B6525" s="238">
        <v>6462</v>
      </c>
      <c r="C6525" s="237">
        <v>56.707326828849794</v>
      </c>
    </row>
    <row r="6526" spans="2:3" x14ac:dyDescent="0.25">
      <c r="B6526" s="238">
        <v>6463</v>
      </c>
      <c r="C6526" s="237">
        <v>348.70594543029517</v>
      </c>
    </row>
    <row r="6527" spans="2:3" x14ac:dyDescent="0.25">
      <c r="B6527" s="238">
        <v>6464</v>
      </c>
      <c r="C6527" s="237">
        <v>270.34419155082298</v>
      </c>
    </row>
    <row r="6528" spans="2:3" x14ac:dyDescent="0.25">
      <c r="B6528" s="238">
        <v>6465</v>
      </c>
      <c r="C6528" s="237">
        <v>273.40835425052569</v>
      </c>
    </row>
    <row r="6529" spans="2:3" x14ac:dyDescent="0.25">
      <c r="B6529" s="238">
        <v>6466</v>
      </c>
      <c r="C6529" s="237">
        <v>223.39769552279711</v>
      </c>
    </row>
    <row r="6530" spans="2:3" x14ac:dyDescent="0.25">
      <c r="B6530" s="238">
        <v>6467</v>
      </c>
      <c r="C6530" s="237">
        <v>-72.572244338119077</v>
      </c>
    </row>
    <row r="6531" spans="2:3" x14ac:dyDescent="0.25">
      <c r="B6531" s="238">
        <v>6468</v>
      </c>
      <c r="C6531" s="237">
        <v>224.75924950789442</v>
      </c>
    </row>
    <row r="6532" spans="2:3" x14ac:dyDescent="0.25">
      <c r="B6532" s="238">
        <v>6469</v>
      </c>
      <c r="C6532" s="237">
        <v>167.30540553980825</v>
      </c>
    </row>
    <row r="6533" spans="2:3" x14ac:dyDescent="0.25">
      <c r="B6533" s="238">
        <v>6470</v>
      </c>
      <c r="C6533" s="237">
        <v>104.4515212465358</v>
      </c>
    </row>
    <row r="6534" spans="2:3" x14ac:dyDescent="0.25">
      <c r="B6534" s="238">
        <v>6471</v>
      </c>
      <c r="C6534" s="237">
        <v>291.85117061528058</v>
      </c>
    </row>
    <row r="6535" spans="2:3" x14ac:dyDescent="0.25">
      <c r="B6535" s="238">
        <v>6472</v>
      </c>
      <c r="C6535" s="237">
        <v>13.280443957597853</v>
      </c>
    </row>
    <row r="6536" spans="2:3" x14ac:dyDescent="0.25">
      <c r="B6536" s="238">
        <v>6473</v>
      </c>
      <c r="C6536" s="237">
        <v>172.35144825843119</v>
      </c>
    </row>
    <row r="6537" spans="2:3" x14ac:dyDescent="0.25">
      <c r="B6537" s="238">
        <v>6474</v>
      </c>
      <c r="C6537" s="237">
        <v>182.16331223617496</v>
      </c>
    </row>
    <row r="6538" spans="2:3" x14ac:dyDescent="0.25">
      <c r="B6538" s="238">
        <v>6475</v>
      </c>
      <c r="C6538" s="237">
        <v>309.44377908753921</v>
      </c>
    </row>
    <row r="6539" spans="2:3" x14ac:dyDescent="0.25">
      <c r="B6539" s="238">
        <v>6476</v>
      </c>
      <c r="C6539" s="237">
        <v>111.2378386614276</v>
      </c>
    </row>
    <row r="6540" spans="2:3" x14ac:dyDescent="0.25">
      <c r="B6540" s="238">
        <v>6477</v>
      </c>
      <c r="C6540" s="237">
        <v>222.78275422189637</v>
      </c>
    </row>
    <row r="6541" spans="2:3" x14ac:dyDescent="0.25">
      <c r="B6541" s="238">
        <v>6478</v>
      </c>
      <c r="C6541" s="237">
        <v>57.139474995175192</v>
      </c>
    </row>
    <row r="6542" spans="2:3" x14ac:dyDescent="0.25">
      <c r="B6542" s="238">
        <v>6479</v>
      </c>
      <c r="C6542" s="237">
        <v>30.084199347899983</v>
      </c>
    </row>
    <row r="6543" spans="2:3" x14ac:dyDescent="0.25">
      <c r="B6543" s="238">
        <v>6480</v>
      </c>
      <c r="C6543" s="237">
        <v>-10.183567585116407</v>
      </c>
    </row>
    <row r="6544" spans="2:3" x14ac:dyDescent="0.25">
      <c r="B6544" s="238">
        <v>6481</v>
      </c>
      <c r="C6544" s="237">
        <v>91.349208176963003</v>
      </c>
    </row>
    <row r="6545" spans="2:3" x14ac:dyDescent="0.25">
      <c r="B6545" s="238">
        <v>6482</v>
      </c>
      <c r="C6545" s="237">
        <v>75.999609103026742</v>
      </c>
    </row>
    <row r="6546" spans="2:3" x14ac:dyDescent="0.25">
      <c r="B6546" s="238">
        <v>6483</v>
      </c>
      <c r="C6546" s="237">
        <v>160.26137162335078</v>
      </c>
    </row>
    <row r="6547" spans="2:3" x14ac:dyDescent="0.25">
      <c r="B6547" s="238">
        <v>6484</v>
      </c>
      <c r="C6547" s="237">
        <v>128.26345166986565</v>
      </c>
    </row>
    <row r="6548" spans="2:3" x14ac:dyDescent="0.25">
      <c r="B6548" s="238">
        <v>6485</v>
      </c>
      <c r="C6548" s="237">
        <v>163.55323753780939</v>
      </c>
    </row>
    <row r="6549" spans="2:3" x14ac:dyDescent="0.25">
      <c r="B6549" s="238">
        <v>6486</v>
      </c>
      <c r="C6549" s="237">
        <v>161.24212782861332</v>
      </c>
    </row>
    <row r="6550" spans="2:3" x14ac:dyDescent="0.25">
      <c r="B6550" s="238">
        <v>6487</v>
      </c>
      <c r="C6550" s="237">
        <v>-39.677529441349833</v>
      </c>
    </row>
    <row r="6551" spans="2:3" x14ac:dyDescent="0.25">
      <c r="B6551" s="238">
        <v>6488</v>
      </c>
      <c r="C6551" s="237">
        <v>-74.536678967448097</v>
      </c>
    </row>
    <row r="6552" spans="2:3" x14ac:dyDescent="0.25">
      <c r="B6552" s="238">
        <v>6489</v>
      </c>
      <c r="C6552" s="237">
        <v>-8.1986374791900687</v>
      </c>
    </row>
    <row r="6553" spans="2:3" x14ac:dyDescent="0.25">
      <c r="B6553" s="238">
        <v>6490</v>
      </c>
      <c r="C6553" s="237">
        <v>231.96470666681353</v>
      </c>
    </row>
    <row r="6554" spans="2:3" x14ac:dyDescent="0.25">
      <c r="B6554" s="238">
        <v>6491</v>
      </c>
      <c r="C6554" s="237">
        <v>44.273178182724465</v>
      </c>
    </row>
    <row r="6555" spans="2:3" x14ac:dyDescent="0.25">
      <c r="B6555" s="238">
        <v>6492</v>
      </c>
      <c r="C6555" s="237">
        <v>47.495931873487834</v>
      </c>
    </row>
    <row r="6556" spans="2:3" x14ac:dyDescent="0.25">
      <c r="B6556" s="238">
        <v>6493</v>
      </c>
      <c r="C6556" s="237">
        <v>-9.0206156661677426</v>
      </c>
    </row>
    <row r="6557" spans="2:3" x14ac:dyDescent="0.25">
      <c r="B6557" s="238">
        <v>6494</v>
      </c>
      <c r="C6557" s="237">
        <v>-69.989019110285028</v>
      </c>
    </row>
    <row r="6558" spans="2:3" x14ac:dyDescent="0.25">
      <c r="B6558" s="238">
        <v>6495</v>
      </c>
      <c r="C6558" s="237">
        <v>163.19322119988385</v>
      </c>
    </row>
    <row r="6559" spans="2:3" x14ac:dyDescent="0.25">
      <c r="B6559" s="238">
        <v>6496</v>
      </c>
      <c r="C6559" s="237">
        <v>-147.59678076582412</v>
      </c>
    </row>
    <row r="6560" spans="2:3" x14ac:dyDescent="0.25">
      <c r="B6560" s="238">
        <v>6497</v>
      </c>
      <c r="C6560" s="237">
        <v>-65.958738083518597</v>
      </c>
    </row>
    <row r="6561" spans="2:3" x14ac:dyDescent="0.25">
      <c r="B6561" s="238">
        <v>6498</v>
      </c>
      <c r="C6561" s="237">
        <v>375.28986079540488</v>
      </c>
    </row>
    <row r="6562" spans="2:3" x14ac:dyDescent="0.25">
      <c r="B6562" s="238">
        <v>6499</v>
      </c>
      <c r="C6562" s="237">
        <v>186.94073239953974</v>
      </c>
    </row>
    <row r="6563" spans="2:3" x14ac:dyDescent="0.25">
      <c r="B6563" s="238">
        <v>6500</v>
      </c>
      <c r="C6563" s="237">
        <v>155.10868739326875</v>
      </c>
    </row>
    <row r="6564" spans="2:3" x14ac:dyDescent="0.25">
      <c r="B6564" s="238">
        <v>6501</v>
      </c>
      <c r="C6564" s="237">
        <v>54.142674433895834</v>
      </c>
    </row>
    <row r="6565" spans="2:3" x14ac:dyDescent="0.25">
      <c r="B6565" s="238">
        <v>6502</v>
      </c>
      <c r="C6565" s="237">
        <v>-47.915341956759136</v>
      </c>
    </row>
    <row r="6566" spans="2:3" x14ac:dyDescent="0.25">
      <c r="B6566" s="238">
        <v>6503</v>
      </c>
      <c r="C6566" s="237">
        <v>-39.189439273928741</v>
      </c>
    </row>
    <row r="6567" spans="2:3" x14ac:dyDescent="0.25">
      <c r="B6567" s="238">
        <v>6504</v>
      </c>
      <c r="C6567" s="237">
        <v>-15.884606149078337</v>
      </c>
    </row>
    <row r="6568" spans="2:3" x14ac:dyDescent="0.25">
      <c r="B6568" s="238">
        <v>6505</v>
      </c>
      <c r="C6568" s="237">
        <v>110.61269236063613</v>
      </c>
    </row>
    <row r="6569" spans="2:3" x14ac:dyDescent="0.25">
      <c r="B6569" s="238">
        <v>6506</v>
      </c>
      <c r="C6569" s="237">
        <v>226.30134211250913</v>
      </c>
    </row>
    <row r="6570" spans="2:3" x14ac:dyDescent="0.25">
      <c r="B6570" s="238">
        <v>6507</v>
      </c>
      <c r="C6570" s="237">
        <v>-39.920793416273938</v>
      </c>
    </row>
    <row r="6571" spans="2:3" x14ac:dyDescent="0.25">
      <c r="B6571" s="238">
        <v>6508</v>
      </c>
      <c r="C6571" s="237">
        <v>30.486603355487517</v>
      </c>
    </row>
    <row r="6572" spans="2:3" x14ac:dyDescent="0.25">
      <c r="B6572" s="238">
        <v>6509</v>
      </c>
      <c r="C6572" s="237">
        <v>167.49873617537781</v>
      </c>
    </row>
    <row r="6573" spans="2:3" x14ac:dyDescent="0.25">
      <c r="B6573" s="238">
        <v>6510</v>
      </c>
      <c r="C6573" s="237">
        <v>17.713559146054806</v>
      </c>
    </row>
    <row r="6574" spans="2:3" x14ac:dyDescent="0.25">
      <c r="B6574" s="238">
        <v>6511</v>
      </c>
      <c r="C6574" s="237">
        <v>144.15131661155613</v>
      </c>
    </row>
    <row r="6575" spans="2:3" x14ac:dyDescent="0.25">
      <c r="B6575" s="238">
        <v>6512</v>
      </c>
      <c r="C6575" s="237">
        <v>-230.37466166914061</v>
      </c>
    </row>
    <row r="6576" spans="2:3" x14ac:dyDescent="0.25">
      <c r="B6576" s="238">
        <v>6513</v>
      </c>
      <c r="C6576" s="237">
        <v>239.37410139734308</v>
      </c>
    </row>
    <row r="6577" spans="2:3" x14ac:dyDescent="0.25">
      <c r="B6577" s="238">
        <v>6514</v>
      </c>
      <c r="C6577" s="237">
        <v>254.75765182082912</v>
      </c>
    </row>
    <row r="6578" spans="2:3" x14ac:dyDescent="0.25">
      <c r="B6578" s="238">
        <v>6515</v>
      </c>
      <c r="C6578" s="237">
        <v>343.29956104478862</v>
      </c>
    </row>
    <row r="6579" spans="2:3" x14ac:dyDescent="0.25">
      <c r="B6579" s="238">
        <v>6516</v>
      </c>
      <c r="C6579" s="237">
        <v>77.466359770173938</v>
      </c>
    </row>
    <row r="6580" spans="2:3" x14ac:dyDescent="0.25">
      <c r="B6580" s="238">
        <v>6517</v>
      </c>
      <c r="C6580" s="237">
        <v>121.4329739920633</v>
      </c>
    </row>
    <row r="6581" spans="2:3" x14ac:dyDescent="0.25">
      <c r="B6581" s="238">
        <v>6518</v>
      </c>
      <c r="C6581" s="237">
        <v>380.32528175791293</v>
      </c>
    </row>
    <row r="6582" spans="2:3" x14ac:dyDescent="0.25">
      <c r="B6582" s="238">
        <v>6519</v>
      </c>
      <c r="C6582" s="237">
        <v>161.18864324186507</v>
      </c>
    </row>
    <row r="6583" spans="2:3" x14ac:dyDescent="0.25">
      <c r="B6583" s="238">
        <v>6520</v>
      </c>
      <c r="C6583" s="237">
        <v>179.53057504159872</v>
      </c>
    </row>
    <row r="6584" spans="2:3" x14ac:dyDescent="0.25">
      <c r="B6584" s="238">
        <v>6521</v>
      </c>
      <c r="C6584" s="237">
        <v>74.886319947375583</v>
      </c>
    </row>
    <row r="6585" spans="2:3" x14ac:dyDescent="0.25">
      <c r="B6585" s="238">
        <v>6522</v>
      </c>
      <c r="C6585" s="237">
        <v>123.99958867969127</v>
      </c>
    </row>
    <row r="6586" spans="2:3" x14ac:dyDescent="0.25">
      <c r="B6586" s="238">
        <v>6523</v>
      </c>
      <c r="C6586" s="237">
        <v>-63.125712591964174</v>
      </c>
    </row>
    <row r="6587" spans="2:3" x14ac:dyDescent="0.25">
      <c r="B6587" s="238">
        <v>6524</v>
      </c>
      <c r="C6587" s="237">
        <v>82.649268286252322</v>
      </c>
    </row>
    <row r="6588" spans="2:3" x14ac:dyDescent="0.25">
      <c r="B6588" s="238">
        <v>6525</v>
      </c>
      <c r="C6588" s="237">
        <v>126.59906129356622</v>
      </c>
    </row>
    <row r="6589" spans="2:3" x14ac:dyDescent="0.25">
      <c r="B6589" s="238">
        <v>6526</v>
      </c>
      <c r="C6589" s="237">
        <v>18.311133360013656</v>
      </c>
    </row>
    <row r="6590" spans="2:3" x14ac:dyDescent="0.25">
      <c r="B6590" s="238">
        <v>6527</v>
      </c>
      <c r="C6590" s="237">
        <v>-203.55782814970519</v>
      </c>
    </row>
    <row r="6591" spans="2:3" x14ac:dyDescent="0.25">
      <c r="B6591" s="238">
        <v>6528</v>
      </c>
      <c r="C6591" s="237">
        <v>292.17380244137127</v>
      </c>
    </row>
    <row r="6592" spans="2:3" x14ac:dyDescent="0.25">
      <c r="B6592" s="238">
        <v>6529</v>
      </c>
      <c r="C6592" s="237">
        <v>47.420992569721847</v>
      </c>
    </row>
    <row r="6593" spans="2:3" x14ac:dyDescent="0.25">
      <c r="B6593" s="238">
        <v>6530</v>
      </c>
      <c r="C6593" s="237">
        <v>233.94157253680027</v>
      </c>
    </row>
    <row r="6594" spans="2:3" x14ac:dyDescent="0.25">
      <c r="B6594" s="238">
        <v>6531</v>
      </c>
      <c r="C6594" s="237">
        <v>215.18875961010795</v>
      </c>
    </row>
    <row r="6595" spans="2:3" x14ac:dyDescent="0.25">
      <c r="B6595" s="238">
        <v>6532</v>
      </c>
      <c r="C6595" s="237">
        <v>356.37039440962872</v>
      </c>
    </row>
    <row r="6596" spans="2:3" x14ac:dyDescent="0.25">
      <c r="B6596" s="238">
        <v>6533</v>
      </c>
      <c r="C6596" s="237">
        <v>-76.465014994089927</v>
      </c>
    </row>
    <row r="6597" spans="2:3" x14ac:dyDescent="0.25">
      <c r="B6597" s="238">
        <v>6534</v>
      </c>
      <c r="C6597" s="237">
        <v>323.96761456682577</v>
      </c>
    </row>
    <row r="6598" spans="2:3" x14ac:dyDescent="0.25">
      <c r="B6598" s="238">
        <v>6535</v>
      </c>
      <c r="C6598" s="237">
        <v>-0.62485268169099584</v>
      </c>
    </row>
    <row r="6599" spans="2:3" x14ac:dyDescent="0.25">
      <c r="B6599" s="238">
        <v>6536</v>
      </c>
      <c r="C6599" s="237">
        <v>113.99372838033776</v>
      </c>
    </row>
    <row r="6600" spans="2:3" x14ac:dyDescent="0.25">
      <c r="B6600" s="238">
        <v>6537</v>
      </c>
      <c r="C6600" s="237">
        <v>253.96094471878462</v>
      </c>
    </row>
    <row r="6601" spans="2:3" x14ac:dyDescent="0.25">
      <c r="B6601" s="238">
        <v>6538</v>
      </c>
      <c r="C6601" s="237">
        <v>169.21298835637467</v>
      </c>
    </row>
    <row r="6602" spans="2:3" x14ac:dyDescent="0.25">
      <c r="B6602" s="238">
        <v>6539</v>
      </c>
      <c r="C6602" s="237">
        <v>-10.373730609117501</v>
      </c>
    </row>
    <row r="6603" spans="2:3" x14ac:dyDescent="0.25">
      <c r="B6603" s="238">
        <v>6540</v>
      </c>
      <c r="C6603" s="237">
        <v>574.60678242512529</v>
      </c>
    </row>
    <row r="6604" spans="2:3" x14ac:dyDescent="0.25">
      <c r="B6604" s="238">
        <v>6541</v>
      </c>
      <c r="C6604" s="237">
        <v>77.491945417865253</v>
      </c>
    </row>
    <row r="6605" spans="2:3" x14ac:dyDescent="0.25">
      <c r="B6605" s="238">
        <v>6542</v>
      </c>
      <c r="C6605" s="237">
        <v>114.98086742622435</v>
      </c>
    </row>
    <row r="6606" spans="2:3" x14ac:dyDescent="0.25">
      <c r="B6606" s="238">
        <v>6543</v>
      </c>
      <c r="C6606" s="237">
        <v>82.882599750323152</v>
      </c>
    </row>
    <row r="6607" spans="2:3" x14ac:dyDescent="0.25">
      <c r="B6607" s="238">
        <v>6544</v>
      </c>
      <c r="C6607" s="237">
        <v>99.077123547297788</v>
      </c>
    </row>
    <row r="6608" spans="2:3" x14ac:dyDescent="0.25">
      <c r="B6608" s="238">
        <v>6545</v>
      </c>
      <c r="C6608" s="237">
        <v>-153.89303093148675</v>
      </c>
    </row>
    <row r="6609" spans="2:3" x14ac:dyDescent="0.25">
      <c r="B6609" s="238">
        <v>6546</v>
      </c>
      <c r="C6609" s="237">
        <v>-22.391712094736903</v>
      </c>
    </row>
    <row r="6610" spans="2:3" x14ac:dyDescent="0.25">
      <c r="B6610" s="238">
        <v>6547</v>
      </c>
      <c r="C6610" s="237">
        <v>133.33212150883506</v>
      </c>
    </row>
    <row r="6611" spans="2:3" x14ac:dyDescent="0.25">
      <c r="B6611" s="238">
        <v>6548</v>
      </c>
      <c r="C6611" s="237">
        <v>185.94956336869092</v>
      </c>
    </row>
    <row r="6612" spans="2:3" x14ac:dyDescent="0.25">
      <c r="B6612" s="238">
        <v>6549</v>
      </c>
      <c r="C6612" s="237">
        <v>357.13591277668257</v>
      </c>
    </row>
    <row r="6613" spans="2:3" x14ac:dyDescent="0.25">
      <c r="B6613" s="238">
        <v>6550</v>
      </c>
      <c r="C6613" s="237">
        <v>282.7294992107187</v>
      </c>
    </row>
    <row r="6614" spans="2:3" x14ac:dyDescent="0.25">
      <c r="B6614" s="238">
        <v>6551</v>
      </c>
      <c r="C6614" s="237">
        <v>290.72655217981401</v>
      </c>
    </row>
    <row r="6615" spans="2:3" x14ac:dyDescent="0.25">
      <c r="B6615" s="238">
        <v>6552</v>
      </c>
      <c r="C6615" s="237">
        <v>165.20831024831543</v>
      </c>
    </row>
    <row r="6616" spans="2:3" x14ac:dyDescent="0.25">
      <c r="B6616" s="238">
        <v>6553</v>
      </c>
      <c r="C6616" s="237">
        <v>-20.79127067350089</v>
      </c>
    </row>
    <row r="6617" spans="2:3" x14ac:dyDescent="0.25">
      <c r="B6617" s="238">
        <v>6554</v>
      </c>
      <c r="C6617" s="237">
        <v>123.6627707809624</v>
      </c>
    </row>
    <row r="6618" spans="2:3" x14ac:dyDescent="0.25">
      <c r="B6618" s="238">
        <v>6555</v>
      </c>
      <c r="C6618" s="237">
        <v>124.25786378667691</v>
      </c>
    </row>
    <row r="6619" spans="2:3" x14ac:dyDescent="0.25">
      <c r="B6619" s="238">
        <v>6556</v>
      </c>
      <c r="C6619" s="237">
        <v>113.68658404824784</v>
      </c>
    </row>
    <row r="6620" spans="2:3" x14ac:dyDescent="0.25">
      <c r="B6620" s="238">
        <v>6557</v>
      </c>
      <c r="C6620" s="237">
        <v>94.612661864245197</v>
      </c>
    </row>
    <row r="6621" spans="2:3" x14ac:dyDescent="0.25">
      <c r="B6621" s="238">
        <v>6558</v>
      </c>
      <c r="C6621" s="237">
        <v>23.463163418357468</v>
      </c>
    </row>
    <row r="6622" spans="2:3" x14ac:dyDescent="0.25">
      <c r="B6622" s="238">
        <v>6559</v>
      </c>
      <c r="C6622" s="237">
        <v>304.52253257911093</v>
      </c>
    </row>
    <row r="6623" spans="2:3" x14ac:dyDescent="0.25">
      <c r="B6623" s="238">
        <v>6560</v>
      </c>
      <c r="C6623" s="237">
        <v>62.341506958146311</v>
      </c>
    </row>
    <row r="6624" spans="2:3" x14ac:dyDescent="0.25">
      <c r="B6624" s="238">
        <v>6561</v>
      </c>
      <c r="C6624" s="237">
        <v>281.71946810745851</v>
      </c>
    </row>
    <row r="6625" spans="2:3" x14ac:dyDescent="0.25">
      <c r="B6625" s="238">
        <v>6562</v>
      </c>
      <c r="C6625" s="237">
        <v>147.29314241521371</v>
      </c>
    </row>
    <row r="6626" spans="2:3" x14ac:dyDescent="0.25">
      <c r="B6626" s="238">
        <v>6563</v>
      </c>
      <c r="C6626" s="237">
        <v>373.00761354782912</v>
      </c>
    </row>
    <row r="6627" spans="2:3" x14ac:dyDescent="0.25">
      <c r="B6627" s="238">
        <v>6564</v>
      </c>
      <c r="C6627" s="237">
        <v>408.08683590418076</v>
      </c>
    </row>
    <row r="6628" spans="2:3" x14ac:dyDescent="0.25">
      <c r="B6628" s="238">
        <v>6565</v>
      </c>
      <c r="C6628" s="237">
        <v>-0.32293835113000569</v>
      </c>
    </row>
    <row r="6629" spans="2:3" x14ac:dyDescent="0.25">
      <c r="B6629" s="238">
        <v>6566</v>
      </c>
      <c r="C6629" s="237">
        <v>105.19261403576073</v>
      </c>
    </row>
    <row r="6630" spans="2:3" x14ac:dyDescent="0.25">
      <c r="B6630" s="238">
        <v>6567</v>
      </c>
      <c r="C6630" s="237">
        <v>-154.37764103024915</v>
      </c>
    </row>
    <row r="6631" spans="2:3" x14ac:dyDescent="0.25">
      <c r="B6631" s="238">
        <v>6568</v>
      </c>
      <c r="C6631" s="237">
        <v>-23.556807985223429</v>
      </c>
    </row>
    <row r="6632" spans="2:3" x14ac:dyDescent="0.25">
      <c r="B6632" s="238">
        <v>6569</v>
      </c>
      <c r="C6632" s="237">
        <v>9.2491583754346323</v>
      </c>
    </row>
    <row r="6633" spans="2:3" x14ac:dyDescent="0.25">
      <c r="B6633" s="238">
        <v>6570</v>
      </c>
      <c r="C6633" s="237">
        <v>211.4182535341503</v>
      </c>
    </row>
    <row r="6634" spans="2:3" x14ac:dyDescent="0.25">
      <c r="B6634" s="238">
        <v>6571</v>
      </c>
      <c r="C6634" s="237">
        <v>86.226474078622985</v>
      </c>
    </row>
    <row r="6635" spans="2:3" x14ac:dyDescent="0.25">
      <c r="B6635" s="238">
        <v>6572</v>
      </c>
      <c r="C6635" s="237">
        <v>206.68002377789588</v>
      </c>
    </row>
    <row r="6636" spans="2:3" x14ac:dyDescent="0.25">
      <c r="B6636" s="238">
        <v>6573</v>
      </c>
      <c r="C6636" s="237">
        <v>39.52345420086283</v>
      </c>
    </row>
    <row r="6637" spans="2:3" x14ac:dyDescent="0.25">
      <c r="B6637" s="238">
        <v>6574</v>
      </c>
      <c r="C6637" s="237">
        <v>231.87434420811203</v>
      </c>
    </row>
    <row r="6638" spans="2:3" x14ac:dyDescent="0.25">
      <c r="B6638" s="238">
        <v>6575</v>
      </c>
      <c r="C6638" s="237">
        <v>245.24626238175728</v>
      </c>
    </row>
    <row r="6639" spans="2:3" x14ac:dyDescent="0.25">
      <c r="B6639" s="238">
        <v>6576</v>
      </c>
      <c r="C6639" s="237">
        <v>199.59210356168526</v>
      </c>
    </row>
    <row r="6640" spans="2:3" x14ac:dyDescent="0.25">
      <c r="B6640" s="238">
        <v>6577</v>
      </c>
      <c r="C6640" s="237">
        <v>100.51354124590253</v>
      </c>
    </row>
    <row r="6641" spans="2:3" x14ac:dyDescent="0.25">
      <c r="B6641" s="238">
        <v>6578</v>
      </c>
      <c r="C6641" s="237">
        <v>193.97931757608166</v>
      </c>
    </row>
    <row r="6642" spans="2:3" x14ac:dyDescent="0.25">
      <c r="B6642" s="238">
        <v>6579</v>
      </c>
      <c r="C6642" s="237">
        <v>333.5057547495249</v>
      </c>
    </row>
    <row r="6643" spans="2:3" x14ac:dyDescent="0.25">
      <c r="B6643" s="238">
        <v>6580</v>
      </c>
      <c r="C6643" s="237">
        <v>45.439287699596349</v>
      </c>
    </row>
    <row r="6644" spans="2:3" x14ac:dyDescent="0.25">
      <c r="B6644" s="238">
        <v>6581</v>
      </c>
      <c r="C6644" s="237">
        <v>18.686860411825535</v>
      </c>
    </row>
    <row r="6645" spans="2:3" x14ac:dyDescent="0.25">
      <c r="B6645" s="238">
        <v>6582</v>
      </c>
      <c r="C6645" s="237">
        <v>302.3975475301088</v>
      </c>
    </row>
    <row r="6646" spans="2:3" x14ac:dyDescent="0.25">
      <c r="B6646" s="238">
        <v>6583</v>
      </c>
      <c r="C6646" s="237">
        <v>342.33328497629816</v>
      </c>
    </row>
    <row r="6647" spans="2:3" x14ac:dyDescent="0.25">
      <c r="B6647" s="238">
        <v>6584</v>
      </c>
      <c r="C6647" s="237">
        <v>447.0953673737331</v>
      </c>
    </row>
    <row r="6648" spans="2:3" x14ac:dyDescent="0.25">
      <c r="B6648" s="238">
        <v>6585</v>
      </c>
      <c r="C6648" s="237">
        <v>37.375334157779989</v>
      </c>
    </row>
    <row r="6649" spans="2:3" x14ac:dyDescent="0.25">
      <c r="B6649" s="238">
        <v>6586</v>
      </c>
      <c r="C6649" s="237">
        <v>283.81418665288606</v>
      </c>
    </row>
    <row r="6650" spans="2:3" x14ac:dyDescent="0.25">
      <c r="B6650" s="238">
        <v>6587</v>
      </c>
      <c r="C6650" s="237">
        <v>142.18870988603601</v>
      </c>
    </row>
    <row r="6651" spans="2:3" x14ac:dyDescent="0.25">
      <c r="B6651" s="238">
        <v>6588</v>
      </c>
      <c r="C6651" s="237">
        <v>-65.721476435395971</v>
      </c>
    </row>
    <row r="6652" spans="2:3" x14ac:dyDescent="0.25">
      <c r="B6652" s="238">
        <v>6589</v>
      </c>
      <c r="C6652" s="237">
        <v>103.67170157061632</v>
      </c>
    </row>
    <row r="6653" spans="2:3" x14ac:dyDescent="0.25">
      <c r="B6653" s="238">
        <v>6590</v>
      </c>
      <c r="C6653" s="237">
        <v>32.265845222420651</v>
      </c>
    </row>
    <row r="6654" spans="2:3" x14ac:dyDescent="0.25">
      <c r="B6654" s="238">
        <v>6591</v>
      </c>
      <c r="C6654" s="237">
        <v>-89.01451252420452</v>
      </c>
    </row>
    <row r="6655" spans="2:3" x14ac:dyDescent="0.25">
      <c r="B6655" s="238">
        <v>6592</v>
      </c>
      <c r="C6655" s="237">
        <v>196.63296082405242</v>
      </c>
    </row>
    <row r="6656" spans="2:3" x14ac:dyDescent="0.25">
      <c r="B6656" s="238">
        <v>6593</v>
      </c>
      <c r="C6656" s="237">
        <v>121.07519792113595</v>
      </c>
    </row>
    <row r="6657" spans="2:3" x14ac:dyDescent="0.25">
      <c r="B6657" s="238">
        <v>6594</v>
      </c>
      <c r="C6657" s="237">
        <v>-96.310680978296688</v>
      </c>
    </row>
    <row r="6658" spans="2:3" x14ac:dyDescent="0.25">
      <c r="B6658" s="238">
        <v>6595</v>
      </c>
      <c r="C6658" s="237">
        <v>83.371952311363998</v>
      </c>
    </row>
    <row r="6659" spans="2:3" x14ac:dyDescent="0.25">
      <c r="B6659" s="238">
        <v>6596</v>
      </c>
      <c r="C6659" s="237">
        <v>148.92087472408866</v>
      </c>
    </row>
    <row r="6660" spans="2:3" x14ac:dyDescent="0.25">
      <c r="B6660" s="238">
        <v>6597</v>
      </c>
      <c r="C6660" s="237">
        <v>83.22519135277048</v>
      </c>
    </row>
    <row r="6661" spans="2:3" x14ac:dyDescent="0.25">
      <c r="B6661" s="238">
        <v>6598</v>
      </c>
      <c r="C6661" s="237">
        <v>-101.54470351467972</v>
      </c>
    </row>
    <row r="6662" spans="2:3" x14ac:dyDescent="0.25">
      <c r="B6662" s="238">
        <v>6599</v>
      </c>
      <c r="C6662" s="237">
        <v>328.39310024106567</v>
      </c>
    </row>
    <row r="6663" spans="2:3" x14ac:dyDescent="0.25">
      <c r="B6663" s="238">
        <v>6600</v>
      </c>
      <c r="C6663" s="237">
        <v>237.26652008320173</v>
      </c>
    </row>
    <row r="6664" spans="2:3" x14ac:dyDescent="0.25">
      <c r="B6664" s="238">
        <v>6601</v>
      </c>
      <c r="C6664" s="237">
        <v>492.28907171233664</v>
      </c>
    </row>
    <row r="6665" spans="2:3" x14ac:dyDescent="0.25">
      <c r="B6665" s="238">
        <v>6602</v>
      </c>
      <c r="C6665" s="237">
        <v>35.484187606703102</v>
      </c>
    </row>
    <row r="6666" spans="2:3" x14ac:dyDescent="0.25">
      <c r="B6666" s="238">
        <v>6603</v>
      </c>
      <c r="C6666" s="237">
        <v>64.319131750561183</v>
      </c>
    </row>
    <row r="6667" spans="2:3" x14ac:dyDescent="0.25">
      <c r="B6667" s="238">
        <v>6604</v>
      </c>
      <c r="C6667" s="237">
        <v>163.15351425916396</v>
      </c>
    </row>
    <row r="6668" spans="2:3" x14ac:dyDescent="0.25">
      <c r="B6668" s="238">
        <v>6605</v>
      </c>
      <c r="C6668" s="237">
        <v>-34.218335661933793</v>
      </c>
    </row>
    <row r="6669" spans="2:3" x14ac:dyDescent="0.25">
      <c r="B6669" s="238">
        <v>6606</v>
      </c>
      <c r="C6669" s="237">
        <v>86.08382884521707</v>
      </c>
    </row>
    <row r="6670" spans="2:3" x14ac:dyDescent="0.25">
      <c r="B6670" s="238">
        <v>6607</v>
      </c>
      <c r="C6670" s="237">
        <v>252.42325690312154</v>
      </c>
    </row>
    <row r="6671" spans="2:3" x14ac:dyDescent="0.25">
      <c r="B6671" s="238">
        <v>6608</v>
      </c>
      <c r="C6671" s="237">
        <v>-86.69992519207284</v>
      </c>
    </row>
    <row r="6672" spans="2:3" x14ac:dyDescent="0.25">
      <c r="B6672" s="238">
        <v>6609</v>
      </c>
      <c r="C6672" s="237">
        <v>204.70966740393655</v>
      </c>
    </row>
    <row r="6673" spans="2:3" x14ac:dyDescent="0.25">
      <c r="B6673" s="238">
        <v>6610</v>
      </c>
      <c r="C6673" s="237">
        <v>-42.394970716426741</v>
      </c>
    </row>
    <row r="6674" spans="2:3" x14ac:dyDescent="0.25">
      <c r="B6674" s="238">
        <v>6611</v>
      </c>
      <c r="C6674" s="237">
        <v>64.817850058385147</v>
      </c>
    </row>
    <row r="6675" spans="2:3" x14ac:dyDescent="0.25">
      <c r="B6675" s="238">
        <v>6612</v>
      </c>
      <c r="C6675" s="237">
        <v>207.48389789302752</v>
      </c>
    </row>
    <row r="6676" spans="2:3" x14ac:dyDescent="0.25">
      <c r="B6676" s="238">
        <v>6613</v>
      </c>
      <c r="C6676" s="237">
        <v>205.48612487297694</v>
      </c>
    </row>
    <row r="6677" spans="2:3" x14ac:dyDescent="0.25">
      <c r="B6677" s="238">
        <v>6614</v>
      </c>
      <c r="C6677" s="237">
        <v>121.23379209070758</v>
      </c>
    </row>
    <row r="6678" spans="2:3" x14ac:dyDescent="0.25">
      <c r="B6678" s="238">
        <v>6615</v>
      </c>
      <c r="C6678" s="237">
        <v>106.44914172243621</v>
      </c>
    </row>
    <row r="6679" spans="2:3" x14ac:dyDescent="0.25">
      <c r="B6679" s="238">
        <v>6616</v>
      </c>
      <c r="C6679" s="237">
        <v>-67.256026243794821</v>
      </c>
    </row>
    <row r="6680" spans="2:3" x14ac:dyDescent="0.25">
      <c r="B6680" s="238">
        <v>6617</v>
      </c>
      <c r="C6680" s="237">
        <v>67.854117303357782</v>
      </c>
    </row>
    <row r="6681" spans="2:3" x14ac:dyDescent="0.25">
      <c r="B6681" s="238">
        <v>6618</v>
      </c>
      <c r="C6681" s="237">
        <v>71.602314432582403</v>
      </c>
    </row>
    <row r="6682" spans="2:3" x14ac:dyDescent="0.25">
      <c r="B6682" s="238">
        <v>6619</v>
      </c>
      <c r="C6682" s="237">
        <v>144.1165715969891</v>
      </c>
    </row>
    <row r="6683" spans="2:3" x14ac:dyDescent="0.25">
      <c r="B6683" s="238">
        <v>6620</v>
      </c>
      <c r="C6683" s="237">
        <v>39.190276245992152</v>
      </c>
    </row>
    <row r="6684" spans="2:3" x14ac:dyDescent="0.25">
      <c r="B6684" s="238">
        <v>6621</v>
      </c>
      <c r="C6684" s="237">
        <v>98.005029826551038</v>
      </c>
    </row>
    <row r="6685" spans="2:3" x14ac:dyDescent="0.25">
      <c r="B6685" s="238">
        <v>6622</v>
      </c>
      <c r="C6685" s="237">
        <v>190.37122345140233</v>
      </c>
    </row>
    <row r="6686" spans="2:3" x14ac:dyDescent="0.25">
      <c r="B6686" s="238">
        <v>6623</v>
      </c>
      <c r="C6686" s="237">
        <v>-30.557769057948747</v>
      </c>
    </row>
    <row r="6687" spans="2:3" x14ac:dyDescent="0.25">
      <c r="B6687" s="238">
        <v>6624</v>
      </c>
      <c r="C6687" s="237">
        <v>-27.368973224248265</v>
      </c>
    </row>
    <row r="6688" spans="2:3" x14ac:dyDescent="0.25">
      <c r="B6688" s="238">
        <v>6625</v>
      </c>
      <c r="C6688" s="237">
        <v>238.12197865132484</v>
      </c>
    </row>
    <row r="6689" spans="2:3" x14ac:dyDescent="0.25">
      <c r="B6689" s="238">
        <v>6626</v>
      </c>
      <c r="C6689" s="237">
        <v>226.22948798489693</v>
      </c>
    </row>
    <row r="6690" spans="2:3" x14ac:dyDescent="0.25">
      <c r="B6690" s="238">
        <v>6627</v>
      </c>
      <c r="C6690" s="237">
        <v>301.27219583182546</v>
      </c>
    </row>
    <row r="6691" spans="2:3" x14ac:dyDescent="0.25">
      <c r="B6691" s="238">
        <v>6628</v>
      </c>
      <c r="C6691" s="237">
        <v>158.4553550235139</v>
      </c>
    </row>
    <row r="6692" spans="2:3" x14ac:dyDescent="0.25">
      <c r="B6692" s="238">
        <v>6629</v>
      </c>
      <c r="C6692" s="237">
        <v>-24.00386658982265</v>
      </c>
    </row>
    <row r="6693" spans="2:3" x14ac:dyDescent="0.25">
      <c r="B6693" s="238">
        <v>6630</v>
      </c>
      <c r="C6693" s="237">
        <v>126.76251441568941</v>
      </c>
    </row>
    <row r="6694" spans="2:3" x14ac:dyDescent="0.25">
      <c r="B6694" s="238">
        <v>6631</v>
      </c>
      <c r="C6694" s="237">
        <v>6.9471720562997916</v>
      </c>
    </row>
    <row r="6695" spans="2:3" x14ac:dyDescent="0.25">
      <c r="B6695" s="238">
        <v>6632</v>
      </c>
      <c r="C6695" s="237">
        <v>-32.140689793460609</v>
      </c>
    </row>
    <row r="6696" spans="2:3" x14ac:dyDescent="0.25">
      <c r="B6696" s="238">
        <v>6633</v>
      </c>
      <c r="C6696" s="237">
        <v>364.35610596617863</v>
      </c>
    </row>
    <row r="6697" spans="2:3" x14ac:dyDescent="0.25">
      <c r="B6697" s="238">
        <v>6634</v>
      </c>
      <c r="C6697" s="237">
        <v>120.21117389967431</v>
      </c>
    </row>
    <row r="6698" spans="2:3" x14ac:dyDescent="0.25">
      <c r="B6698" s="238">
        <v>6635</v>
      </c>
      <c r="C6698" s="237">
        <v>172.34372942355503</v>
      </c>
    </row>
    <row r="6699" spans="2:3" x14ac:dyDescent="0.25">
      <c r="B6699" s="238">
        <v>6636</v>
      </c>
      <c r="C6699" s="237">
        <v>101.94552413865986</v>
      </c>
    </row>
    <row r="6700" spans="2:3" x14ac:dyDescent="0.25">
      <c r="B6700" s="238">
        <v>6637</v>
      </c>
      <c r="C6700" s="237">
        <v>204.59243989145526</v>
      </c>
    </row>
    <row r="6701" spans="2:3" x14ac:dyDescent="0.25">
      <c r="B6701" s="238">
        <v>6638</v>
      </c>
      <c r="C6701" s="237">
        <v>128.92482129098272</v>
      </c>
    </row>
    <row r="6702" spans="2:3" x14ac:dyDescent="0.25">
      <c r="B6702" s="238">
        <v>6639</v>
      </c>
      <c r="C6702" s="237">
        <v>278.55011528281136</v>
      </c>
    </row>
    <row r="6703" spans="2:3" x14ac:dyDescent="0.25">
      <c r="B6703" s="238">
        <v>6640</v>
      </c>
      <c r="C6703" s="237">
        <v>175.43063739545534</v>
      </c>
    </row>
    <row r="6704" spans="2:3" x14ac:dyDescent="0.25">
      <c r="B6704" s="238">
        <v>6641</v>
      </c>
      <c r="C6704" s="237">
        <v>179.51444201363253</v>
      </c>
    </row>
    <row r="6705" spans="2:3" x14ac:dyDescent="0.25">
      <c r="B6705" s="238">
        <v>6642</v>
      </c>
      <c r="C6705" s="237">
        <v>34.45556538370802</v>
      </c>
    </row>
    <row r="6706" spans="2:3" x14ac:dyDescent="0.25">
      <c r="B6706" s="238">
        <v>6643</v>
      </c>
      <c r="C6706" s="237">
        <v>-72.986078811972419</v>
      </c>
    </row>
    <row r="6707" spans="2:3" x14ac:dyDescent="0.25">
      <c r="B6707" s="238">
        <v>6644</v>
      </c>
      <c r="C6707" s="237">
        <v>180.76320809061545</v>
      </c>
    </row>
    <row r="6708" spans="2:3" x14ac:dyDescent="0.25">
      <c r="B6708" s="238">
        <v>6645</v>
      </c>
      <c r="C6708" s="237">
        <v>93.010018453972535</v>
      </c>
    </row>
    <row r="6709" spans="2:3" x14ac:dyDescent="0.25">
      <c r="B6709" s="238">
        <v>6646</v>
      </c>
      <c r="C6709" s="237">
        <v>129.01542007195496</v>
      </c>
    </row>
    <row r="6710" spans="2:3" x14ac:dyDescent="0.25">
      <c r="B6710" s="238">
        <v>6647</v>
      </c>
      <c r="C6710" s="237">
        <v>179.81416616336855</v>
      </c>
    </row>
    <row r="6711" spans="2:3" x14ac:dyDescent="0.25">
      <c r="B6711" s="238">
        <v>6648</v>
      </c>
      <c r="C6711" s="237">
        <v>46.217040921381681</v>
      </c>
    </row>
    <row r="6712" spans="2:3" x14ac:dyDescent="0.25">
      <c r="B6712" s="238">
        <v>6649</v>
      </c>
      <c r="C6712" s="237">
        <v>32.462555276135575</v>
      </c>
    </row>
    <row r="6713" spans="2:3" x14ac:dyDescent="0.25">
      <c r="B6713" s="238">
        <v>6650</v>
      </c>
      <c r="C6713" s="237">
        <v>151.35300778470432</v>
      </c>
    </row>
    <row r="6714" spans="2:3" x14ac:dyDescent="0.25">
      <c r="B6714" s="238">
        <v>6651</v>
      </c>
      <c r="C6714" s="237">
        <v>23.221930288340189</v>
      </c>
    </row>
    <row r="6715" spans="2:3" x14ac:dyDescent="0.25">
      <c r="B6715" s="238">
        <v>6652</v>
      </c>
      <c r="C6715" s="237">
        <v>212.11856838143558</v>
      </c>
    </row>
    <row r="6716" spans="2:3" x14ac:dyDescent="0.25">
      <c r="B6716" s="238">
        <v>6653</v>
      </c>
      <c r="C6716" s="237">
        <v>-31.220112215710913</v>
      </c>
    </row>
    <row r="6717" spans="2:3" x14ac:dyDescent="0.25">
      <c r="B6717" s="238">
        <v>6654</v>
      </c>
      <c r="C6717" s="237">
        <v>122.47205284358924</v>
      </c>
    </row>
    <row r="6718" spans="2:3" x14ac:dyDescent="0.25">
      <c r="B6718" s="238">
        <v>6655</v>
      </c>
      <c r="C6718" s="237">
        <v>133.34733992076161</v>
      </c>
    </row>
    <row r="6719" spans="2:3" x14ac:dyDescent="0.25">
      <c r="B6719" s="238">
        <v>6656</v>
      </c>
      <c r="C6719" s="237">
        <v>-45.786619918935685</v>
      </c>
    </row>
    <row r="6720" spans="2:3" x14ac:dyDescent="0.25">
      <c r="B6720" s="238">
        <v>6657</v>
      </c>
      <c r="C6720" s="237">
        <v>54.744713222907222</v>
      </c>
    </row>
    <row r="6721" spans="2:3" x14ac:dyDescent="0.25">
      <c r="B6721" s="238">
        <v>6658</v>
      </c>
      <c r="C6721" s="237">
        <v>76.718385892255156</v>
      </c>
    </row>
    <row r="6722" spans="2:3" x14ac:dyDescent="0.25">
      <c r="B6722" s="238">
        <v>6659</v>
      </c>
      <c r="C6722" s="237">
        <v>122.01853964733323</v>
      </c>
    </row>
    <row r="6723" spans="2:3" x14ac:dyDescent="0.25">
      <c r="B6723" s="238">
        <v>6660</v>
      </c>
      <c r="C6723" s="237">
        <v>356.66980828441478</v>
      </c>
    </row>
    <row r="6724" spans="2:3" x14ac:dyDescent="0.25">
      <c r="B6724" s="238">
        <v>6661</v>
      </c>
      <c r="C6724" s="237">
        <v>47.777237701422649</v>
      </c>
    </row>
    <row r="6725" spans="2:3" x14ac:dyDescent="0.25">
      <c r="B6725" s="238">
        <v>6662</v>
      </c>
      <c r="C6725" s="237">
        <v>123.56024212993098</v>
      </c>
    </row>
    <row r="6726" spans="2:3" x14ac:dyDescent="0.25">
      <c r="B6726" s="238">
        <v>6663</v>
      </c>
      <c r="C6726" s="237">
        <v>163.97956032797453</v>
      </c>
    </row>
    <row r="6727" spans="2:3" x14ac:dyDescent="0.25">
      <c r="B6727" s="238">
        <v>6664</v>
      </c>
      <c r="C6727" s="237">
        <v>99.524564993744718</v>
      </c>
    </row>
    <row r="6728" spans="2:3" x14ac:dyDescent="0.25">
      <c r="B6728" s="238">
        <v>6665</v>
      </c>
      <c r="C6728" s="237">
        <v>195.53577647499361</v>
      </c>
    </row>
    <row r="6729" spans="2:3" x14ac:dyDescent="0.25">
      <c r="B6729" s="238">
        <v>6666</v>
      </c>
      <c r="C6729" s="237">
        <v>143.0810740028528</v>
      </c>
    </row>
    <row r="6730" spans="2:3" x14ac:dyDescent="0.25">
      <c r="B6730" s="238">
        <v>6667</v>
      </c>
      <c r="C6730" s="237">
        <v>-18.438721443505187</v>
      </c>
    </row>
    <row r="6731" spans="2:3" x14ac:dyDescent="0.25">
      <c r="B6731" s="238">
        <v>6668</v>
      </c>
      <c r="C6731" s="237">
        <v>316.32229987846898</v>
      </c>
    </row>
    <row r="6732" spans="2:3" x14ac:dyDescent="0.25">
      <c r="B6732" s="238">
        <v>6669</v>
      </c>
      <c r="C6732" s="237">
        <v>101.66497302466581</v>
      </c>
    </row>
    <row r="6733" spans="2:3" x14ac:dyDescent="0.25">
      <c r="B6733" s="238">
        <v>6670</v>
      </c>
      <c r="C6733" s="237">
        <v>-17.079652783068553</v>
      </c>
    </row>
    <row r="6734" spans="2:3" x14ac:dyDescent="0.25">
      <c r="B6734" s="238">
        <v>6671</v>
      </c>
      <c r="C6734" s="237">
        <v>141.3646828844376</v>
      </c>
    </row>
    <row r="6735" spans="2:3" x14ac:dyDescent="0.25">
      <c r="B6735" s="238">
        <v>6672</v>
      </c>
      <c r="C6735" s="237">
        <v>-65.376142076142116</v>
      </c>
    </row>
    <row r="6736" spans="2:3" x14ac:dyDescent="0.25">
      <c r="B6736" s="238">
        <v>6673</v>
      </c>
      <c r="C6736" s="237">
        <v>335.47661808453256</v>
      </c>
    </row>
    <row r="6737" spans="2:3" x14ac:dyDescent="0.25">
      <c r="B6737" s="238">
        <v>6674</v>
      </c>
      <c r="C6737" s="237">
        <v>35.956684027962311</v>
      </c>
    </row>
    <row r="6738" spans="2:3" x14ac:dyDescent="0.25">
      <c r="B6738" s="238">
        <v>6675</v>
      </c>
      <c r="C6738" s="237">
        <v>-93.41028958569882</v>
      </c>
    </row>
    <row r="6739" spans="2:3" x14ac:dyDescent="0.25">
      <c r="B6739" s="238">
        <v>6676</v>
      </c>
      <c r="C6739" s="237">
        <v>176.27382728674195</v>
      </c>
    </row>
    <row r="6740" spans="2:3" x14ac:dyDescent="0.25">
      <c r="B6740" s="238">
        <v>6677</v>
      </c>
      <c r="C6740" s="237">
        <v>-67.107887883144457</v>
      </c>
    </row>
    <row r="6741" spans="2:3" x14ac:dyDescent="0.25">
      <c r="B6741" s="238">
        <v>6678</v>
      </c>
      <c r="C6741" s="237">
        <v>61.112582116276748</v>
      </c>
    </row>
    <row r="6742" spans="2:3" x14ac:dyDescent="0.25">
      <c r="B6742" s="238">
        <v>6679</v>
      </c>
      <c r="C6742" s="237">
        <v>97.125478065767666</v>
      </c>
    </row>
    <row r="6743" spans="2:3" x14ac:dyDescent="0.25">
      <c r="B6743" s="238">
        <v>6680</v>
      </c>
      <c r="C6743" s="237">
        <v>168.61628414116637</v>
      </c>
    </row>
    <row r="6744" spans="2:3" x14ac:dyDescent="0.25">
      <c r="B6744" s="238">
        <v>6681</v>
      </c>
      <c r="C6744" s="237">
        <v>129.93271255120121</v>
      </c>
    </row>
    <row r="6745" spans="2:3" x14ac:dyDescent="0.25">
      <c r="B6745" s="238">
        <v>6682</v>
      </c>
      <c r="C6745" s="237">
        <v>-154.10410219346056</v>
      </c>
    </row>
    <row r="6746" spans="2:3" x14ac:dyDescent="0.25">
      <c r="B6746" s="238">
        <v>6683</v>
      </c>
      <c r="C6746" s="237">
        <v>99.809082625188211</v>
      </c>
    </row>
    <row r="6747" spans="2:3" x14ac:dyDescent="0.25">
      <c r="B6747" s="238">
        <v>6684</v>
      </c>
      <c r="C6747" s="237">
        <v>190.80572419408566</v>
      </c>
    </row>
    <row r="6748" spans="2:3" x14ac:dyDescent="0.25">
      <c r="B6748" s="238">
        <v>6685</v>
      </c>
      <c r="C6748" s="237">
        <v>256.36137605788571</v>
      </c>
    </row>
    <row r="6749" spans="2:3" x14ac:dyDescent="0.25">
      <c r="B6749" s="238">
        <v>6686</v>
      </c>
      <c r="C6749" s="237">
        <v>216.96136632408331</v>
      </c>
    </row>
    <row r="6750" spans="2:3" x14ac:dyDescent="0.25">
      <c r="B6750" s="238">
        <v>6687</v>
      </c>
      <c r="C6750" s="237">
        <v>428.45635900775011</v>
      </c>
    </row>
    <row r="6751" spans="2:3" x14ac:dyDescent="0.25">
      <c r="B6751" s="238">
        <v>6688</v>
      </c>
      <c r="C6751" s="237">
        <v>-66.567976644797142</v>
      </c>
    </row>
    <row r="6752" spans="2:3" x14ac:dyDescent="0.25">
      <c r="B6752" s="238">
        <v>6689</v>
      </c>
      <c r="C6752" s="237">
        <v>-118.69110183064899</v>
      </c>
    </row>
    <row r="6753" spans="2:3" x14ac:dyDescent="0.25">
      <c r="B6753" s="238">
        <v>6690</v>
      </c>
      <c r="C6753" s="237">
        <v>-7.6836174360882126</v>
      </c>
    </row>
    <row r="6754" spans="2:3" x14ac:dyDescent="0.25">
      <c r="B6754" s="238">
        <v>6691</v>
      </c>
      <c r="C6754" s="237">
        <v>47.11611860853256</v>
      </c>
    </row>
    <row r="6755" spans="2:3" x14ac:dyDescent="0.25">
      <c r="B6755" s="238">
        <v>6692</v>
      </c>
      <c r="C6755" s="237">
        <v>239.07988546224786</v>
      </c>
    </row>
    <row r="6756" spans="2:3" x14ac:dyDescent="0.25">
      <c r="B6756" s="238">
        <v>6693</v>
      </c>
      <c r="C6756" s="237">
        <v>79.169670530186323</v>
      </c>
    </row>
    <row r="6757" spans="2:3" x14ac:dyDescent="0.25">
      <c r="B6757" s="238">
        <v>6694</v>
      </c>
      <c r="C6757" s="237">
        <v>74.05395653817402</v>
      </c>
    </row>
    <row r="6758" spans="2:3" x14ac:dyDescent="0.25">
      <c r="B6758" s="238">
        <v>6695</v>
      </c>
      <c r="C6758" s="237">
        <v>321.51650487160691</v>
      </c>
    </row>
    <row r="6759" spans="2:3" x14ac:dyDescent="0.25">
      <c r="B6759" s="238">
        <v>6696</v>
      </c>
      <c r="C6759" s="237">
        <v>398.26662107198513</v>
      </c>
    </row>
    <row r="6760" spans="2:3" x14ac:dyDescent="0.25">
      <c r="B6760" s="238">
        <v>6697</v>
      </c>
      <c r="C6760" s="237">
        <v>7.3068037493399487</v>
      </c>
    </row>
    <row r="6761" spans="2:3" x14ac:dyDescent="0.25">
      <c r="B6761" s="238">
        <v>6698</v>
      </c>
      <c r="C6761" s="237">
        <v>163.49347616468205</v>
      </c>
    </row>
    <row r="6762" spans="2:3" x14ac:dyDescent="0.25">
      <c r="B6762" s="238">
        <v>6699</v>
      </c>
      <c r="C6762" s="237">
        <v>-103.79553036001562</v>
      </c>
    </row>
    <row r="6763" spans="2:3" x14ac:dyDescent="0.25">
      <c r="B6763" s="238">
        <v>6700</v>
      </c>
      <c r="C6763" s="237">
        <v>117.71715774351455</v>
      </c>
    </row>
    <row r="6764" spans="2:3" x14ac:dyDescent="0.25">
      <c r="B6764" s="238">
        <v>6701</v>
      </c>
      <c r="C6764" s="237">
        <v>14.620145797151949</v>
      </c>
    </row>
    <row r="6765" spans="2:3" x14ac:dyDescent="0.25">
      <c r="B6765" s="238">
        <v>6702</v>
      </c>
      <c r="C6765" s="237">
        <v>106.43949085171994</v>
      </c>
    </row>
    <row r="6766" spans="2:3" x14ac:dyDescent="0.25">
      <c r="B6766" s="238">
        <v>6703</v>
      </c>
      <c r="C6766" s="237">
        <v>86.267299919796329</v>
      </c>
    </row>
    <row r="6767" spans="2:3" x14ac:dyDescent="0.25">
      <c r="B6767" s="238">
        <v>6704</v>
      </c>
      <c r="C6767" s="237">
        <v>349.77069518162227</v>
      </c>
    </row>
    <row r="6768" spans="2:3" x14ac:dyDescent="0.25">
      <c r="B6768" s="238">
        <v>6705</v>
      </c>
      <c r="C6768" s="237">
        <v>117.21301400729699</v>
      </c>
    </row>
    <row r="6769" spans="2:3" x14ac:dyDescent="0.25">
      <c r="B6769" s="238">
        <v>6706</v>
      </c>
      <c r="C6769" s="237">
        <v>205.83655441736616</v>
      </c>
    </row>
    <row r="6770" spans="2:3" x14ac:dyDescent="0.25">
      <c r="B6770" s="238">
        <v>6707</v>
      </c>
      <c r="C6770" s="237">
        <v>162.96279828090667</v>
      </c>
    </row>
    <row r="6771" spans="2:3" x14ac:dyDescent="0.25">
      <c r="B6771" s="238">
        <v>6708</v>
      </c>
      <c r="C6771" s="237">
        <v>1.6261900947827144</v>
      </c>
    </row>
    <row r="6772" spans="2:3" x14ac:dyDescent="0.25">
      <c r="B6772" s="238">
        <v>6709</v>
      </c>
      <c r="C6772" s="237">
        <v>335.66532397789138</v>
      </c>
    </row>
    <row r="6773" spans="2:3" x14ac:dyDescent="0.25">
      <c r="B6773" s="238">
        <v>6710</v>
      </c>
      <c r="C6773" s="237">
        <v>250.7014551171296</v>
      </c>
    </row>
    <row r="6774" spans="2:3" x14ac:dyDescent="0.25">
      <c r="B6774" s="238">
        <v>6711</v>
      </c>
      <c r="C6774" s="237">
        <v>98.766584459198924</v>
      </c>
    </row>
    <row r="6775" spans="2:3" x14ac:dyDescent="0.25">
      <c r="B6775" s="238">
        <v>6712</v>
      </c>
      <c r="C6775" s="237">
        <v>276.95319446040583</v>
      </c>
    </row>
    <row r="6776" spans="2:3" x14ac:dyDescent="0.25">
      <c r="B6776" s="238">
        <v>6713</v>
      </c>
      <c r="C6776" s="237">
        <v>253.32183485055177</v>
      </c>
    </row>
    <row r="6777" spans="2:3" x14ac:dyDescent="0.25">
      <c r="B6777" s="238">
        <v>6714</v>
      </c>
      <c r="C6777" s="237">
        <v>70.665429992161734</v>
      </c>
    </row>
    <row r="6778" spans="2:3" x14ac:dyDescent="0.25">
      <c r="B6778" s="238">
        <v>6715</v>
      </c>
      <c r="C6778" s="237">
        <v>-204.35083343264245</v>
      </c>
    </row>
    <row r="6779" spans="2:3" x14ac:dyDescent="0.25">
      <c r="B6779" s="238">
        <v>6716</v>
      </c>
      <c r="C6779" s="237">
        <v>112.48537366988802</v>
      </c>
    </row>
    <row r="6780" spans="2:3" x14ac:dyDescent="0.25">
      <c r="B6780" s="238">
        <v>6717</v>
      </c>
      <c r="C6780" s="237">
        <v>190.23450000073655</v>
      </c>
    </row>
    <row r="6781" spans="2:3" x14ac:dyDescent="0.25">
      <c r="B6781" s="238">
        <v>6718</v>
      </c>
      <c r="C6781" s="237">
        <v>345.94806324148232</v>
      </c>
    </row>
    <row r="6782" spans="2:3" x14ac:dyDescent="0.25">
      <c r="B6782" s="238">
        <v>6719</v>
      </c>
      <c r="C6782" s="237">
        <v>172.78598558568413</v>
      </c>
    </row>
    <row r="6783" spans="2:3" x14ac:dyDescent="0.25">
      <c r="B6783" s="238">
        <v>6720</v>
      </c>
      <c r="C6783" s="237">
        <v>471.5236772844861</v>
      </c>
    </row>
    <row r="6784" spans="2:3" x14ac:dyDescent="0.25">
      <c r="B6784" s="238">
        <v>6721</v>
      </c>
      <c r="C6784" s="237">
        <v>308.98001900881343</v>
      </c>
    </row>
    <row r="6785" spans="2:3" x14ac:dyDescent="0.25">
      <c r="B6785" s="238">
        <v>6722</v>
      </c>
      <c r="C6785" s="237">
        <v>166.60910520406387</v>
      </c>
    </row>
    <row r="6786" spans="2:3" x14ac:dyDescent="0.25">
      <c r="B6786" s="238">
        <v>6723</v>
      </c>
      <c r="C6786" s="237">
        <v>138.02700834131392</v>
      </c>
    </row>
    <row r="6787" spans="2:3" x14ac:dyDescent="0.25">
      <c r="B6787" s="238">
        <v>6724</v>
      </c>
      <c r="C6787" s="237">
        <v>143.93513682249318</v>
      </c>
    </row>
    <row r="6788" spans="2:3" x14ac:dyDescent="0.25">
      <c r="B6788" s="238">
        <v>6725</v>
      </c>
      <c r="C6788" s="237">
        <v>260.03589504916346</v>
      </c>
    </row>
    <row r="6789" spans="2:3" x14ac:dyDescent="0.25">
      <c r="B6789" s="238">
        <v>6726</v>
      </c>
      <c r="C6789" s="237">
        <v>202.97819275251055</v>
      </c>
    </row>
    <row r="6790" spans="2:3" x14ac:dyDescent="0.25">
      <c r="B6790" s="238">
        <v>6727</v>
      </c>
      <c r="C6790" s="237">
        <v>51.46766421967844</v>
      </c>
    </row>
    <row r="6791" spans="2:3" x14ac:dyDescent="0.25">
      <c r="B6791" s="238">
        <v>6728</v>
      </c>
      <c r="C6791" s="237">
        <v>21.18779869598778</v>
      </c>
    </row>
    <row r="6792" spans="2:3" x14ac:dyDescent="0.25">
      <c r="B6792" s="238">
        <v>6729</v>
      </c>
      <c r="C6792" s="237">
        <v>79.944921707933091</v>
      </c>
    </row>
    <row r="6793" spans="2:3" x14ac:dyDescent="0.25">
      <c r="B6793" s="238">
        <v>6730</v>
      </c>
      <c r="C6793" s="237">
        <v>137.62488694197262</v>
      </c>
    </row>
    <row r="6794" spans="2:3" x14ac:dyDescent="0.25">
      <c r="B6794" s="238">
        <v>6731</v>
      </c>
      <c r="C6794" s="237">
        <v>191.62643122512145</v>
      </c>
    </row>
    <row r="6795" spans="2:3" x14ac:dyDescent="0.25">
      <c r="B6795" s="238">
        <v>6732</v>
      </c>
      <c r="C6795" s="237">
        <v>138.59421929934445</v>
      </c>
    </row>
    <row r="6796" spans="2:3" x14ac:dyDescent="0.25">
      <c r="B6796" s="238">
        <v>6733</v>
      </c>
      <c r="C6796" s="237">
        <v>46.206503970107818</v>
      </c>
    </row>
    <row r="6797" spans="2:3" x14ac:dyDescent="0.25">
      <c r="B6797" s="238">
        <v>6734</v>
      </c>
      <c r="C6797" s="237">
        <v>38.211890403940345</v>
      </c>
    </row>
    <row r="6798" spans="2:3" x14ac:dyDescent="0.25">
      <c r="B6798" s="238">
        <v>6735</v>
      </c>
      <c r="C6798" s="237">
        <v>107.30394950436767</v>
      </c>
    </row>
    <row r="6799" spans="2:3" x14ac:dyDescent="0.25">
      <c r="B6799" s="238">
        <v>6736</v>
      </c>
      <c r="C6799" s="237">
        <v>123.56371372553708</v>
      </c>
    </row>
    <row r="6800" spans="2:3" x14ac:dyDescent="0.25">
      <c r="B6800" s="238">
        <v>6737</v>
      </c>
      <c r="C6800" s="237">
        <v>243.60311809969045</v>
      </c>
    </row>
    <row r="6801" spans="2:3" x14ac:dyDescent="0.25">
      <c r="B6801" s="238">
        <v>6738</v>
      </c>
      <c r="C6801" s="237">
        <v>14.401367151430804</v>
      </c>
    </row>
    <row r="6802" spans="2:3" x14ac:dyDescent="0.25">
      <c r="B6802" s="238">
        <v>6739</v>
      </c>
      <c r="C6802" s="237">
        <v>157.12281869164718</v>
      </c>
    </row>
    <row r="6803" spans="2:3" x14ac:dyDescent="0.25">
      <c r="B6803" s="238">
        <v>6740</v>
      </c>
      <c r="C6803" s="237">
        <v>175.45424720252129</v>
      </c>
    </row>
    <row r="6804" spans="2:3" x14ac:dyDescent="0.25">
      <c r="B6804" s="238">
        <v>6741</v>
      </c>
      <c r="C6804" s="237">
        <v>175.54160632394508</v>
      </c>
    </row>
    <row r="6805" spans="2:3" x14ac:dyDescent="0.25">
      <c r="B6805" s="238">
        <v>6742</v>
      </c>
      <c r="C6805" s="237">
        <v>195.80283265225577</v>
      </c>
    </row>
    <row r="6806" spans="2:3" x14ac:dyDescent="0.25">
      <c r="B6806" s="238">
        <v>6743</v>
      </c>
      <c r="C6806" s="237">
        <v>128.06253946182332</v>
      </c>
    </row>
    <row r="6807" spans="2:3" x14ac:dyDescent="0.25">
      <c r="B6807" s="238">
        <v>6744</v>
      </c>
      <c r="C6807" s="237">
        <v>406.01192665507671</v>
      </c>
    </row>
    <row r="6808" spans="2:3" x14ac:dyDescent="0.25">
      <c r="B6808" s="238">
        <v>6745</v>
      </c>
      <c r="C6808" s="237">
        <v>40.611283240481924</v>
      </c>
    </row>
    <row r="6809" spans="2:3" x14ac:dyDescent="0.25">
      <c r="B6809" s="238">
        <v>6746</v>
      </c>
      <c r="C6809" s="237">
        <v>136.84457600359138</v>
      </c>
    </row>
    <row r="6810" spans="2:3" x14ac:dyDescent="0.25">
      <c r="B6810" s="238">
        <v>6747</v>
      </c>
      <c r="C6810" s="237">
        <v>-17.758136966430328</v>
      </c>
    </row>
    <row r="6811" spans="2:3" x14ac:dyDescent="0.25">
      <c r="B6811" s="238">
        <v>6748</v>
      </c>
      <c r="C6811" s="237">
        <v>125.54306900278166</v>
      </c>
    </row>
    <row r="6812" spans="2:3" x14ac:dyDescent="0.25">
      <c r="B6812" s="238">
        <v>6749</v>
      </c>
      <c r="C6812" s="237">
        <v>258.86553336860959</v>
      </c>
    </row>
    <row r="6813" spans="2:3" x14ac:dyDescent="0.25">
      <c r="B6813" s="238">
        <v>6750</v>
      </c>
      <c r="C6813" s="237">
        <v>61.68444842641302</v>
      </c>
    </row>
    <row r="6814" spans="2:3" x14ac:dyDescent="0.25">
      <c r="B6814" s="238">
        <v>6751</v>
      </c>
      <c r="C6814" s="237">
        <v>148.02006740866503</v>
      </c>
    </row>
    <row r="6815" spans="2:3" x14ac:dyDescent="0.25">
      <c r="B6815" s="238">
        <v>6752</v>
      </c>
      <c r="C6815" s="237">
        <v>16.063744476612996</v>
      </c>
    </row>
    <row r="6816" spans="2:3" x14ac:dyDescent="0.25">
      <c r="B6816" s="238">
        <v>6753</v>
      </c>
      <c r="C6816" s="237">
        <v>-64.622722205489907</v>
      </c>
    </row>
    <row r="6817" spans="2:3" x14ac:dyDescent="0.25">
      <c r="B6817" s="238">
        <v>6754</v>
      </c>
      <c r="C6817" s="237">
        <v>188.98616987778422</v>
      </c>
    </row>
    <row r="6818" spans="2:3" x14ac:dyDescent="0.25">
      <c r="B6818" s="238">
        <v>6755</v>
      </c>
      <c r="C6818" s="237">
        <v>263.25936733529932</v>
      </c>
    </row>
    <row r="6819" spans="2:3" x14ac:dyDescent="0.25">
      <c r="B6819" s="238">
        <v>6756</v>
      </c>
      <c r="C6819" s="237">
        <v>50.758999997069964</v>
      </c>
    </row>
    <row r="6820" spans="2:3" x14ac:dyDescent="0.25">
      <c r="B6820" s="238">
        <v>6757</v>
      </c>
      <c r="C6820" s="237">
        <v>83.768633667227945</v>
      </c>
    </row>
    <row r="6821" spans="2:3" x14ac:dyDescent="0.25">
      <c r="B6821" s="238">
        <v>6758</v>
      </c>
      <c r="C6821" s="237">
        <v>28.898743714998474</v>
      </c>
    </row>
    <row r="6822" spans="2:3" x14ac:dyDescent="0.25">
      <c r="B6822" s="238">
        <v>6759</v>
      </c>
      <c r="C6822" s="237">
        <v>170.31153727286772</v>
      </c>
    </row>
    <row r="6823" spans="2:3" x14ac:dyDescent="0.25">
      <c r="B6823" s="238">
        <v>6760</v>
      </c>
      <c r="C6823" s="237">
        <v>56.331284486973203</v>
      </c>
    </row>
    <row r="6824" spans="2:3" x14ac:dyDescent="0.25">
      <c r="B6824" s="238">
        <v>6761</v>
      </c>
      <c r="C6824" s="237">
        <v>132.04359366350431</v>
      </c>
    </row>
    <row r="6825" spans="2:3" x14ac:dyDescent="0.25">
      <c r="B6825" s="238">
        <v>6762</v>
      </c>
      <c r="C6825" s="237">
        <v>57.116992104876147</v>
      </c>
    </row>
    <row r="6826" spans="2:3" x14ac:dyDescent="0.25">
      <c r="B6826" s="238">
        <v>6763</v>
      </c>
      <c r="C6826" s="237">
        <v>128.32548254175728</v>
      </c>
    </row>
    <row r="6827" spans="2:3" x14ac:dyDescent="0.25">
      <c r="B6827" s="238">
        <v>6764</v>
      </c>
      <c r="C6827" s="237">
        <v>260.88950832793768</v>
      </c>
    </row>
    <row r="6828" spans="2:3" x14ac:dyDescent="0.25">
      <c r="B6828" s="238">
        <v>6765</v>
      </c>
      <c r="C6828" s="237">
        <v>125.64707650683177</v>
      </c>
    </row>
    <row r="6829" spans="2:3" x14ac:dyDescent="0.25">
      <c r="B6829" s="238">
        <v>6766</v>
      </c>
      <c r="C6829" s="237">
        <v>280.75869415032372</v>
      </c>
    </row>
    <row r="6830" spans="2:3" x14ac:dyDescent="0.25">
      <c r="B6830" s="238">
        <v>6767</v>
      </c>
      <c r="C6830" s="237">
        <v>-14.060032888816437</v>
      </c>
    </row>
    <row r="6831" spans="2:3" x14ac:dyDescent="0.25">
      <c r="B6831" s="238">
        <v>6768</v>
      </c>
      <c r="C6831" s="237">
        <v>-98.684955768099201</v>
      </c>
    </row>
    <row r="6832" spans="2:3" x14ac:dyDescent="0.25">
      <c r="B6832" s="238">
        <v>6769</v>
      </c>
      <c r="C6832" s="237">
        <v>392.95517848924817</v>
      </c>
    </row>
    <row r="6833" spans="2:3" x14ac:dyDescent="0.25">
      <c r="B6833" s="238">
        <v>6770</v>
      </c>
      <c r="C6833" s="237">
        <v>185.34974055994434</v>
      </c>
    </row>
    <row r="6834" spans="2:3" x14ac:dyDescent="0.25">
      <c r="B6834" s="238">
        <v>6771</v>
      </c>
      <c r="C6834" s="237">
        <v>62.464578404486936</v>
      </c>
    </row>
    <row r="6835" spans="2:3" x14ac:dyDescent="0.25">
      <c r="B6835" s="238">
        <v>6772</v>
      </c>
      <c r="C6835" s="237">
        <v>208.12108931041263</v>
      </c>
    </row>
    <row r="6836" spans="2:3" x14ac:dyDescent="0.25">
      <c r="B6836" s="238">
        <v>6773</v>
      </c>
      <c r="C6836" s="237">
        <v>149.94502932061357</v>
      </c>
    </row>
    <row r="6837" spans="2:3" x14ac:dyDescent="0.25">
      <c r="B6837" s="238">
        <v>6774</v>
      </c>
      <c r="C6837" s="237">
        <v>143.06829956083561</v>
      </c>
    </row>
    <row r="6838" spans="2:3" x14ac:dyDescent="0.25">
      <c r="B6838" s="238">
        <v>6775</v>
      </c>
      <c r="C6838" s="237">
        <v>-96.652726022230183</v>
      </c>
    </row>
    <row r="6839" spans="2:3" x14ac:dyDescent="0.25">
      <c r="B6839" s="238">
        <v>6776</v>
      </c>
      <c r="C6839" s="237">
        <v>16.406322922179939</v>
      </c>
    </row>
    <row r="6840" spans="2:3" x14ac:dyDescent="0.25">
      <c r="B6840" s="238">
        <v>6777</v>
      </c>
      <c r="C6840" s="237">
        <v>203.23568108307535</v>
      </c>
    </row>
    <row r="6841" spans="2:3" x14ac:dyDescent="0.25">
      <c r="B6841" s="238">
        <v>6778</v>
      </c>
      <c r="C6841" s="237">
        <v>32.426997756913806</v>
      </c>
    </row>
    <row r="6842" spans="2:3" x14ac:dyDescent="0.25">
      <c r="B6842" s="238">
        <v>6779</v>
      </c>
      <c r="C6842" s="237">
        <v>60.333620793104231</v>
      </c>
    </row>
    <row r="6843" spans="2:3" x14ac:dyDescent="0.25">
      <c r="B6843" s="238">
        <v>6780</v>
      </c>
      <c r="C6843" s="237">
        <v>-2.7096285034341747</v>
      </c>
    </row>
    <row r="6844" spans="2:3" x14ac:dyDescent="0.25">
      <c r="B6844" s="238">
        <v>6781</v>
      </c>
      <c r="C6844" s="237">
        <v>343.00127801412833</v>
      </c>
    </row>
    <row r="6845" spans="2:3" x14ac:dyDescent="0.25">
      <c r="B6845" s="238">
        <v>6782</v>
      </c>
      <c r="C6845" s="237">
        <v>222.21257195374173</v>
      </c>
    </row>
    <row r="6846" spans="2:3" x14ac:dyDescent="0.25">
      <c r="B6846" s="238">
        <v>6783</v>
      </c>
      <c r="C6846" s="237">
        <v>100.18360676707836</v>
      </c>
    </row>
    <row r="6847" spans="2:3" x14ac:dyDescent="0.25">
      <c r="B6847" s="238">
        <v>6784</v>
      </c>
      <c r="C6847" s="237">
        <v>178.2666813468021</v>
      </c>
    </row>
    <row r="6848" spans="2:3" x14ac:dyDescent="0.25">
      <c r="B6848" s="238">
        <v>6785</v>
      </c>
      <c r="C6848" s="237">
        <v>103.36664795810444</v>
      </c>
    </row>
    <row r="6849" spans="2:3" x14ac:dyDescent="0.25">
      <c r="B6849" s="238">
        <v>6786</v>
      </c>
      <c r="C6849" s="237">
        <v>345.52894839507405</v>
      </c>
    </row>
    <row r="6850" spans="2:3" x14ac:dyDescent="0.25">
      <c r="B6850" s="238">
        <v>6787</v>
      </c>
      <c r="C6850" s="237">
        <v>158.38249357063938</v>
      </c>
    </row>
    <row r="6851" spans="2:3" x14ac:dyDescent="0.25">
      <c r="B6851" s="238">
        <v>6788</v>
      </c>
      <c r="C6851" s="237">
        <v>183.3030294302867</v>
      </c>
    </row>
    <row r="6852" spans="2:3" x14ac:dyDescent="0.25">
      <c r="B6852" s="238">
        <v>6789</v>
      </c>
      <c r="C6852" s="237">
        <v>188.09297589417605</v>
      </c>
    </row>
    <row r="6853" spans="2:3" x14ac:dyDescent="0.25">
      <c r="B6853" s="238">
        <v>6790</v>
      </c>
      <c r="C6853" s="237">
        <v>185.5683236982901</v>
      </c>
    </row>
    <row r="6854" spans="2:3" x14ac:dyDescent="0.25">
      <c r="B6854" s="238">
        <v>6791</v>
      </c>
      <c r="C6854" s="237">
        <v>181.78162828463695</v>
      </c>
    </row>
    <row r="6855" spans="2:3" x14ac:dyDescent="0.25">
      <c r="B6855" s="238">
        <v>6792</v>
      </c>
      <c r="C6855" s="237">
        <v>-222.93808197848921</v>
      </c>
    </row>
    <row r="6856" spans="2:3" x14ac:dyDescent="0.25">
      <c r="B6856" s="238">
        <v>6793</v>
      </c>
      <c r="C6856" s="237">
        <v>-104.50633277688334</v>
      </c>
    </row>
    <row r="6857" spans="2:3" x14ac:dyDescent="0.25">
      <c r="B6857" s="238">
        <v>6794</v>
      </c>
      <c r="C6857" s="237">
        <v>228.03915330811253</v>
      </c>
    </row>
    <row r="6858" spans="2:3" x14ac:dyDescent="0.25">
      <c r="B6858" s="238">
        <v>6795</v>
      </c>
      <c r="C6858" s="237">
        <v>180.8959382056529</v>
      </c>
    </row>
    <row r="6859" spans="2:3" x14ac:dyDescent="0.25">
      <c r="B6859" s="238">
        <v>6796</v>
      </c>
      <c r="C6859" s="237">
        <v>145.53974727698565</v>
      </c>
    </row>
    <row r="6860" spans="2:3" x14ac:dyDescent="0.25">
      <c r="B6860" s="238">
        <v>6797</v>
      </c>
      <c r="C6860" s="237">
        <v>-94.656808770331253</v>
      </c>
    </row>
    <row r="6861" spans="2:3" x14ac:dyDescent="0.25">
      <c r="B6861" s="238">
        <v>6798</v>
      </c>
      <c r="C6861" s="237">
        <v>136.97199239599604</v>
      </c>
    </row>
    <row r="6862" spans="2:3" x14ac:dyDescent="0.25">
      <c r="B6862" s="238">
        <v>6799</v>
      </c>
      <c r="C6862" s="237">
        <v>97.339570877813571</v>
      </c>
    </row>
    <row r="6863" spans="2:3" x14ac:dyDescent="0.25">
      <c r="B6863" s="238">
        <v>6800</v>
      </c>
      <c r="C6863" s="237">
        <v>267.9108907781187</v>
      </c>
    </row>
    <row r="6864" spans="2:3" x14ac:dyDescent="0.25">
      <c r="B6864" s="238">
        <v>6801</v>
      </c>
      <c r="C6864" s="237">
        <v>127.15728478473034</v>
      </c>
    </row>
    <row r="6865" spans="2:3" x14ac:dyDescent="0.25">
      <c r="B6865" s="238">
        <v>6802</v>
      </c>
      <c r="C6865" s="237">
        <v>64.329495703382833</v>
      </c>
    </row>
    <row r="6866" spans="2:3" x14ac:dyDescent="0.25">
      <c r="B6866" s="238">
        <v>6803</v>
      </c>
      <c r="C6866" s="237">
        <v>411.70288188917181</v>
      </c>
    </row>
    <row r="6867" spans="2:3" x14ac:dyDescent="0.25">
      <c r="B6867" s="238">
        <v>6804</v>
      </c>
      <c r="C6867" s="237">
        <v>43.356507979218435</v>
      </c>
    </row>
    <row r="6868" spans="2:3" x14ac:dyDescent="0.25">
      <c r="B6868" s="238">
        <v>6805</v>
      </c>
      <c r="C6868" s="237">
        <v>22.855815184745779</v>
      </c>
    </row>
    <row r="6869" spans="2:3" x14ac:dyDescent="0.25">
      <c r="B6869" s="238">
        <v>6806</v>
      </c>
      <c r="C6869" s="237">
        <v>202.89243428200109</v>
      </c>
    </row>
    <row r="6870" spans="2:3" x14ac:dyDescent="0.25">
      <c r="B6870" s="238">
        <v>6807</v>
      </c>
      <c r="C6870" s="237">
        <v>-119.89690269863158</v>
      </c>
    </row>
    <row r="6871" spans="2:3" x14ac:dyDescent="0.25">
      <c r="B6871" s="238">
        <v>6808</v>
      </c>
      <c r="C6871" s="237">
        <v>114.62262799419562</v>
      </c>
    </row>
    <row r="6872" spans="2:3" x14ac:dyDescent="0.25">
      <c r="B6872" s="238">
        <v>6809</v>
      </c>
      <c r="C6872" s="237">
        <v>106.38505797113713</v>
      </c>
    </row>
    <row r="6873" spans="2:3" x14ac:dyDescent="0.25">
      <c r="B6873" s="238">
        <v>6810</v>
      </c>
      <c r="C6873" s="237">
        <v>254.05403176276485</v>
      </c>
    </row>
    <row r="6874" spans="2:3" x14ac:dyDescent="0.25">
      <c r="B6874" s="238">
        <v>6811</v>
      </c>
      <c r="C6874" s="237">
        <v>210.66975958181794</v>
      </c>
    </row>
    <row r="6875" spans="2:3" x14ac:dyDescent="0.25">
      <c r="B6875" s="238">
        <v>6812</v>
      </c>
      <c r="C6875" s="237">
        <v>-71.978224325820548</v>
      </c>
    </row>
    <row r="6876" spans="2:3" x14ac:dyDescent="0.25">
      <c r="B6876" s="238">
        <v>6813</v>
      </c>
      <c r="C6876" s="237">
        <v>179.85516033256908</v>
      </c>
    </row>
    <row r="6877" spans="2:3" x14ac:dyDescent="0.25">
      <c r="B6877" s="238">
        <v>6814</v>
      </c>
      <c r="C6877" s="237">
        <v>258.41250533573145</v>
      </c>
    </row>
    <row r="6878" spans="2:3" x14ac:dyDescent="0.25">
      <c r="B6878" s="238">
        <v>6815</v>
      </c>
      <c r="C6878" s="237">
        <v>88.300676070172472</v>
      </c>
    </row>
    <row r="6879" spans="2:3" x14ac:dyDescent="0.25">
      <c r="B6879" s="238">
        <v>6816</v>
      </c>
      <c r="C6879" s="237">
        <v>270.56494069667224</v>
      </c>
    </row>
    <row r="6880" spans="2:3" x14ac:dyDescent="0.25">
      <c r="B6880" s="238">
        <v>6817</v>
      </c>
      <c r="C6880" s="237">
        <v>186.34496910225147</v>
      </c>
    </row>
    <row r="6881" spans="2:3" x14ac:dyDescent="0.25">
      <c r="B6881" s="238">
        <v>6818</v>
      </c>
      <c r="C6881" s="237">
        <v>-49.662118643277182</v>
      </c>
    </row>
    <row r="6882" spans="2:3" x14ac:dyDescent="0.25">
      <c r="B6882" s="238">
        <v>6819</v>
      </c>
      <c r="C6882" s="237">
        <v>289.08704056005354</v>
      </c>
    </row>
    <row r="6883" spans="2:3" x14ac:dyDescent="0.25">
      <c r="B6883" s="238">
        <v>6820</v>
      </c>
      <c r="C6883" s="237">
        <v>-61.875742628786412</v>
      </c>
    </row>
    <row r="6884" spans="2:3" x14ac:dyDescent="0.25">
      <c r="B6884" s="238">
        <v>6821</v>
      </c>
      <c r="C6884" s="237">
        <v>238.13570184136117</v>
      </c>
    </row>
    <row r="6885" spans="2:3" x14ac:dyDescent="0.25">
      <c r="B6885" s="238">
        <v>6822</v>
      </c>
      <c r="C6885" s="237">
        <v>213.46497375231903</v>
      </c>
    </row>
    <row r="6886" spans="2:3" x14ac:dyDescent="0.25">
      <c r="B6886" s="238">
        <v>6823</v>
      </c>
      <c r="C6886" s="237">
        <v>74.328035910240231</v>
      </c>
    </row>
    <row r="6887" spans="2:3" x14ac:dyDescent="0.25">
      <c r="B6887" s="238">
        <v>6824</v>
      </c>
      <c r="C6887" s="237">
        <v>276.23616248657243</v>
      </c>
    </row>
    <row r="6888" spans="2:3" x14ac:dyDescent="0.25">
      <c r="B6888" s="238">
        <v>6825</v>
      </c>
      <c r="C6888" s="237">
        <v>257.85455141601699</v>
      </c>
    </row>
    <row r="6889" spans="2:3" x14ac:dyDescent="0.25">
      <c r="B6889" s="238">
        <v>6826</v>
      </c>
      <c r="C6889" s="237">
        <v>-184.46979334295469</v>
      </c>
    </row>
    <row r="6890" spans="2:3" x14ac:dyDescent="0.25">
      <c r="B6890" s="238">
        <v>6827</v>
      </c>
      <c r="C6890" s="237">
        <v>-30.098695546405054</v>
      </c>
    </row>
    <row r="6891" spans="2:3" x14ac:dyDescent="0.25">
      <c r="B6891" s="238">
        <v>6828</v>
      </c>
      <c r="C6891" s="237">
        <v>112.64581596634608</v>
      </c>
    </row>
    <row r="6892" spans="2:3" x14ac:dyDescent="0.25">
      <c r="B6892" s="238">
        <v>6829</v>
      </c>
      <c r="C6892" s="237">
        <v>71.837696331114387</v>
      </c>
    </row>
    <row r="6893" spans="2:3" x14ac:dyDescent="0.25">
      <c r="B6893" s="238">
        <v>6830</v>
      </c>
      <c r="C6893" s="237">
        <v>29.336313416799157</v>
      </c>
    </row>
    <row r="6894" spans="2:3" x14ac:dyDescent="0.25">
      <c r="B6894" s="238">
        <v>6831</v>
      </c>
      <c r="C6894" s="237">
        <v>180.83047225120961</v>
      </c>
    </row>
    <row r="6895" spans="2:3" x14ac:dyDescent="0.25">
      <c r="B6895" s="238">
        <v>6832</v>
      </c>
      <c r="C6895" s="237">
        <v>59.629656095037383</v>
      </c>
    </row>
    <row r="6896" spans="2:3" x14ac:dyDescent="0.25">
      <c r="B6896" s="238">
        <v>6833</v>
      </c>
      <c r="C6896" s="237">
        <v>241.59356011762975</v>
      </c>
    </row>
    <row r="6897" spans="2:3" x14ac:dyDescent="0.25">
      <c r="B6897" s="238">
        <v>6834</v>
      </c>
      <c r="C6897" s="237">
        <v>-30.884872900468622</v>
      </c>
    </row>
    <row r="6898" spans="2:3" x14ac:dyDescent="0.25">
      <c r="B6898" s="238">
        <v>6835</v>
      </c>
      <c r="C6898" s="237">
        <v>177.9328555498256</v>
      </c>
    </row>
    <row r="6899" spans="2:3" x14ac:dyDescent="0.25">
      <c r="B6899" s="238">
        <v>6836</v>
      </c>
      <c r="C6899" s="237">
        <v>62.782326907393944</v>
      </c>
    </row>
    <row r="6900" spans="2:3" x14ac:dyDescent="0.25">
      <c r="B6900" s="238">
        <v>6837</v>
      </c>
      <c r="C6900" s="237">
        <v>172.04438541676927</v>
      </c>
    </row>
    <row r="6901" spans="2:3" x14ac:dyDescent="0.25">
      <c r="B6901" s="238">
        <v>6838</v>
      </c>
      <c r="C6901" s="237">
        <v>77.261437819244549</v>
      </c>
    </row>
    <row r="6902" spans="2:3" x14ac:dyDescent="0.25">
      <c r="B6902" s="238">
        <v>6839</v>
      </c>
      <c r="C6902" s="237">
        <v>-47.485883850341764</v>
      </c>
    </row>
    <row r="6903" spans="2:3" x14ac:dyDescent="0.25">
      <c r="B6903" s="238">
        <v>6840</v>
      </c>
      <c r="C6903" s="237">
        <v>61.495947605536898</v>
      </c>
    </row>
    <row r="6904" spans="2:3" x14ac:dyDescent="0.25">
      <c r="B6904" s="238">
        <v>6841</v>
      </c>
      <c r="C6904" s="237">
        <v>83.369879302245224</v>
      </c>
    </row>
    <row r="6905" spans="2:3" x14ac:dyDescent="0.25">
      <c r="B6905" s="238">
        <v>6842</v>
      </c>
      <c r="C6905" s="237">
        <v>-31.277693545961938</v>
      </c>
    </row>
    <row r="6906" spans="2:3" x14ac:dyDescent="0.25">
      <c r="B6906" s="238">
        <v>6843</v>
      </c>
      <c r="C6906" s="237">
        <v>60.725115912469967</v>
      </c>
    </row>
    <row r="6907" spans="2:3" x14ac:dyDescent="0.25">
      <c r="B6907" s="238">
        <v>6844</v>
      </c>
      <c r="C6907" s="237">
        <v>450.09303043085765</v>
      </c>
    </row>
    <row r="6908" spans="2:3" x14ac:dyDescent="0.25">
      <c r="B6908" s="238">
        <v>6845</v>
      </c>
      <c r="C6908" s="237">
        <v>-15.063111285847413</v>
      </c>
    </row>
    <row r="6909" spans="2:3" x14ac:dyDescent="0.25">
      <c r="B6909" s="238">
        <v>6846</v>
      </c>
      <c r="C6909" s="237">
        <v>184.3826148643497</v>
      </c>
    </row>
    <row r="6910" spans="2:3" x14ac:dyDescent="0.25">
      <c r="B6910" s="238">
        <v>6847</v>
      </c>
      <c r="C6910" s="237">
        <v>-139.34418803053376</v>
      </c>
    </row>
    <row r="6911" spans="2:3" x14ac:dyDescent="0.25">
      <c r="B6911" s="238">
        <v>6848</v>
      </c>
      <c r="C6911" s="237">
        <v>157.7198382600665</v>
      </c>
    </row>
    <row r="6912" spans="2:3" x14ac:dyDescent="0.25">
      <c r="B6912" s="238">
        <v>6849</v>
      </c>
      <c r="C6912" s="237">
        <v>194.88395609130455</v>
      </c>
    </row>
    <row r="6913" spans="2:3" x14ac:dyDescent="0.25">
      <c r="B6913" s="238">
        <v>6850</v>
      </c>
      <c r="C6913" s="237">
        <v>254.17973762662683</v>
      </c>
    </row>
    <row r="6914" spans="2:3" x14ac:dyDescent="0.25">
      <c r="B6914" s="238">
        <v>6851</v>
      </c>
      <c r="C6914" s="237">
        <v>213.96044351306998</v>
      </c>
    </row>
    <row r="6915" spans="2:3" x14ac:dyDescent="0.25">
      <c r="B6915" s="238">
        <v>6852</v>
      </c>
      <c r="C6915" s="237">
        <v>-154.07324738690494</v>
      </c>
    </row>
    <row r="6916" spans="2:3" x14ac:dyDescent="0.25">
      <c r="B6916" s="238">
        <v>6853</v>
      </c>
      <c r="C6916" s="237">
        <v>214.52437263393549</v>
      </c>
    </row>
    <row r="6917" spans="2:3" x14ac:dyDescent="0.25">
      <c r="B6917" s="238">
        <v>6854</v>
      </c>
      <c r="C6917" s="237">
        <v>189.6875427763423</v>
      </c>
    </row>
    <row r="6918" spans="2:3" x14ac:dyDescent="0.25">
      <c r="B6918" s="238">
        <v>6855</v>
      </c>
      <c r="C6918" s="237">
        <v>354.3131572473219</v>
      </c>
    </row>
    <row r="6919" spans="2:3" x14ac:dyDescent="0.25">
      <c r="B6919" s="238">
        <v>6856</v>
      </c>
      <c r="C6919" s="237">
        <v>-194.46947621759421</v>
      </c>
    </row>
    <row r="6920" spans="2:3" x14ac:dyDescent="0.25">
      <c r="B6920" s="238">
        <v>6857</v>
      </c>
      <c r="C6920" s="237">
        <v>118.70609880820803</v>
      </c>
    </row>
    <row r="6921" spans="2:3" x14ac:dyDescent="0.25">
      <c r="B6921" s="238">
        <v>6858</v>
      </c>
      <c r="C6921" s="237">
        <v>271.37657862226581</v>
      </c>
    </row>
    <row r="6922" spans="2:3" x14ac:dyDescent="0.25">
      <c r="B6922" s="238">
        <v>6859</v>
      </c>
      <c r="C6922" s="237">
        <v>-76.212979405726117</v>
      </c>
    </row>
    <row r="6923" spans="2:3" x14ac:dyDescent="0.25">
      <c r="B6923" s="238">
        <v>6860</v>
      </c>
      <c r="C6923" s="237">
        <v>249.56141186629026</v>
      </c>
    </row>
    <row r="6924" spans="2:3" x14ac:dyDescent="0.25">
      <c r="B6924" s="238">
        <v>6861</v>
      </c>
      <c r="C6924" s="237">
        <v>286.78770707754711</v>
      </c>
    </row>
    <row r="6925" spans="2:3" x14ac:dyDescent="0.25">
      <c r="B6925" s="238">
        <v>6862</v>
      </c>
      <c r="C6925" s="237">
        <v>6.372986848836149</v>
      </c>
    </row>
    <row r="6926" spans="2:3" x14ac:dyDescent="0.25">
      <c r="B6926" s="238">
        <v>6863</v>
      </c>
      <c r="C6926" s="237">
        <v>178.45332888318643</v>
      </c>
    </row>
    <row r="6927" spans="2:3" x14ac:dyDescent="0.25">
      <c r="B6927" s="238">
        <v>6864</v>
      </c>
      <c r="C6927" s="237">
        <v>259.21991492380084</v>
      </c>
    </row>
    <row r="6928" spans="2:3" x14ac:dyDescent="0.25">
      <c r="B6928" s="238">
        <v>6865</v>
      </c>
      <c r="C6928" s="237">
        <v>44.312832429096133</v>
      </c>
    </row>
    <row r="6929" spans="2:3" x14ac:dyDescent="0.25">
      <c r="B6929" s="238">
        <v>6866</v>
      </c>
      <c r="C6929" s="237">
        <v>224.07930808823457</v>
      </c>
    </row>
    <row r="6930" spans="2:3" x14ac:dyDescent="0.25">
      <c r="B6930" s="238">
        <v>6867</v>
      </c>
      <c r="C6930" s="237">
        <v>118.19206322008307</v>
      </c>
    </row>
    <row r="6931" spans="2:3" x14ac:dyDescent="0.25">
      <c r="B6931" s="238">
        <v>6868</v>
      </c>
      <c r="C6931" s="237">
        <v>-25.557651715998901</v>
      </c>
    </row>
    <row r="6932" spans="2:3" x14ac:dyDescent="0.25">
      <c r="B6932" s="238">
        <v>6869</v>
      </c>
      <c r="C6932" s="237">
        <v>133.23233184843099</v>
      </c>
    </row>
    <row r="6933" spans="2:3" x14ac:dyDescent="0.25">
      <c r="B6933" s="238">
        <v>6870</v>
      </c>
      <c r="C6933" s="237">
        <v>239.13718139088263</v>
      </c>
    </row>
    <row r="6934" spans="2:3" x14ac:dyDescent="0.25">
      <c r="B6934" s="238">
        <v>6871</v>
      </c>
      <c r="C6934" s="237">
        <v>504.17818195229347</v>
      </c>
    </row>
    <row r="6935" spans="2:3" x14ac:dyDescent="0.25">
      <c r="B6935" s="238">
        <v>6872</v>
      </c>
      <c r="C6935" s="237">
        <v>-16.545619236765134</v>
      </c>
    </row>
    <row r="6936" spans="2:3" x14ac:dyDescent="0.25">
      <c r="B6936" s="238">
        <v>6873</v>
      </c>
      <c r="C6936" s="237">
        <v>106.39724880860237</v>
      </c>
    </row>
    <row r="6937" spans="2:3" x14ac:dyDescent="0.25">
      <c r="B6937" s="238">
        <v>6874</v>
      </c>
      <c r="C6937" s="237">
        <v>-1.9395760697365176</v>
      </c>
    </row>
    <row r="6938" spans="2:3" x14ac:dyDescent="0.25">
      <c r="B6938" s="238">
        <v>6875</v>
      </c>
      <c r="C6938" s="237">
        <v>167.59172656308309</v>
      </c>
    </row>
    <row r="6939" spans="2:3" x14ac:dyDescent="0.25">
      <c r="B6939" s="238">
        <v>6876</v>
      </c>
      <c r="C6939" s="237">
        <v>279.57551976402294</v>
      </c>
    </row>
    <row r="6940" spans="2:3" x14ac:dyDescent="0.25">
      <c r="B6940" s="238">
        <v>6877</v>
      </c>
      <c r="C6940" s="237">
        <v>231.64822473230052</v>
      </c>
    </row>
    <row r="6941" spans="2:3" x14ac:dyDescent="0.25">
      <c r="B6941" s="238">
        <v>6878</v>
      </c>
      <c r="C6941" s="237">
        <v>127.30848161949565</v>
      </c>
    </row>
    <row r="6942" spans="2:3" x14ac:dyDescent="0.25">
      <c r="B6942" s="238">
        <v>6879</v>
      </c>
      <c r="C6942" s="237">
        <v>75.863381102066938</v>
      </c>
    </row>
    <row r="6943" spans="2:3" x14ac:dyDescent="0.25">
      <c r="B6943" s="238">
        <v>6880</v>
      </c>
      <c r="C6943" s="237">
        <v>102.27352632264551</v>
      </c>
    </row>
    <row r="6944" spans="2:3" x14ac:dyDescent="0.25">
      <c r="B6944" s="238">
        <v>6881</v>
      </c>
      <c r="C6944" s="237">
        <v>-9.1038578399663663</v>
      </c>
    </row>
    <row r="6945" spans="2:3" x14ac:dyDescent="0.25">
      <c r="B6945" s="238">
        <v>6882</v>
      </c>
      <c r="C6945" s="237">
        <v>126.74319593507666</v>
      </c>
    </row>
    <row r="6946" spans="2:3" x14ac:dyDescent="0.25">
      <c r="B6946" s="238">
        <v>6883</v>
      </c>
      <c r="C6946" s="237">
        <v>-14.649966915569081</v>
      </c>
    </row>
    <row r="6947" spans="2:3" x14ac:dyDescent="0.25">
      <c r="B6947" s="238">
        <v>6884</v>
      </c>
      <c r="C6947" s="237">
        <v>114.7447670275787</v>
      </c>
    </row>
    <row r="6948" spans="2:3" x14ac:dyDescent="0.25">
      <c r="B6948" s="238">
        <v>6885</v>
      </c>
      <c r="C6948" s="237">
        <v>267.93493268900869</v>
      </c>
    </row>
    <row r="6949" spans="2:3" x14ac:dyDescent="0.25">
      <c r="B6949" s="238">
        <v>6886</v>
      </c>
      <c r="C6949" s="237">
        <v>75.548017279279208</v>
      </c>
    </row>
    <row r="6950" spans="2:3" x14ac:dyDescent="0.25">
      <c r="B6950" s="238">
        <v>6887</v>
      </c>
      <c r="C6950" s="237">
        <v>315.20213643620752</v>
      </c>
    </row>
    <row r="6951" spans="2:3" x14ac:dyDescent="0.25">
      <c r="B6951" s="238">
        <v>6888</v>
      </c>
      <c r="C6951" s="237">
        <v>-17.318403467418534</v>
      </c>
    </row>
    <row r="6952" spans="2:3" x14ac:dyDescent="0.25">
      <c r="B6952" s="238">
        <v>6889</v>
      </c>
      <c r="C6952" s="237">
        <v>249.53000611933655</v>
      </c>
    </row>
    <row r="6953" spans="2:3" x14ac:dyDescent="0.25">
      <c r="B6953" s="238">
        <v>6890</v>
      </c>
      <c r="C6953" s="237">
        <v>186.58842812366652</v>
      </c>
    </row>
    <row r="6954" spans="2:3" x14ac:dyDescent="0.25">
      <c r="B6954" s="238">
        <v>6891</v>
      </c>
      <c r="C6954" s="237">
        <v>452.20468851360823</v>
      </c>
    </row>
    <row r="6955" spans="2:3" x14ac:dyDescent="0.25">
      <c r="B6955" s="238">
        <v>6892</v>
      </c>
      <c r="C6955" s="237">
        <v>112.76554965282037</v>
      </c>
    </row>
    <row r="6956" spans="2:3" x14ac:dyDescent="0.25">
      <c r="B6956" s="238">
        <v>6893</v>
      </c>
      <c r="C6956" s="237">
        <v>248.16932883633572</v>
      </c>
    </row>
    <row r="6957" spans="2:3" x14ac:dyDescent="0.25">
      <c r="B6957" s="238">
        <v>6894</v>
      </c>
      <c r="C6957" s="237">
        <v>161.69463203767648</v>
      </c>
    </row>
    <row r="6958" spans="2:3" x14ac:dyDescent="0.25">
      <c r="B6958" s="238">
        <v>6895</v>
      </c>
      <c r="C6958" s="237">
        <v>-35.107385117966345</v>
      </c>
    </row>
    <row r="6959" spans="2:3" x14ac:dyDescent="0.25">
      <c r="B6959" s="238">
        <v>6896</v>
      </c>
      <c r="C6959" s="237">
        <v>72.628322662517547</v>
      </c>
    </row>
    <row r="6960" spans="2:3" x14ac:dyDescent="0.25">
      <c r="B6960" s="238">
        <v>6897</v>
      </c>
      <c r="C6960" s="237">
        <v>-232.04214487531107</v>
      </c>
    </row>
    <row r="6961" spans="2:3" x14ac:dyDescent="0.25">
      <c r="B6961" s="238">
        <v>6898</v>
      </c>
      <c r="C6961" s="237">
        <v>77.117519367648157</v>
      </c>
    </row>
    <row r="6962" spans="2:3" x14ac:dyDescent="0.25">
      <c r="B6962" s="238">
        <v>6899</v>
      </c>
      <c r="C6962" s="237">
        <v>109.83732926701077</v>
      </c>
    </row>
    <row r="6963" spans="2:3" x14ac:dyDescent="0.25">
      <c r="B6963" s="238">
        <v>6900</v>
      </c>
      <c r="C6963" s="237">
        <v>-54.674523361391664</v>
      </c>
    </row>
    <row r="6964" spans="2:3" x14ac:dyDescent="0.25">
      <c r="B6964" s="238">
        <v>6901</v>
      </c>
      <c r="C6964" s="237">
        <v>-18.13405740803654</v>
      </c>
    </row>
    <row r="6965" spans="2:3" x14ac:dyDescent="0.25">
      <c r="B6965" s="238">
        <v>6902</v>
      </c>
      <c r="C6965" s="237">
        <v>262.31490979048488</v>
      </c>
    </row>
    <row r="6966" spans="2:3" x14ac:dyDescent="0.25">
      <c r="B6966" s="238">
        <v>6903</v>
      </c>
      <c r="C6966" s="237">
        <v>336.14600483175764</v>
      </c>
    </row>
    <row r="6967" spans="2:3" x14ac:dyDescent="0.25">
      <c r="B6967" s="238">
        <v>6904</v>
      </c>
      <c r="C6967" s="237">
        <v>-185.55079163185047</v>
      </c>
    </row>
    <row r="6968" spans="2:3" x14ac:dyDescent="0.25">
      <c r="B6968" s="238">
        <v>6905</v>
      </c>
      <c r="C6968" s="237">
        <v>203.45206241018934</v>
      </c>
    </row>
    <row r="6969" spans="2:3" x14ac:dyDescent="0.25">
      <c r="B6969" s="238">
        <v>6906</v>
      </c>
      <c r="C6969" s="237">
        <v>74.118289410981632</v>
      </c>
    </row>
    <row r="6970" spans="2:3" x14ac:dyDescent="0.25">
      <c r="B6970" s="238">
        <v>6907</v>
      </c>
      <c r="C6970" s="237">
        <v>72.621589957820333</v>
      </c>
    </row>
    <row r="6971" spans="2:3" x14ac:dyDescent="0.25">
      <c r="B6971" s="238">
        <v>6908</v>
      </c>
      <c r="C6971" s="237">
        <v>-84.93444229145814</v>
      </c>
    </row>
    <row r="6972" spans="2:3" x14ac:dyDescent="0.25">
      <c r="B6972" s="238">
        <v>6909</v>
      </c>
      <c r="C6972" s="237">
        <v>298.73153147487301</v>
      </c>
    </row>
    <row r="6973" spans="2:3" x14ac:dyDescent="0.25">
      <c r="B6973" s="238">
        <v>6910</v>
      </c>
      <c r="C6973" s="237">
        <v>165.64033128614014</v>
      </c>
    </row>
    <row r="6974" spans="2:3" x14ac:dyDescent="0.25">
      <c r="B6974" s="238">
        <v>6911</v>
      </c>
      <c r="C6974" s="237">
        <v>141.16625195607901</v>
      </c>
    </row>
    <row r="6975" spans="2:3" x14ac:dyDescent="0.25">
      <c r="B6975" s="238">
        <v>6912</v>
      </c>
      <c r="C6975" s="237">
        <v>281.55912168295004</v>
      </c>
    </row>
    <row r="6976" spans="2:3" x14ac:dyDescent="0.25">
      <c r="B6976" s="238">
        <v>6913</v>
      </c>
      <c r="C6976" s="237">
        <v>271.76172803591999</v>
      </c>
    </row>
    <row r="6977" spans="2:3" x14ac:dyDescent="0.25">
      <c r="B6977" s="238">
        <v>6914</v>
      </c>
      <c r="C6977" s="237">
        <v>152.68649226547649</v>
      </c>
    </row>
    <row r="6978" spans="2:3" x14ac:dyDescent="0.25">
      <c r="B6978" s="238">
        <v>6915</v>
      </c>
      <c r="C6978" s="237">
        <v>253.79066219336349</v>
      </c>
    </row>
    <row r="6979" spans="2:3" x14ac:dyDescent="0.25">
      <c r="B6979" s="238">
        <v>6916</v>
      </c>
      <c r="C6979" s="237">
        <v>-158.27857549238405</v>
      </c>
    </row>
    <row r="6980" spans="2:3" x14ac:dyDescent="0.25">
      <c r="B6980" s="238">
        <v>6917</v>
      </c>
      <c r="C6980" s="237">
        <v>251.23638200705176</v>
      </c>
    </row>
    <row r="6981" spans="2:3" x14ac:dyDescent="0.25">
      <c r="B6981" s="238">
        <v>6918</v>
      </c>
      <c r="C6981" s="237">
        <v>195.64524928555431</v>
      </c>
    </row>
    <row r="6982" spans="2:3" x14ac:dyDescent="0.25">
      <c r="B6982" s="238">
        <v>6919</v>
      </c>
      <c r="C6982" s="237">
        <v>-8.7536132265704794</v>
      </c>
    </row>
    <row r="6983" spans="2:3" x14ac:dyDescent="0.25">
      <c r="B6983" s="238">
        <v>6920</v>
      </c>
      <c r="C6983" s="237">
        <v>101.86352097138149</v>
      </c>
    </row>
    <row r="6984" spans="2:3" x14ac:dyDescent="0.25">
      <c r="B6984" s="238">
        <v>6921</v>
      </c>
      <c r="C6984" s="237">
        <v>88.695230431569769</v>
      </c>
    </row>
    <row r="6985" spans="2:3" x14ac:dyDescent="0.25">
      <c r="B6985" s="238">
        <v>6922</v>
      </c>
      <c r="C6985" s="237">
        <v>156.49147454724704</v>
      </c>
    </row>
    <row r="6986" spans="2:3" x14ac:dyDescent="0.25">
      <c r="B6986" s="238">
        <v>6923</v>
      </c>
      <c r="C6986" s="237">
        <v>34.342063417837167</v>
      </c>
    </row>
    <row r="6987" spans="2:3" x14ac:dyDescent="0.25">
      <c r="B6987" s="238">
        <v>6924</v>
      </c>
      <c r="C6987" s="237">
        <v>94.129262927231849</v>
      </c>
    </row>
    <row r="6988" spans="2:3" x14ac:dyDescent="0.25">
      <c r="B6988" s="238">
        <v>6925</v>
      </c>
      <c r="C6988" s="237">
        <v>56.468224064481262</v>
      </c>
    </row>
    <row r="6989" spans="2:3" x14ac:dyDescent="0.25">
      <c r="B6989" s="238">
        <v>6926</v>
      </c>
      <c r="C6989" s="237">
        <v>-7.0595265589210214</v>
      </c>
    </row>
    <row r="6990" spans="2:3" x14ac:dyDescent="0.25">
      <c r="B6990" s="238">
        <v>6927</v>
      </c>
      <c r="C6990" s="237">
        <v>79.279980706907438</v>
      </c>
    </row>
    <row r="6991" spans="2:3" x14ac:dyDescent="0.25">
      <c r="B6991" s="238">
        <v>6928</v>
      </c>
      <c r="C6991" s="237">
        <v>78.019536990844074</v>
      </c>
    </row>
    <row r="6992" spans="2:3" x14ac:dyDescent="0.25">
      <c r="B6992" s="238">
        <v>6929</v>
      </c>
      <c r="C6992" s="237">
        <v>303.63170396802826</v>
      </c>
    </row>
    <row r="6993" spans="2:3" x14ac:dyDescent="0.25">
      <c r="B6993" s="238">
        <v>6930</v>
      </c>
      <c r="C6993" s="237">
        <v>337.96133233980811</v>
      </c>
    </row>
    <row r="6994" spans="2:3" x14ac:dyDescent="0.25">
      <c r="B6994" s="238">
        <v>6931</v>
      </c>
      <c r="C6994" s="237">
        <v>233.42627374183388</v>
      </c>
    </row>
    <row r="6995" spans="2:3" x14ac:dyDescent="0.25">
      <c r="B6995" s="238">
        <v>6932</v>
      </c>
      <c r="C6995" s="237">
        <v>123.05924681280059</v>
      </c>
    </row>
    <row r="6996" spans="2:3" x14ac:dyDescent="0.25">
      <c r="B6996" s="238">
        <v>6933</v>
      </c>
      <c r="C6996" s="237">
        <v>30.651179169037491</v>
      </c>
    </row>
    <row r="6997" spans="2:3" x14ac:dyDescent="0.25">
      <c r="B6997" s="238">
        <v>6934</v>
      </c>
      <c r="C6997" s="237">
        <v>70.962288205827718</v>
      </c>
    </row>
    <row r="6998" spans="2:3" x14ac:dyDescent="0.25">
      <c r="B6998" s="238">
        <v>6935</v>
      </c>
      <c r="C6998" s="237">
        <v>81.423290894555237</v>
      </c>
    </row>
    <row r="6999" spans="2:3" x14ac:dyDescent="0.25">
      <c r="B6999" s="238">
        <v>6936</v>
      </c>
      <c r="C6999" s="237">
        <v>179.80188883873893</v>
      </c>
    </row>
    <row r="7000" spans="2:3" x14ac:dyDescent="0.25">
      <c r="B7000" s="238">
        <v>6937</v>
      </c>
      <c r="C7000" s="237">
        <v>112.11681893932634</v>
      </c>
    </row>
    <row r="7001" spans="2:3" x14ac:dyDescent="0.25">
      <c r="B7001" s="238">
        <v>6938</v>
      </c>
      <c r="C7001" s="237">
        <v>403.24069820697724</v>
      </c>
    </row>
    <row r="7002" spans="2:3" x14ac:dyDescent="0.25">
      <c r="B7002" s="238">
        <v>6939</v>
      </c>
      <c r="C7002" s="237">
        <v>279.70503664516991</v>
      </c>
    </row>
    <row r="7003" spans="2:3" x14ac:dyDescent="0.25">
      <c r="B7003" s="238">
        <v>6940</v>
      </c>
      <c r="C7003" s="237">
        <v>-164.45323012359381</v>
      </c>
    </row>
    <row r="7004" spans="2:3" x14ac:dyDescent="0.25">
      <c r="B7004" s="238">
        <v>6941</v>
      </c>
      <c r="C7004" s="237">
        <v>-40.901165940990779</v>
      </c>
    </row>
    <row r="7005" spans="2:3" x14ac:dyDescent="0.25">
      <c r="B7005" s="238">
        <v>6942</v>
      </c>
      <c r="C7005" s="237">
        <v>137.38443687099522</v>
      </c>
    </row>
    <row r="7006" spans="2:3" x14ac:dyDescent="0.25">
      <c r="B7006" s="238">
        <v>6943</v>
      </c>
      <c r="C7006" s="237">
        <v>186.48237386419447</v>
      </c>
    </row>
    <row r="7007" spans="2:3" x14ac:dyDescent="0.25">
      <c r="B7007" s="238">
        <v>6944</v>
      </c>
      <c r="C7007" s="237">
        <v>150.09862255441402</v>
      </c>
    </row>
    <row r="7008" spans="2:3" x14ac:dyDescent="0.25">
      <c r="B7008" s="238">
        <v>6945</v>
      </c>
      <c r="C7008" s="237">
        <v>63.275861496645639</v>
      </c>
    </row>
    <row r="7009" spans="2:3" x14ac:dyDescent="0.25">
      <c r="B7009" s="238">
        <v>6946</v>
      </c>
      <c r="C7009" s="237">
        <v>-57.146804401012474</v>
      </c>
    </row>
    <row r="7010" spans="2:3" x14ac:dyDescent="0.25">
      <c r="B7010" s="238">
        <v>6947</v>
      </c>
      <c r="C7010" s="237">
        <v>-154.50607934714549</v>
      </c>
    </row>
    <row r="7011" spans="2:3" x14ac:dyDescent="0.25">
      <c r="B7011" s="238">
        <v>6948</v>
      </c>
      <c r="C7011" s="237">
        <v>107.90762656520582</v>
      </c>
    </row>
    <row r="7012" spans="2:3" x14ac:dyDescent="0.25">
      <c r="B7012" s="238">
        <v>6949</v>
      </c>
      <c r="C7012" s="237">
        <v>53.27698175274702</v>
      </c>
    </row>
    <row r="7013" spans="2:3" x14ac:dyDescent="0.25">
      <c r="B7013" s="238">
        <v>6950</v>
      </c>
      <c r="C7013" s="237">
        <v>166.93081087989617</v>
      </c>
    </row>
    <row r="7014" spans="2:3" x14ac:dyDescent="0.25">
      <c r="B7014" s="238">
        <v>6951</v>
      </c>
      <c r="C7014" s="237">
        <v>174.17995296957329</v>
      </c>
    </row>
    <row r="7015" spans="2:3" x14ac:dyDescent="0.25">
      <c r="B7015" s="238">
        <v>6952</v>
      </c>
      <c r="C7015" s="237">
        <v>-201.6143777564514</v>
      </c>
    </row>
    <row r="7016" spans="2:3" x14ac:dyDescent="0.25">
      <c r="B7016" s="238">
        <v>6953</v>
      </c>
      <c r="C7016" s="237">
        <v>139.13597336607501</v>
      </c>
    </row>
    <row r="7017" spans="2:3" x14ac:dyDescent="0.25">
      <c r="B7017" s="238">
        <v>6954</v>
      </c>
      <c r="C7017" s="237">
        <v>112.93587114077724</v>
      </c>
    </row>
    <row r="7018" spans="2:3" x14ac:dyDescent="0.25">
      <c r="B7018" s="238">
        <v>6955</v>
      </c>
      <c r="C7018" s="237">
        <v>56.706007842655254</v>
      </c>
    </row>
    <row r="7019" spans="2:3" x14ac:dyDescent="0.25">
      <c r="B7019" s="238">
        <v>6956</v>
      </c>
      <c r="C7019" s="237">
        <v>202.9517741724523</v>
      </c>
    </row>
    <row r="7020" spans="2:3" x14ac:dyDescent="0.25">
      <c r="B7020" s="238">
        <v>6957</v>
      </c>
      <c r="C7020" s="237">
        <v>152.84087337383053</v>
      </c>
    </row>
    <row r="7021" spans="2:3" x14ac:dyDescent="0.25">
      <c r="B7021" s="238">
        <v>6958</v>
      </c>
      <c r="C7021" s="237">
        <v>331.97223228091275</v>
      </c>
    </row>
    <row r="7022" spans="2:3" x14ac:dyDescent="0.25">
      <c r="B7022" s="238">
        <v>6959</v>
      </c>
      <c r="C7022" s="237">
        <v>-27.058125497337983</v>
      </c>
    </row>
    <row r="7023" spans="2:3" x14ac:dyDescent="0.25">
      <c r="B7023" s="238">
        <v>6960</v>
      </c>
      <c r="C7023" s="237">
        <v>68.091475599412362</v>
      </c>
    </row>
    <row r="7024" spans="2:3" x14ac:dyDescent="0.25">
      <c r="B7024" s="238">
        <v>6961</v>
      </c>
      <c r="C7024" s="237">
        <v>181.53041566023504</v>
      </c>
    </row>
    <row r="7025" spans="2:3" x14ac:dyDescent="0.25">
      <c r="B7025" s="238">
        <v>6962</v>
      </c>
      <c r="C7025" s="237">
        <v>510.71540890566894</v>
      </c>
    </row>
    <row r="7026" spans="2:3" x14ac:dyDescent="0.25">
      <c r="B7026" s="238">
        <v>6963</v>
      </c>
      <c r="C7026" s="237">
        <v>90.903270723059705</v>
      </c>
    </row>
    <row r="7027" spans="2:3" x14ac:dyDescent="0.25">
      <c r="B7027" s="238">
        <v>6964</v>
      </c>
      <c r="C7027" s="237">
        <v>-171.92606217948742</v>
      </c>
    </row>
    <row r="7028" spans="2:3" x14ac:dyDescent="0.25">
      <c r="B7028" s="238">
        <v>6965</v>
      </c>
      <c r="C7028" s="237">
        <v>176.42322129970643</v>
      </c>
    </row>
    <row r="7029" spans="2:3" x14ac:dyDescent="0.25">
      <c r="B7029" s="238">
        <v>6966</v>
      </c>
      <c r="C7029" s="237">
        <v>3.1081467780765877</v>
      </c>
    </row>
    <row r="7030" spans="2:3" x14ac:dyDescent="0.25">
      <c r="B7030" s="238">
        <v>6967</v>
      </c>
      <c r="C7030" s="237">
        <v>68.128783007572679</v>
      </c>
    </row>
    <row r="7031" spans="2:3" x14ac:dyDescent="0.25">
      <c r="B7031" s="238">
        <v>6968</v>
      </c>
      <c r="C7031" s="237">
        <v>52.689551594905865</v>
      </c>
    </row>
    <row r="7032" spans="2:3" x14ac:dyDescent="0.25">
      <c r="B7032" s="238">
        <v>6969</v>
      </c>
      <c r="C7032" s="237">
        <v>179.15405710974477</v>
      </c>
    </row>
    <row r="7033" spans="2:3" x14ac:dyDescent="0.25">
      <c r="B7033" s="238">
        <v>6970</v>
      </c>
      <c r="C7033" s="237">
        <v>105.41044175167596</v>
      </c>
    </row>
    <row r="7034" spans="2:3" x14ac:dyDescent="0.25">
      <c r="B7034" s="238">
        <v>6971</v>
      </c>
      <c r="C7034" s="237">
        <v>265.09992926769002</v>
      </c>
    </row>
    <row r="7035" spans="2:3" x14ac:dyDescent="0.25">
      <c r="B7035" s="238">
        <v>6972</v>
      </c>
      <c r="C7035" s="237">
        <v>136.41887263146495</v>
      </c>
    </row>
    <row r="7036" spans="2:3" x14ac:dyDescent="0.25">
      <c r="B7036" s="238">
        <v>6973</v>
      </c>
      <c r="C7036" s="237">
        <v>127.46169147772953</v>
      </c>
    </row>
    <row r="7037" spans="2:3" x14ac:dyDescent="0.25">
      <c r="B7037" s="238">
        <v>6974</v>
      </c>
      <c r="C7037" s="237">
        <v>296.52720296985194</v>
      </c>
    </row>
    <row r="7038" spans="2:3" x14ac:dyDescent="0.25">
      <c r="B7038" s="238">
        <v>6975</v>
      </c>
      <c r="C7038" s="237">
        <v>57.986688552727472</v>
      </c>
    </row>
    <row r="7039" spans="2:3" x14ac:dyDescent="0.25">
      <c r="B7039" s="238">
        <v>6976</v>
      </c>
      <c r="C7039" s="237">
        <v>188.12571916955426</v>
      </c>
    </row>
    <row r="7040" spans="2:3" x14ac:dyDescent="0.25">
      <c r="B7040" s="238">
        <v>6977</v>
      </c>
      <c r="C7040" s="237">
        <v>211.1090645257454</v>
      </c>
    </row>
    <row r="7041" spans="2:3" x14ac:dyDescent="0.25">
      <c r="B7041" s="238">
        <v>6978</v>
      </c>
      <c r="C7041" s="237">
        <v>-37.887604929821691</v>
      </c>
    </row>
    <row r="7042" spans="2:3" x14ac:dyDescent="0.25">
      <c r="B7042" s="238">
        <v>6979</v>
      </c>
      <c r="C7042" s="237">
        <v>91.017967843361603</v>
      </c>
    </row>
    <row r="7043" spans="2:3" x14ac:dyDescent="0.25">
      <c r="B7043" s="238">
        <v>6980</v>
      </c>
      <c r="C7043" s="237">
        <v>68.31580234754864</v>
      </c>
    </row>
    <row r="7044" spans="2:3" x14ac:dyDescent="0.25">
      <c r="B7044" s="238">
        <v>6981</v>
      </c>
      <c r="C7044" s="237">
        <v>465.44530132820478</v>
      </c>
    </row>
    <row r="7045" spans="2:3" x14ac:dyDescent="0.25">
      <c r="B7045" s="238">
        <v>6982</v>
      </c>
      <c r="C7045" s="237">
        <v>80.60225307196805</v>
      </c>
    </row>
    <row r="7046" spans="2:3" x14ac:dyDescent="0.25">
      <c r="B7046" s="238">
        <v>6983</v>
      </c>
      <c r="C7046" s="237">
        <v>200.31973577927556</v>
      </c>
    </row>
    <row r="7047" spans="2:3" x14ac:dyDescent="0.25">
      <c r="B7047" s="238">
        <v>6984</v>
      </c>
      <c r="C7047" s="237">
        <v>195.07961849157692</v>
      </c>
    </row>
    <row r="7048" spans="2:3" x14ac:dyDescent="0.25">
      <c r="B7048" s="238">
        <v>6985</v>
      </c>
      <c r="C7048" s="237">
        <v>11.084991783820982</v>
      </c>
    </row>
    <row r="7049" spans="2:3" x14ac:dyDescent="0.25">
      <c r="B7049" s="238">
        <v>6986</v>
      </c>
      <c r="C7049" s="237">
        <v>151.49782684977257</v>
      </c>
    </row>
    <row r="7050" spans="2:3" x14ac:dyDescent="0.25">
      <c r="B7050" s="238">
        <v>6987</v>
      </c>
      <c r="C7050" s="237">
        <v>91.199106552170818</v>
      </c>
    </row>
    <row r="7051" spans="2:3" x14ac:dyDescent="0.25">
      <c r="B7051" s="238">
        <v>6988</v>
      </c>
      <c r="C7051" s="237">
        <v>25.372790090982065</v>
      </c>
    </row>
    <row r="7052" spans="2:3" x14ac:dyDescent="0.25">
      <c r="B7052" s="238">
        <v>6989</v>
      </c>
      <c r="C7052" s="237">
        <v>-49.248866547543884</v>
      </c>
    </row>
    <row r="7053" spans="2:3" x14ac:dyDescent="0.25">
      <c r="B7053" s="238">
        <v>6990</v>
      </c>
      <c r="C7053" s="237">
        <v>-59.144290829825252</v>
      </c>
    </row>
    <row r="7054" spans="2:3" x14ac:dyDescent="0.25">
      <c r="B7054" s="238">
        <v>6991</v>
      </c>
      <c r="C7054" s="237">
        <v>81.659931506621163</v>
      </c>
    </row>
    <row r="7055" spans="2:3" x14ac:dyDescent="0.25">
      <c r="B7055" s="238">
        <v>6992</v>
      </c>
      <c r="C7055" s="237">
        <v>-31.383346397902756</v>
      </c>
    </row>
    <row r="7056" spans="2:3" x14ac:dyDescent="0.25">
      <c r="B7056" s="238">
        <v>6993</v>
      </c>
      <c r="C7056" s="237">
        <v>84.002984796928331</v>
      </c>
    </row>
    <row r="7057" spans="2:3" x14ac:dyDescent="0.25">
      <c r="B7057" s="238">
        <v>6994</v>
      </c>
      <c r="C7057" s="237">
        <v>37.89951959674957</v>
      </c>
    </row>
    <row r="7058" spans="2:3" x14ac:dyDescent="0.25">
      <c r="B7058" s="238">
        <v>6995</v>
      </c>
      <c r="C7058" s="237">
        <v>-8.5794830004151095</v>
      </c>
    </row>
    <row r="7059" spans="2:3" x14ac:dyDescent="0.25">
      <c r="B7059" s="238">
        <v>6996</v>
      </c>
      <c r="C7059" s="237">
        <v>412.88656522878978</v>
      </c>
    </row>
    <row r="7060" spans="2:3" x14ac:dyDescent="0.25">
      <c r="B7060" s="238">
        <v>6997</v>
      </c>
      <c r="C7060" s="237">
        <v>190.90606002833138</v>
      </c>
    </row>
    <row r="7061" spans="2:3" x14ac:dyDescent="0.25">
      <c r="B7061" s="238">
        <v>6998</v>
      </c>
      <c r="C7061" s="237">
        <v>165.04646336107379</v>
      </c>
    </row>
    <row r="7062" spans="2:3" x14ac:dyDescent="0.25">
      <c r="B7062" s="238">
        <v>6999</v>
      </c>
      <c r="C7062" s="237">
        <v>52.166973075737261</v>
      </c>
    </row>
    <row r="7063" spans="2:3" x14ac:dyDescent="0.25">
      <c r="B7063" s="238">
        <v>7000</v>
      </c>
      <c r="C7063" s="237">
        <v>-19.23198484493264</v>
      </c>
    </row>
    <row r="7064" spans="2:3" x14ac:dyDescent="0.25">
      <c r="B7064" s="238">
        <v>7001</v>
      </c>
      <c r="C7064" s="237">
        <v>237.2041065637888</v>
      </c>
    </row>
    <row r="7065" spans="2:3" x14ac:dyDescent="0.25">
      <c r="B7065" s="238">
        <v>7002</v>
      </c>
      <c r="C7065" s="237">
        <v>52.377524448802916</v>
      </c>
    </row>
    <row r="7066" spans="2:3" x14ac:dyDescent="0.25">
      <c r="B7066" s="238">
        <v>7003</v>
      </c>
      <c r="C7066" s="237">
        <v>158.13988935430842</v>
      </c>
    </row>
    <row r="7067" spans="2:3" x14ac:dyDescent="0.25">
      <c r="B7067" s="238">
        <v>7004</v>
      </c>
      <c r="C7067" s="237">
        <v>171.24856305675596</v>
      </c>
    </row>
    <row r="7068" spans="2:3" x14ac:dyDescent="0.25">
      <c r="B7068" s="238">
        <v>7005</v>
      </c>
      <c r="C7068" s="237">
        <v>141.8670066126883</v>
      </c>
    </row>
    <row r="7069" spans="2:3" x14ac:dyDescent="0.25">
      <c r="B7069" s="238">
        <v>7006</v>
      </c>
      <c r="C7069" s="237">
        <v>187.88565865218945</v>
      </c>
    </row>
    <row r="7070" spans="2:3" x14ac:dyDescent="0.25">
      <c r="B7070" s="238">
        <v>7007</v>
      </c>
      <c r="C7070" s="237">
        <v>-10.339346615904844</v>
      </c>
    </row>
    <row r="7071" spans="2:3" x14ac:dyDescent="0.25">
      <c r="B7071" s="238">
        <v>7008</v>
      </c>
      <c r="C7071" s="237">
        <v>189.87435290160693</v>
      </c>
    </row>
    <row r="7072" spans="2:3" x14ac:dyDescent="0.25">
      <c r="B7072" s="238">
        <v>7009</v>
      </c>
      <c r="C7072" s="237">
        <v>189.28853579227507</v>
      </c>
    </row>
    <row r="7073" spans="2:3" x14ac:dyDescent="0.25">
      <c r="B7073" s="238">
        <v>7010</v>
      </c>
      <c r="C7073" s="237">
        <v>253.756694571662</v>
      </c>
    </row>
    <row r="7074" spans="2:3" x14ac:dyDescent="0.25">
      <c r="B7074" s="238">
        <v>7011</v>
      </c>
      <c r="C7074" s="237">
        <v>231.0178473706776</v>
      </c>
    </row>
    <row r="7075" spans="2:3" x14ac:dyDescent="0.25">
      <c r="B7075" s="238">
        <v>7012</v>
      </c>
      <c r="C7075" s="237">
        <v>256.8893147084035</v>
      </c>
    </row>
    <row r="7076" spans="2:3" x14ac:dyDescent="0.25">
      <c r="B7076" s="238">
        <v>7013</v>
      </c>
      <c r="C7076" s="237">
        <v>14.054303425183136</v>
      </c>
    </row>
    <row r="7077" spans="2:3" x14ac:dyDescent="0.25">
      <c r="B7077" s="238">
        <v>7014</v>
      </c>
      <c r="C7077" s="237">
        <v>122.76736234870125</v>
      </c>
    </row>
    <row r="7078" spans="2:3" x14ac:dyDescent="0.25">
      <c r="B7078" s="238">
        <v>7015</v>
      </c>
      <c r="C7078" s="237">
        <v>37.33151129579187</v>
      </c>
    </row>
    <row r="7079" spans="2:3" x14ac:dyDescent="0.25">
      <c r="B7079" s="238">
        <v>7016</v>
      </c>
      <c r="C7079" s="237">
        <v>28.731818919081988</v>
      </c>
    </row>
    <row r="7080" spans="2:3" x14ac:dyDescent="0.25">
      <c r="B7080" s="238">
        <v>7017</v>
      </c>
      <c r="C7080" s="237">
        <v>-115.03074866792767</v>
      </c>
    </row>
    <row r="7081" spans="2:3" x14ac:dyDescent="0.25">
      <c r="B7081" s="238">
        <v>7018</v>
      </c>
      <c r="C7081" s="237">
        <v>52.494357366745675</v>
      </c>
    </row>
    <row r="7082" spans="2:3" x14ac:dyDescent="0.25">
      <c r="B7082" s="238">
        <v>7019</v>
      </c>
      <c r="C7082" s="237">
        <v>190.49323950482386</v>
      </c>
    </row>
    <row r="7083" spans="2:3" x14ac:dyDescent="0.25">
      <c r="B7083" s="238">
        <v>7020</v>
      </c>
      <c r="C7083" s="237">
        <v>253.23718208847581</v>
      </c>
    </row>
    <row r="7084" spans="2:3" x14ac:dyDescent="0.25">
      <c r="B7084" s="238">
        <v>7021</v>
      </c>
      <c r="C7084" s="237">
        <v>-36.927159326543944</v>
      </c>
    </row>
    <row r="7085" spans="2:3" x14ac:dyDescent="0.25">
      <c r="B7085" s="238">
        <v>7022</v>
      </c>
      <c r="C7085" s="237">
        <v>94.524166075559123</v>
      </c>
    </row>
    <row r="7086" spans="2:3" x14ac:dyDescent="0.25">
      <c r="B7086" s="238">
        <v>7023</v>
      </c>
      <c r="C7086" s="237">
        <v>38.632400849690526</v>
      </c>
    </row>
    <row r="7087" spans="2:3" x14ac:dyDescent="0.25">
      <c r="B7087" s="238">
        <v>7024</v>
      </c>
      <c r="C7087" s="237">
        <v>441.98629669838994</v>
      </c>
    </row>
    <row r="7088" spans="2:3" x14ac:dyDescent="0.25">
      <c r="B7088" s="238">
        <v>7025</v>
      </c>
      <c r="C7088" s="237">
        <v>113.77383327160047</v>
      </c>
    </row>
    <row r="7089" spans="2:3" x14ac:dyDescent="0.25">
      <c r="B7089" s="238">
        <v>7026</v>
      </c>
      <c r="C7089" s="237">
        <v>-58.182896637868083</v>
      </c>
    </row>
    <row r="7090" spans="2:3" x14ac:dyDescent="0.25">
      <c r="B7090" s="238">
        <v>7027</v>
      </c>
      <c r="C7090" s="237">
        <v>98.492883062052002</v>
      </c>
    </row>
    <row r="7091" spans="2:3" x14ac:dyDescent="0.25">
      <c r="B7091" s="238">
        <v>7028</v>
      </c>
      <c r="C7091" s="237">
        <v>-23.616310075527252</v>
      </c>
    </row>
    <row r="7092" spans="2:3" x14ac:dyDescent="0.25">
      <c r="B7092" s="238">
        <v>7029</v>
      </c>
      <c r="C7092" s="237">
        <v>195.88640082475195</v>
      </c>
    </row>
    <row r="7093" spans="2:3" x14ac:dyDescent="0.25">
      <c r="B7093" s="238">
        <v>7030</v>
      </c>
      <c r="C7093" s="237">
        <v>286.93431792119634</v>
      </c>
    </row>
    <row r="7094" spans="2:3" x14ac:dyDescent="0.25">
      <c r="B7094" s="238">
        <v>7031</v>
      </c>
      <c r="C7094" s="237">
        <v>89.421140437751262</v>
      </c>
    </row>
    <row r="7095" spans="2:3" x14ac:dyDescent="0.25">
      <c r="B7095" s="238">
        <v>7032</v>
      </c>
      <c r="C7095" s="237">
        <v>-52.635406777254133</v>
      </c>
    </row>
    <row r="7096" spans="2:3" x14ac:dyDescent="0.25">
      <c r="B7096" s="238">
        <v>7033</v>
      </c>
      <c r="C7096" s="237">
        <v>-17.935209629253563</v>
      </c>
    </row>
    <row r="7097" spans="2:3" x14ac:dyDescent="0.25">
      <c r="B7097" s="238">
        <v>7034</v>
      </c>
      <c r="C7097" s="237">
        <v>246.4296954904338</v>
      </c>
    </row>
    <row r="7098" spans="2:3" x14ac:dyDescent="0.25">
      <c r="B7098" s="238">
        <v>7035</v>
      </c>
      <c r="C7098" s="237">
        <v>142.99035695506848</v>
      </c>
    </row>
    <row r="7099" spans="2:3" x14ac:dyDescent="0.25">
      <c r="B7099" s="238">
        <v>7036</v>
      </c>
      <c r="C7099" s="237">
        <v>190.11330336298073</v>
      </c>
    </row>
    <row r="7100" spans="2:3" x14ac:dyDescent="0.25">
      <c r="B7100" s="238">
        <v>7037</v>
      </c>
      <c r="C7100" s="237">
        <v>21.983509636568556</v>
      </c>
    </row>
    <row r="7101" spans="2:3" x14ac:dyDescent="0.25">
      <c r="B7101" s="238">
        <v>7038</v>
      </c>
      <c r="C7101" s="237">
        <v>321.94825471860503</v>
      </c>
    </row>
    <row r="7102" spans="2:3" x14ac:dyDescent="0.25">
      <c r="B7102" s="238">
        <v>7039</v>
      </c>
      <c r="C7102" s="237">
        <v>128.91832799858892</v>
      </c>
    </row>
    <row r="7103" spans="2:3" x14ac:dyDescent="0.25">
      <c r="B7103" s="238">
        <v>7040</v>
      </c>
      <c r="C7103" s="237">
        <v>-226.10358700336229</v>
      </c>
    </row>
    <row r="7104" spans="2:3" x14ac:dyDescent="0.25">
      <c r="B7104" s="238">
        <v>7041</v>
      </c>
      <c r="C7104" s="237">
        <v>177.94990586148089</v>
      </c>
    </row>
    <row r="7105" spans="2:3" x14ac:dyDescent="0.25">
      <c r="B7105" s="238">
        <v>7042</v>
      </c>
      <c r="C7105" s="237">
        <v>193.88665598905368</v>
      </c>
    </row>
    <row r="7106" spans="2:3" x14ac:dyDescent="0.25">
      <c r="B7106" s="238">
        <v>7043</v>
      </c>
      <c r="C7106" s="237">
        <v>66.485009585027598</v>
      </c>
    </row>
    <row r="7107" spans="2:3" x14ac:dyDescent="0.25">
      <c r="B7107" s="238">
        <v>7044</v>
      </c>
      <c r="C7107" s="237">
        <v>61.216782674376965</v>
      </c>
    </row>
    <row r="7108" spans="2:3" x14ac:dyDescent="0.25">
      <c r="B7108" s="238">
        <v>7045</v>
      </c>
      <c r="C7108" s="237">
        <v>259.88540942203423</v>
      </c>
    </row>
    <row r="7109" spans="2:3" x14ac:dyDescent="0.25">
      <c r="B7109" s="238">
        <v>7046</v>
      </c>
      <c r="C7109" s="237">
        <v>-34.164782403531689</v>
      </c>
    </row>
    <row r="7110" spans="2:3" x14ac:dyDescent="0.25">
      <c r="B7110" s="238">
        <v>7047</v>
      </c>
      <c r="C7110" s="237">
        <v>166.86657639270322</v>
      </c>
    </row>
    <row r="7111" spans="2:3" x14ac:dyDescent="0.25">
      <c r="B7111" s="238">
        <v>7048</v>
      </c>
      <c r="C7111" s="237">
        <v>54.375224559110464</v>
      </c>
    </row>
    <row r="7112" spans="2:3" x14ac:dyDescent="0.25">
      <c r="B7112" s="238">
        <v>7049</v>
      </c>
      <c r="C7112" s="237">
        <v>186.14558108749713</v>
      </c>
    </row>
    <row r="7113" spans="2:3" x14ac:dyDescent="0.25">
      <c r="B7113" s="238">
        <v>7050</v>
      </c>
      <c r="C7113" s="237">
        <v>86.393504766780282</v>
      </c>
    </row>
    <row r="7114" spans="2:3" x14ac:dyDescent="0.25">
      <c r="B7114" s="238">
        <v>7051</v>
      </c>
      <c r="C7114" s="237">
        <v>316.32937680577066</v>
      </c>
    </row>
    <row r="7115" spans="2:3" x14ac:dyDescent="0.25">
      <c r="B7115" s="238">
        <v>7052</v>
      </c>
      <c r="C7115" s="237">
        <v>262.40329230628765</v>
      </c>
    </row>
    <row r="7116" spans="2:3" x14ac:dyDescent="0.25">
      <c r="B7116" s="238">
        <v>7053</v>
      </c>
      <c r="C7116" s="237">
        <v>240.14745397357041</v>
      </c>
    </row>
    <row r="7117" spans="2:3" x14ac:dyDescent="0.25">
      <c r="B7117" s="238">
        <v>7054</v>
      </c>
      <c r="C7117" s="237">
        <v>-147.73668455740687</v>
      </c>
    </row>
    <row r="7118" spans="2:3" x14ac:dyDescent="0.25">
      <c r="B7118" s="238">
        <v>7055</v>
      </c>
      <c r="C7118" s="237">
        <v>167.33848440294335</v>
      </c>
    </row>
    <row r="7119" spans="2:3" x14ac:dyDescent="0.25">
      <c r="B7119" s="238">
        <v>7056</v>
      </c>
      <c r="C7119" s="237">
        <v>372.30303389759626</v>
      </c>
    </row>
    <row r="7120" spans="2:3" x14ac:dyDescent="0.25">
      <c r="B7120" s="238">
        <v>7057</v>
      </c>
      <c r="C7120" s="237">
        <v>36.347748654550855</v>
      </c>
    </row>
    <row r="7121" spans="2:3" x14ac:dyDescent="0.25">
      <c r="B7121" s="238">
        <v>7058</v>
      </c>
      <c r="C7121" s="237">
        <v>243.38405990292415</v>
      </c>
    </row>
    <row r="7122" spans="2:3" x14ac:dyDescent="0.25">
      <c r="B7122" s="238">
        <v>7059</v>
      </c>
      <c r="C7122" s="237">
        <v>257.503545052981</v>
      </c>
    </row>
    <row r="7123" spans="2:3" x14ac:dyDescent="0.25">
      <c r="B7123" s="238">
        <v>7060</v>
      </c>
      <c r="C7123" s="237">
        <v>167.88088355345036</v>
      </c>
    </row>
    <row r="7124" spans="2:3" x14ac:dyDescent="0.25">
      <c r="B7124" s="238">
        <v>7061</v>
      </c>
      <c r="C7124" s="237">
        <v>25.61384015407954</v>
      </c>
    </row>
    <row r="7125" spans="2:3" x14ac:dyDescent="0.25">
      <c r="B7125" s="238">
        <v>7062</v>
      </c>
      <c r="C7125" s="237">
        <v>-200.16724931365616</v>
      </c>
    </row>
    <row r="7126" spans="2:3" x14ac:dyDescent="0.25">
      <c r="B7126" s="238">
        <v>7063</v>
      </c>
      <c r="C7126" s="237">
        <v>155.91221543078655</v>
      </c>
    </row>
    <row r="7127" spans="2:3" x14ac:dyDescent="0.25">
      <c r="B7127" s="238">
        <v>7064</v>
      </c>
      <c r="C7127" s="237">
        <v>178.18223371541291</v>
      </c>
    </row>
    <row r="7128" spans="2:3" x14ac:dyDescent="0.25">
      <c r="B7128" s="238">
        <v>7065</v>
      </c>
      <c r="C7128" s="237">
        <v>246.04538229027054</v>
      </c>
    </row>
    <row r="7129" spans="2:3" x14ac:dyDescent="0.25">
      <c r="B7129" s="238">
        <v>7066</v>
      </c>
      <c r="C7129" s="237">
        <v>298.61666096755243</v>
      </c>
    </row>
    <row r="7130" spans="2:3" x14ac:dyDescent="0.25">
      <c r="B7130" s="238">
        <v>7067</v>
      </c>
      <c r="C7130" s="237">
        <v>90.8942183500086</v>
      </c>
    </row>
    <row r="7131" spans="2:3" x14ac:dyDescent="0.25">
      <c r="B7131" s="238">
        <v>7068</v>
      </c>
      <c r="C7131" s="237">
        <v>140.84389803571167</v>
      </c>
    </row>
    <row r="7132" spans="2:3" x14ac:dyDescent="0.25">
      <c r="B7132" s="238">
        <v>7069</v>
      </c>
      <c r="C7132" s="237">
        <v>-94.944701529894076</v>
      </c>
    </row>
    <row r="7133" spans="2:3" x14ac:dyDescent="0.25">
      <c r="B7133" s="238">
        <v>7070</v>
      </c>
      <c r="C7133" s="237">
        <v>104.86833804797402</v>
      </c>
    </row>
    <row r="7134" spans="2:3" x14ac:dyDescent="0.25">
      <c r="B7134" s="238">
        <v>7071</v>
      </c>
      <c r="C7134" s="237">
        <v>259.29986642261781</v>
      </c>
    </row>
    <row r="7135" spans="2:3" x14ac:dyDescent="0.25">
      <c r="B7135" s="238">
        <v>7072</v>
      </c>
      <c r="C7135" s="237">
        <v>31.217431051427397</v>
      </c>
    </row>
    <row r="7136" spans="2:3" x14ac:dyDescent="0.25">
      <c r="B7136" s="238">
        <v>7073</v>
      </c>
      <c r="C7136" s="237">
        <v>-32.2475298924426</v>
      </c>
    </row>
    <row r="7137" spans="2:3" x14ac:dyDescent="0.25">
      <c r="B7137" s="238">
        <v>7074</v>
      </c>
      <c r="C7137" s="237">
        <v>71.25989935001607</v>
      </c>
    </row>
    <row r="7138" spans="2:3" x14ac:dyDescent="0.25">
      <c r="B7138" s="238">
        <v>7075</v>
      </c>
      <c r="C7138" s="237">
        <v>140.24612937873249</v>
      </c>
    </row>
    <row r="7139" spans="2:3" x14ac:dyDescent="0.25">
      <c r="B7139" s="238">
        <v>7076</v>
      </c>
      <c r="C7139" s="237">
        <v>233.78614498246202</v>
      </c>
    </row>
    <row r="7140" spans="2:3" x14ac:dyDescent="0.25">
      <c r="B7140" s="238">
        <v>7077</v>
      </c>
      <c r="C7140" s="237">
        <v>233.29173340918808</v>
      </c>
    </row>
    <row r="7141" spans="2:3" x14ac:dyDescent="0.25">
      <c r="B7141" s="238">
        <v>7078</v>
      </c>
      <c r="C7141" s="237">
        <v>-153.415771717604</v>
      </c>
    </row>
    <row r="7142" spans="2:3" x14ac:dyDescent="0.25">
      <c r="B7142" s="238">
        <v>7079</v>
      </c>
      <c r="C7142" s="237">
        <v>197.79766709933315</v>
      </c>
    </row>
    <row r="7143" spans="2:3" x14ac:dyDescent="0.25">
      <c r="B7143" s="238">
        <v>7080</v>
      </c>
      <c r="C7143" s="237">
        <v>108.04687882815502</v>
      </c>
    </row>
    <row r="7144" spans="2:3" x14ac:dyDescent="0.25">
      <c r="B7144" s="238">
        <v>7081</v>
      </c>
      <c r="C7144" s="237">
        <v>155.06038888004258</v>
      </c>
    </row>
    <row r="7145" spans="2:3" x14ac:dyDescent="0.25">
      <c r="B7145" s="238">
        <v>7082</v>
      </c>
      <c r="C7145" s="237">
        <v>104.48676772019496</v>
      </c>
    </row>
    <row r="7146" spans="2:3" x14ac:dyDescent="0.25">
      <c r="B7146" s="238">
        <v>7083</v>
      </c>
      <c r="C7146" s="237">
        <v>-70.280243702868262</v>
      </c>
    </row>
    <row r="7147" spans="2:3" x14ac:dyDescent="0.25">
      <c r="B7147" s="238">
        <v>7084</v>
      </c>
      <c r="C7147" s="237">
        <v>-20.22708100517184</v>
      </c>
    </row>
    <row r="7148" spans="2:3" x14ac:dyDescent="0.25">
      <c r="B7148" s="238">
        <v>7085</v>
      </c>
      <c r="C7148" s="237">
        <v>3.1157202714966132</v>
      </c>
    </row>
    <row r="7149" spans="2:3" x14ac:dyDescent="0.25">
      <c r="B7149" s="238">
        <v>7086</v>
      </c>
      <c r="C7149" s="237">
        <v>226.70186998405308</v>
      </c>
    </row>
    <row r="7150" spans="2:3" x14ac:dyDescent="0.25">
      <c r="B7150" s="238">
        <v>7087</v>
      </c>
      <c r="C7150" s="237">
        <v>95.260057920576401</v>
      </c>
    </row>
    <row r="7151" spans="2:3" x14ac:dyDescent="0.25">
      <c r="B7151" s="238">
        <v>7088</v>
      </c>
      <c r="C7151" s="237">
        <v>280.53281697202078</v>
      </c>
    </row>
    <row r="7152" spans="2:3" x14ac:dyDescent="0.25">
      <c r="B7152" s="238">
        <v>7089</v>
      </c>
      <c r="C7152" s="237">
        <v>218.43743498381093</v>
      </c>
    </row>
    <row r="7153" spans="2:3" x14ac:dyDescent="0.25">
      <c r="B7153" s="238">
        <v>7090</v>
      </c>
      <c r="C7153" s="237">
        <v>146.50813448108815</v>
      </c>
    </row>
    <row r="7154" spans="2:3" x14ac:dyDescent="0.25">
      <c r="B7154" s="238">
        <v>7091</v>
      </c>
      <c r="C7154" s="237">
        <v>265.70544467215439</v>
      </c>
    </row>
    <row r="7155" spans="2:3" x14ac:dyDescent="0.25">
      <c r="B7155" s="238">
        <v>7092</v>
      </c>
      <c r="C7155" s="237">
        <v>86.903106942998363</v>
      </c>
    </row>
    <row r="7156" spans="2:3" x14ac:dyDescent="0.25">
      <c r="B7156" s="238">
        <v>7093</v>
      </c>
      <c r="C7156" s="237">
        <v>220.8092642990311</v>
      </c>
    </row>
    <row r="7157" spans="2:3" x14ac:dyDescent="0.25">
      <c r="B7157" s="238">
        <v>7094</v>
      </c>
      <c r="C7157" s="237">
        <v>-49.807288138055327</v>
      </c>
    </row>
    <row r="7158" spans="2:3" x14ac:dyDescent="0.25">
      <c r="B7158" s="238">
        <v>7095</v>
      </c>
      <c r="C7158" s="237">
        <v>32.905104609851293</v>
      </c>
    </row>
    <row r="7159" spans="2:3" x14ac:dyDescent="0.25">
      <c r="B7159" s="238">
        <v>7096</v>
      </c>
      <c r="C7159" s="237">
        <v>92.116054840887045</v>
      </c>
    </row>
    <row r="7160" spans="2:3" x14ac:dyDescent="0.25">
      <c r="B7160" s="238">
        <v>7097</v>
      </c>
      <c r="C7160" s="237">
        <v>-5.7544412093914303</v>
      </c>
    </row>
    <row r="7161" spans="2:3" x14ac:dyDescent="0.25">
      <c r="B7161" s="238">
        <v>7098</v>
      </c>
      <c r="C7161" s="237">
        <v>285.43870098378432</v>
      </c>
    </row>
    <row r="7162" spans="2:3" x14ac:dyDescent="0.25">
      <c r="B7162" s="238">
        <v>7099</v>
      </c>
      <c r="C7162" s="237">
        <v>139.66491444617719</v>
      </c>
    </row>
    <row r="7163" spans="2:3" x14ac:dyDescent="0.25">
      <c r="B7163" s="238">
        <v>7100</v>
      </c>
      <c r="C7163" s="237">
        <v>53.436197262574936</v>
      </c>
    </row>
    <row r="7164" spans="2:3" x14ac:dyDescent="0.25">
      <c r="B7164" s="238">
        <v>7101</v>
      </c>
      <c r="C7164" s="237">
        <v>134.02478991700534</v>
      </c>
    </row>
    <row r="7165" spans="2:3" x14ac:dyDescent="0.25">
      <c r="B7165" s="238">
        <v>7102</v>
      </c>
      <c r="C7165" s="237">
        <v>61.107553371315319</v>
      </c>
    </row>
    <row r="7166" spans="2:3" x14ac:dyDescent="0.25">
      <c r="B7166" s="238">
        <v>7103</v>
      </c>
      <c r="C7166" s="237">
        <v>160.18682349453161</v>
      </c>
    </row>
    <row r="7167" spans="2:3" x14ac:dyDescent="0.25">
      <c r="B7167" s="238">
        <v>7104</v>
      </c>
      <c r="C7167" s="237">
        <v>91.654757086367368</v>
      </c>
    </row>
    <row r="7168" spans="2:3" x14ac:dyDescent="0.25">
      <c r="B7168" s="238">
        <v>7105</v>
      </c>
      <c r="C7168" s="237">
        <v>297.18815320055569</v>
      </c>
    </row>
    <row r="7169" spans="2:3" x14ac:dyDescent="0.25">
      <c r="B7169" s="238">
        <v>7106</v>
      </c>
      <c r="C7169" s="237">
        <v>212.55824328762594</v>
      </c>
    </row>
    <row r="7170" spans="2:3" x14ac:dyDescent="0.25">
      <c r="B7170" s="238">
        <v>7107</v>
      </c>
      <c r="C7170" s="237">
        <v>44.419398814670302</v>
      </c>
    </row>
    <row r="7171" spans="2:3" x14ac:dyDescent="0.25">
      <c r="B7171" s="238">
        <v>7108</v>
      </c>
      <c r="C7171" s="237">
        <v>-32.157377303204925</v>
      </c>
    </row>
    <row r="7172" spans="2:3" x14ac:dyDescent="0.25">
      <c r="B7172" s="238">
        <v>7109</v>
      </c>
      <c r="C7172" s="237">
        <v>-52.696443985139609</v>
      </c>
    </row>
    <row r="7173" spans="2:3" x14ac:dyDescent="0.25">
      <c r="B7173" s="238">
        <v>7110</v>
      </c>
      <c r="C7173" s="237">
        <v>54.401983293267321</v>
      </c>
    </row>
    <row r="7174" spans="2:3" x14ac:dyDescent="0.25">
      <c r="B7174" s="238">
        <v>7111</v>
      </c>
      <c r="C7174" s="237">
        <v>81.599201252612843</v>
      </c>
    </row>
    <row r="7175" spans="2:3" x14ac:dyDescent="0.25">
      <c r="B7175" s="238">
        <v>7112</v>
      </c>
      <c r="C7175" s="237">
        <v>53.526658718917417</v>
      </c>
    </row>
    <row r="7176" spans="2:3" x14ac:dyDescent="0.25">
      <c r="B7176" s="238">
        <v>7113</v>
      </c>
      <c r="C7176" s="237">
        <v>107.90758051494696</v>
      </c>
    </row>
    <row r="7177" spans="2:3" x14ac:dyDescent="0.25">
      <c r="B7177" s="238">
        <v>7114</v>
      </c>
      <c r="C7177" s="237">
        <v>386.69326962165633</v>
      </c>
    </row>
    <row r="7178" spans="2:3" x14ac:dyDescent="0.25">
      <c r="B7178" s="238">
        <v>7115</v>
      </c>
      <c r="C7178" s="237">
        <v>-94.866297925689906</v>
      </c>
    </row>
    <row r="7179" spans="2:3" x14ac:dyDescent="0.25">
      <c r="B7179" s="238">
        <v>7116</v>
      </c>
      <c r="C7179" s="237">
        <v>64.583575631602287</v>
      </c>
    </row>
    <row r="7180" spans="2:3" x14ac:dyDescent="0.25">
      <c r="B7180" s="238">
        <v>7117</v>
      </c>
      <c r="C7180" s="237">
        <v>359.9972022213725</v>
      </c>
    </row>
    <row r="7181" spans="2:3" x14ac:dyDescent="0.25">
      <c r="B7181" s="238">
        <v>7118</v>
      </c>
      <c r="C7181" s="237">
        <v>147.01463047589939</v>
      </c>
    </row>
    <row r="7182" spans="2:3" x14ac:dyDescent="0.25">
      <c r="B7182" s="238">
        <v>7119</v>
      </c>
      <c r="C7182" s="237">
        <v>213.1853744195904</v>
      </c>
    </row>
    <row r="7183" spans="2:3" x14ac:dyDescent="0.25">
      <c r="B7183" s="238">
        <v>7120</v>
      </c>
      <c r="C7183" s="237">
        <v>116.39287797601278</v>
      </c>
    </row>
    <row r="7184" spans="2:3" x14ac:dyDescent="0.25">
      <c r="B7184" s="238">
        <v>7121</v>
      </c>
      <c r="C7184" s="237">
        <v>185.282820995056</v>
      </c>
    </row>
    <row r="7185" spans="2:3" x14ac:dyDescent="0.25">
      <c r="B7185" s="238">
        <v>7122</v>
      </c>
      <c r="C7185" s="237">
        <v>312.75265937344557</v>
      </c>
    </row>
    <row r="7186" spans="2:3" x14ac:dyDescent="0.25">
      <c r="B7186" s="238">
        <v>7123</v>
      </c>
      <c r="C7186" s="237">
        <v>-105.30810174151591</v>
      </c>
    </row>
    <row r="7187" spans="2:3" x14ac:dyDescent="0.25">
      <c r="B7187" s="238">
        <v>7124</v>
      </c>
      <c r="C7187" s="237">
        <v>-236.69230616592858</v>
      </c>
    </row>
    <row r="7188" spans="2:3" x14ac:dyDescent="0.25">
      <c r="B7188" s="238">
        <v>7125</v>
      </c>
      <c r="C7188" s="237">
        <v>-236.66883228818403</v>
      </c>
    </row>
    <row r="7189" spans="2:3" x14ac:dyDescent="0.25">
      <c r="B7189" s="238">
        <v>7126</v>
      </c>
      <c r="C7189" s="237">
        <v>106.53627228284054</v>
      </c>
    </row>
    <row r="7190" spans="2:3" x14ac:dyDescent="0.25">
      <c r="B7190" s="238">
        <v>7127</v>
      </c>
      <c r="C7190" s="237">
        <v>185.53587376182321</v>
      </c>
    </row>
    <row r="7191" spans="2:3" x14ac:dyDescent="0.25">
      <c r="B7191" s="238">
        <v>7128</v>
      </c>
      <c r="C7191" s="237">
        <v>-18.202749242586634</v>
      </c>
    </row>
    <row r="7192" spans="2:3" x14ac:dyDescent="0.25">
      <c r="B7192" s="238">
        <v>7129</v>
      </c>
      <c r="C7192" s="237">
        <v>102.41454306293872</v>
      </c>
    </row>
    <row r="7193" spans="2:3" x14ac:dyDescent="0.25">
      <c r="B7193" s="238">
        <v>7130</v>
      </c>
      <c r="C7193" s="237">
        <v>-92.925232994883117</v>
      </c>
    </row>
    <row r="7194" spans="2:3" x14ac:dyDescent="0.25">
      <c r="B7194" s="238">
        <v>7131</v>
      </c>
      <c r="C7194" s="237">
        <v>53.601790215217136</v>
      </c>
    </row>
    <row r="7195" spans="2:3" x14ac:dyDescent="0.25">
      <c r="B7195" s="238">
        <v>7132</v>
      </c>
      <c r="C7195" s="237">
        <v>100.27723564550183</v>
      </c>
    </row>
    <row r="7196" spans="2:3" x14ac:dyDescent="0.25">
      <c r="B7196" s="238">
        <v>7133</v>
      </c>
      <c r="C7196" s="237">
        <v>144.20217584149515</v>
      </c>
    </row>
    <row r="7197" spans="2:3" x14ac:dyDescent="0.25">
      <c r="B7197" s="238">
        <v>7134</v>
      </c>
      <c r="C7197" s="237">
        <v>246.45849333198669</v>
      </c>
    </row>
    <row r="7198" spans="2:3" x14ac:dyDescent="0.25">
      <c r="B7198" s="238">
        <v>7135</v>
      </c>
      <c r="C7198" s="237">
        <v>351.5907532694219</v>
      </c>
    </row>
    <row r="7199" spans="2:3" x14ac:dyDescent="0.25">
      <c r="B7199" s="238">
        <v>7136</v>
      </c>
      <c r="C7199" s="237">
        <v>240.71102959758218</v>
      </c>
    </row>
    <row r="7200" spans="2:3" x14ac:dyDescent="0.25">
      <c r="B7200" s="238">
        <v>7137</v>
      </c>
      <c r="C7200" s="237">
        <v>-53.021098755380137</v>
      </c>
    </row>
    <row r="7201" spans="2:3" x14ac:dyDescent="0.25">
      <c r="B7201" s="238">
        <v>7138</v>
      </c>
      <c r="C7201" s="237">
        <v>-164.19857960836339</v>
      </c>
    </row>
    <row r="7202" spans="2:3" x14ac:dyDescent="0.25">
      <c r="B7202" s="238">
        <v>7139</v>
      </c>
      <c r="C7202" s="237">
        <v>20.419051246183244</v>
      </c>
    </row>
    <row r="7203" spans="2:3" x14ac:dyDescent="0.25">
      <c r="B7203" s="238">
        <v>7140</v>
      </c>
      <c r="C7203" s="237">
        <v>291.62437892831542</v>
      </c>
    </row>
    <row r="7204" spans="2:3" x14ac:dyDescent="0.25">
      <c r="B7204" s="238">
        <v>7141</v>
      </c>
      <c r="C7204" s="237">
        <v>361.66327021244831</v>
      </c>
    </row>
    <row r="7205" spans="2:3" x14ac:dyDescent="0.25">
      <c r="B7205" s="238">
        <v>7142</v>
      </c>
      <c r="C7205" s="237">
        <v>-18.770436256993207</v>
      </c>
    </row>
    <row r="7206" spans="2:3" x14ac:dyDescent="0.25">
      <c r="B7206" s="238">
        <v>7143</v>
      </c>
      <c r="C7206" s="237">
        <v>-157.53118822251719</v>
      </c>
    </row>
    <row r="7207" spans="2:3" x14ac:dyDescent="0.25">
      <c r="B7207" s="238">
        <v>7144</v>
      </c>
      <c r="C7207" s="237">
        <v>132.48755385341627</v>
      </c>
    </row>
    <row r="7208" spans="2:3" x14ac:dyDescent="0.25">
      <c r="B7208" s="238">
        <v>7145</v>
      </c>
      <c r="C7208" s="237">
        <v>89.844532388584085</v>
      </c>
    </row>
    <row r="7209" spans="2:3" x14ac:dyDescent="0.25">
      <c r="B7209" s="238">
        <v>7146</v>
      </c>
      <c r="C7209" s="237">
        <v>369.53883024402836</v>
      </c>
    </row>
    <row r="7210" spans="2:3" x14ac:dyDescent="0.25">
      <c r="B7210" s="238">
        <v>7147</v>
      </c>
      <c r="C7210" s="237">
        <v>365.4886285713506</v>
      </c>
    </row>
    <row r="7211" spans="2:3" x14ac:dyDescent="0.25">
      <c r="B7211" s="238">
        <v>7148</v>
      </c>
      <c r="C7211" s="237">
        <v>91.302320445490452</v>
      </c>
    </row>
    <row r="7212" spans="2:3" x14ac:dyDescent="0.25">
      <c r="B7212" s="238">
        <v>7149</v>
      </c>
      <c r="C7212" s="237">
        <v>86.180629376864019</v>
      </c>
    </row>
    <row r="7213" spans="2:3" x14ac:dyDescent="0.25">
      <c r="B7213" s="238">
        <v>7150</v>
      </c>
      <c r="C7213" s="237">
        <v>94.343908534448076</v>
      </c>
    </row>
    <row r="7214" spans="2:3" x14ac:dyDescent="0.25">
      <c r="B7214" s="238">
        <v>7151</v>
      </c>
      <c r="C7214" s="237">
        <v>222.19807448732846</v>
      </c>
    </row>
    <row r="7215" spans="2:3" x14ac:dyDescent="0.25">
      <c r="B7215" s="238">
        <v>7152</v>
      </c>
      <c r="C7215" s="237">
        <v>-240.93311458867686</v>
      </c>
    </row>
    <row r="7216" spans="2:3" x14ac:dyDescent="0.25">
      <c r="B7216" s="238">
        <v>7153</v>
      </c>
      <c r="C7216" s="237">
        <v>244.227230575259</v>
      </c>
    </row>
    <row r="7217" spans="2:3" x14ac:dyDescent="0.25">
      <c r="B7217" s="238">
        <v>7154</v>
      </c>
      <c r="C7217" s="237">
        <v>158.87487260552052</v>
      </c>
    </row>
    <row r="7218" spans="2:3" x14ac:dyDescent="0.25">
      <c r="B7218" s="238">
        <v>7155</v>
      </c>
      <c r="C7218" s="237">
        <v>-73.521518636149409</v>
      </c>
    </row>
    <row r="7219" spans="2:3" x14ac:dyDescent="0.25">
      <c r="B7219" s="238">
        <v>7156</v>
      </c>
      <c r="C7219" s="237">
        <v>104.80296049682062</v>
      </c>
    </row>
    <row r="7220" spans="2:3" x14ac:dyDescent="0.25">
      <c r="B7220" s="238">
        <v>7157</v>
      </c>
      <c r="C7220" s="237">
        <v>18.268111935841986</v>
      </c>
    </row>
    <row r="7221" spans="2:3" x14ac:dyDescent="0.25">
      <c r="B7221" s="238">
        <v>7158</v>
      </c>
      <c r="C7221" s="237">
        <v>-5.9646961479242151</v>
      </c>
    </row>
    <row r="7222" spans="2:3" x14ac:dyDescent="0.25">
      <c r="B7222" s="238">
        <v>7159</v>
      </c>
      <c r="C7222" s="237">
        <v>80.841238170930239</v>
      </c>
    </row>
    <row r="7223" spans="2:3" x14ac:dyDescent="0.25">
      <c r="B7223" s="238">
        <v>7160</v>
      </c>
      <c r="C7223" s="237">
        <v>146.69072012843156</v>
      </c>
    </row>
    <row r="7224" spans="2:3" x14ac:dyDescent="0.25">
      <c r="B7224" s="238">
        <v>7161</v>
      </c>
      <c r="C7224" s="237">
        <v>32.306138898463416</v>
      </c>
    </row>
    <row r="7225" spans="2:3" x14ac:dyDescent="0.25">
      <c r="B7225" s="238">
        <v>7162</v>
      </c>
      <c r="C7225" s="237">
        <v>-5.8364900648396514</v>
      </c>
    </row>
    <row r="7226" spans="2:3" x14ac:dyDescent="0.25">
      <c r="B7226" s="238">
        <v>7163</v>
      </c>
      <c r="C7226" s="237">
        <v>152.95750599543135</v>
      </c>
    </row>
    <row r="7227" spans="2:3" x14ac:dyDescent="0.25">
      <c r="B7227" s="238">
        <v>7164</v>
      </c>
      <c r="C7227" s="237">
        <v>-104.02549529756078</v>
      </c>
    </row>
    <row r="7228" spans="2:3" x14ac:dyDescent="0.25">
      <c r="B7228" s="238">
        <v>7165</v>
      </c>
      <c r="C7228" s="237">
        <v>286.43675204540966</v>
      </c>
    </row>
    <row r="7229" spans="2:3" x14ac:dyDescent="0.25">
      <c r="B7229" s="238">
        <v>7166</v>
      </c>
      <c r="C7229" s="237">
        <v>26.435513597575351</v>
      </c>
    </row>
    <row r="7230" spans="2:3" x14ac:dyDescent="0.25">
      <c r="B7230" s="238">
        <v>7167</v>
      </c>
      <c r="C7230" s="237">
        <v>21.145354344027666</v>
      </c>
    </row>
    <row r="7231" spans="2:3" x14ac:dyDescent="0.25">
      <c r="B7231" s="238">
        <v>7168</v>
      </c>
      <c r="C7231" s="237">
        <v>97.510196659430974</v>
      </c>
    </row>
    <row r="7232" spans="2:3" x14ac:dyDescent="0.25">
      <c r="B7232" s="238">
        <v>7169</v>
      </c>
      <c r="C7232" s="237">
        <v>344.06468316509734</v>
      </c>
    </row>
    <row r="7233" spans="2:3" x14ac:dyDescent="0.25">
      <c r="B7233" s="238">
        <v>7170</v>
      </c>
      <c r="C7233" s="237">
        <v>8.2555439657747769</v>
      </c>
    </row>
    <row r="7234" spans="2:3" x14ac:dyDescent="0.25">
      <c r="B7234" s="238">
        <v>7171</v>
      </c>
      <c r="C7234" s="237">
        <v>180.62083779946536</v>
      </c>
    </row>
    <row r="7235" spans="2:3" x14ac:dyDescent="0.25">
      <c r="B7235" s="238">
        <v>7172</v>
      </c>
      <c r="C7235" s="237">
        <v>100.6241239577118</v>
      </c>
    </row>
    <row r="7236" spans="2:3" x14ac:dyDescent="0.25">
      <c r="B7236" s="238">
        <v>7173</v>
      </c>
      <c r="C7236" s="237">
        <v>-83.919178018357002</v>
      </c>
    </row>
    <row r="7237" spans="2:3" x14ac:dyDescent="0.25">
      <c r="B7237" s="238">
        <v>7174</v>
      </c>
      <c r="C7237" s="237">
        <v>74.046335975126993</v>
      </c>
    </row>
    <row r="7238" spans="2:3" x14ac:dyDescent="0.25">
      <c r="B7238" s="238">
        <v>7175</v>
      </c>
      <c r="C7238" s="237">
        <v>48.049872401435479</v>
      </c>
    </row>
    <row r="7239" spans="2:3" x14ac:dyDescent="0.25">
      <c r="B7239" s="238">
        <v>7176</v>
      </c>
      <c r="C7239" s="237">
        <v>241.39630552761201</v>
      </c>
    </row>
    <row r="7240" spans="2:3" x14ac:dyDescent="0.25">
      <c r="B7240" s="238">
        <v>7177</v>
      </c>
      <c r="C7240" s="237">
        <v>6.0831275564629266</v>
      </c>
    </row>
    <row r="7241" spans="2:3" x14ac:dyDescent="0.25">
      <c r="B7241" s="238">
        <v>7178</v>
      </c>
      <c r="C7241" s="237">
        <v>285.25885463304479</v>
      </c>
    </row>
    <row r="7242" spans="2:3" x14ac:dyDescent="0.25">
      <c r="B7242" s="238">
        <v>7179</v>
      </c>
      <c r="C7242" s="237">
        <v>189.36704087732818</v>
      </c>
    </row>
    <row r="7243" spans="2:3" x14ac:dyDescent="0.25">
      <c r="B7243" s="238">
        <v>7180</v>
      </c>
      <c r="C7243" s="237">
        <v>-11.931467647252134</v>
      </c>
    </row>
    <row r="7244" spans="2:3" x14ac:dyDescent="0.25">
      <c r="B7244" s="238">
        <v>7181</v>
      </c>
      <c r="C7244" s="237">
        <v>120.77756437292047</v>
      </c>
    </row>
    <row r="7245" spans="2:3" x14ac:dyDescent="0.25">
      <c r="B7245" s="238">
        <v>7182</v>
      </c>
      <c r="C7245" s="237">
        <v>31.73792521525786</v>
      </c>
    </row>
    <row r="7246" spans="2:3" x14ac:dyDescent="0.25">
      <c r="B7246" s="238">
        <v>7183</v>
      </c>
      <c r="C7246" s="237">
        <v>148.86899980484964</v>
      </c>
    </row>
    <row r="7247" spans="2:3" x14ac:dyDescent="0.25">
      <c r="B7247" s="238">
        <v>7184</v>
      </c>
      <c r="C7247" s="237">
        <v>129.69709133041482</v>
      </c>
    </row>
    <row r="7248" spans="2:3" x14ac:dyDescent="0.25">
      <c r="B7248" s="238">
        <v>7185</v>
      </c>
      <c r="C7248" s="237">
        <v>-7.4830047744489292</v>
      </c>
    </row>
    <row r="7249" spans="2:3" x14ac:dyDescent="0.25">
      <c r="B7249" s="238">
        <v>7186</v>
      </c>
      <c r="C7249" s="237">
        <v>173.62962278281987</v>
      </c>
    </row>
    <row r="7250" spans="2:3" x14ac:dyDescent="0.25">
      <c r="B7250" s="238">
        <v>7187</v>
      </c>
      <c r="C7250" s="237">
        <v>53.857717549823178</v>
      </c>
    </row>
    <row r="7251" spans="2:3" x14ac:dyDescent="0.25">
      <c r="B7251" s="238">
        <v>7188</v>
      </c>
      <c r="C7251" s="237">
        <v>58.354245673832196</v>
      </c>
    </row>
    <row r="7252" spans="2:3" x14ac:dyDescent="0.25">
      <c r="B7252" s="238">
        <v>7189</v>
      </c>
      <c r="C7252" s="237">
        <v>-27.283502373999511</v>
      </c>
    </row>
    <row r="7253" spans="2:3" x14ac:dyDescent="0.25">
      <c r="B7253" s="238">
        <v>7190</v>
      </c>
      <c r="C7253" s="237">
        <v>253.33219827393714</v>
      </c>
    </row>
    <row r="7254" spans="2:3" x14ac:dyDescent="0.25">
      <c r="B7254" s="238">
        <v>7191</v>
      </c>
      <c r="C7254" s="237">
        <v>276.13391417328694</v>
      </c>
    </row>
    <row r="7255" spans="2:3" x14ac:dyDescent="0.25">
      <c r="B7255" s="238">
        <v>7192</v>
      </c>
      <c r="C7255" s="237">
        <v>324.93962029258154</v>
      </c>
    </row>
    <row r="7256" spans="2:3" x14ac:dyDescent="0.25">
      <c r="B7256" s="238">
        <v>7193</v>
      </c>
      <c r="C7256" s="237">
        <v>97.557793075448913</v>
      </c>
    </row>
    <row r="7257" spans="2:3" x14ac:dyDescent="0.25">
      <c r="B7257" s="238">
        <v>7194</v>
      </c>
      <c r="C7257" s="237">
        <v>50.204368416655015</v>
      </c>
    </row>
    <row r="7258" spans="2:3" x14ac:dyDescent="0.25">
      <c r="B7258" s="238">
        <v>7195</v>
      </c>
      <c r="C7258" s="237">
        <v>88.82449312407816</v>
      </c>
    </row>
    <row r="7259" spans="2:3" x14ac:dyDescent="0.25">
      <c r="B7259" s="238">
        <v>7196</v>
      </c>
      <c r="C7259" s="237">
        <v>151.14294720142848</v>
      </c>
    </row>
    <row r="7260" spans="2:3" x14ac:dyDescent="0.25">
      <c r="B7260" s="238">
        <v>7197</v>
      </c>
      <c r="C7260" s="237">
        <v>184.64968142656357</v>
      </c>
    </row>
    <row r="7261" spans="2:3" x14ac:dyDescent="0.25">
      <c r="B7261" s="238">
        <v>7198</v>
      </c>
      <c r="C7261" s="237">
        <v>116.77557205776419</v>
      </c>
    </row>
    <row r="7262" spans="2:3" x14ac:dyDescent="0.25">
      <c r="B7262" s="238">
        <v>7199</v>
      </c>
      <c r="C7262" s="237">
        <v>-160.8080448093861</v>
      </c>
    </row>
    <row r="7263" spans="2:3" x14ac:dyDescent="0.25">
      <c r="B7263" s="238">
        <v>7200</v>
      </c>
      <c r="C7263" s="237">
        <v>406.28717811149437</v>
      </c>
    </row>
    <row r="7264" spans="2:3" x14ac:dyDescent="0.25">
      <c r="B7264" s="238">
        <v>7201</v>
      </c>
      <c r="C7264" s="237">
        <v>74.447852695861513</v>
      </c>
    </row>
    <row r="7265" spans="2:3" x14ac:dyDescent="0.25">
      <c r="B7265" s="238">
        <v>7202</v>
      </c>
      <c r="C7265" s="237">
        <v>236.77081357719018</v>
      </c>
    </row>
    <row r="7266" spans="2:3" x14ac:dyDescent="0.25">
      <c r="B7266" s="238">
        <v>7203</v>
      </c>
      <c r="C7266" s="237">
        <v>45.145185585958274</v>
      </c>
    </row>
    <row r="7267" spans="2:3" x14ac:dyDescent="0.25">
      <c r="B7267" s="238">
        <v>7204</v>
      </c>
      <c r="C7267" s="237">
        <v>-6.2879608497293304</v>
      </c>
    </row>
    <row r="7268" spans="2:3" x14ac:dyDescent="0.25">
      <c r="B7268" s="238">
        <v>7205</v>
      </c>
      <c r="C7268" s="237">
        <v>141.71103559744705</v>
      </c>
    </row>
    <row r="7269" spans="2:3" x14ac:dyDescent="0.25">
      <c r="B7269" s="238">
        <v>7206</v>
      </c>
      <c r="C7269" s="237">
        <v>48.098730027027173</v>
      </c>
    </row>
    <row r="7270" spans="2:3" x14ac:dyDescent="0.25">
      <c r="B7270" s="238">
        <v>7207</v>
      </c>
      <c r="C7270" s="237">
        <v>269.67571285438339</v>
      </c>
    </row>
    <row r="7271" spans="2:3" x14ac:dyDescent="0.25">
      <c r="B7271" s="238">
        <v>7208</v>
      </c>
      <c r="C7271" s="237">
        <v>127.63130867606263</v>
      </c>
    </row>
    <row r="7272" spans="2:3" x14ac:dyDescent="0.25">
      <c r="B7272" s="238">
        <v>7209</v>
      </c>
      <c r="C7272" s="237">
        <v>-312.38408514052298</v>
      </c>
    </row>
    <row r="7273" spans="2:3" x14ac:dyDescent="0.25">
      <c r="B7273" s="238">
        <v>7210</v>
      </c>
      <c r="C7273" s="237">
        <v>117.79030190302383</v>
      </c>
    </row>
    <row r="7274" spans="2:3" x14ac:dyDescent="0.25">
      <c r="B7274" s="238">
        <v>7211</v>
      </c>
      <c r="C7274" s="237">
        <v>429.55706912041052</v>
      </c>
    </row>
    <row r="7275" spans="2:3" x14ac:dyDescent="0.25">
      <c r="B7275" s="238">
        <v>7212</v>
      </c>
      <c r="C7275" s="237">
        <v>143.02715078562483</v>
      </c>
    </row>
    <row r="7276" spans="2:3" x14ac:dyDescent="0.25">
      <c r="B7276" s="238">
        <v>7213</v>
      </c>
      <c r="C7276" s="237">
        <v>23.894650139833587</v>
      </c>
    </row>
    <row r="7277" spans="2:3" x14ac:dyDescent="0.25">
      <c r="B7277" s="238">
        <v>7214</v>
      </c>
      <c r="C7277" s="237">
        <v>133.11116293644019</v>
      </c>
    </row>
    <row r="7278" spans="2:3" x14ac:dyDescent="0.25">
      <c r="B7278" s="238">
        <v>7215</v>
      </c>
      <c r="C7278" s="237">
        <v>201.63975205193583</v>
      </c>
    </row>
    <row r="7279" spans="2:3" x14ac:dyDescent="0.25">
      <c r="B7279" s="238">
        <v>7216</v>
      </c>
      <c r="C7279" s="237">
        <v>-44.927332322485967</v>
      </c>
    </row>
    <row r="7280" spans="2:3" x14ac:dyDescent="0.25">
      <c r="B7280" s="238">
        <v>7217</v>
      </c>
      <c r="C7280" s="237">
        <v>176.82581025794224</v>
      </c>
    </row>
    <row r="7281" spans="2:3" x14ac:dyDescent="0.25">
      <c r="B7281" s="238">
        <v>7218</v>
      </c>
      <c r="C7281" s="237">
        <v>173.0007379307963</v>
      </c>
    </row>
    <row r="7282" spans="2:3" x14ac:dyDescent="0.25">
      <c r="B7282" s="238">
        <v>7219</v>
      </c>
      <c r="C7282" s="237">
        <v>-39.53656910475317</v>
      </c>
    </row>
    <row r="7283" spans="2:3" x14ac:dyDescent="0.25">
      <c r="B7283" s="238">
        <v>7220</v>
      </c>
      <c r="C7283" s="237">
        <v>288.58483800860972</v>
      </c>
    </row>
    <row r="7284" spans="2:3" x14ac:dyDescent="0.25">
      <c r="B7284" s="238">
        <v>7221</v>
      </c>
      <c r="C7284" s="237">
        <v>-78.148405057712864</v>
      </c>
    </row>
    <row r="7285" spans="2:3" x14ac:dyDescent="0.25">
      <c r="B7285" s="238">
        <v>7222</v>
      </c>
      <c r="C7285" s="237">
        <v>257.04474804178938</v>
      </c>
    </row>
    <row r="7286" spans="2:3" x14ac:dyDescent="0.25">
      <c r="B7286" s="238">
        <v>7223</v>
      </c>
      <c r="C7286" s="237">
        <v>159.0872396626464</v>
      </c>
    </row>
    <row r="7287" spans="2:3" x14ac:dyDescent="0.25">
      <c r="B7287" s="238">
        <v>7224</v>
      </c>
      <c r="C7287" s="237">
        <v>147.21307635170385</v>
      </c>
    </row>
    <row r="7288" spans="2:3" x14ac:dyDescent="0.25">
      <c r="B7288" s="238">
        <v>7225</v>
      </c>
      <c r="C7288" s="237">
        <v>166.58566903520423</v>
      </c>
    </row>
    <row r="7289" spans="2:3" x14ac:dyDescent="0.25">
      <c r="B7289" s="238">
        <v>7226</v>
      </c>
      <c r="C7289" s="237">
        <v>273.17411166488944</v>
      </c>
    </row>
    <row r="7290" spans="2:3" x14ac:dyDescent="0.25">
      <c r="B7290" s="238">
        <v>7227</v>
      </c>
      <c r="C7290" s="237">
        <v>117.11232781653351</v>
      </c>
    </row>
    <row r="7291" spans="2:3" x14ac:dyDescent="0.25">
      <c r="B7291" s="238">
        <v>7228</v>
      </c>
      <c r="C7291" s="237">
        <v>67.404066452644926</v>
      </c>
    </row>
    <row r="7292" spans="2:3" x14ac:dyDescent="0.25">
      <c r="B7292" s="238">
        <v>7229</v>
      </c>
      <c r="C7292" s="237">
        <v>194.69846180331288</v>
      </c>
    </row>
    <row r="7293" spans="2:3" x14ac:dyDescent="0.25">
      <c r="B7293" s="238">
        <v>7230</v>
      </c>
      <c r="C7293" s="237">
        <v>136.96343251667039</v>
      </c>
    </row>
    <row r="7294" spans="2:3" x14ac:dyDescent="0.25">
      <c r="B7294" s="238">
        <v>7231</v>
      </c>
      <c r="C7294" s="237">
        <v>94.073038410185433</v>
      </c>
    </row>
    <row r="7295" spans="2:3" x14ac:dyDescent="0.25">
      <c r="B7295" s="238">
        <v>7232</v>
      </c>
      <c r="C7295" s="237">
        <v>117.35665742242425</v>
      </c>
    </row>
    <row r="7296" spans="2:3" x14ac:dyDescent="0.25">
      <c r="B7296" s="238">
        <v>7233</v>
      </c>
      <c r="C7296" s="237">
        <v>185.54688535010331</v>
      </c>
    </row>
    <row r="7297" spans="2:3" x14ac:dyDescent="0.25">
      <c r="B7297" s="238">
        <v>7234</v>
      </c>
      <c r="C7297" s="237">
        <v>146.1509926070556</v>
      </c>
    </row>
    <row r="7298" spans="2:3" x14ac:dyDescent="0.25">
      <c r="B7298" s="238">
        <v>7235</v>
      </c>
      <c r="C7298" s="237">
        <v>245.62176942497263</v>
      </c>
    </row>
    <row r="7299" spans="2:3" x14ac:dyDescent="0.25">
      <c r="B7299" s="238">
        <v>7236</v>
      </c>
      <c r="C7299" s="237">
        <v>229.49190141730253</v>
      </c>
    </row>
    <row r="7300" spans="2:3" x14ac:dyDescent="0.25">
      <c r="B7300" s="238">
        <v>7237</v>
      </c>
      <c r="C7300" s="237">
        <v>-93.7945575165121</v>
      </c>
    </row>
    <row r="7301" spans="2:3" x14ac:dyDescent="0.25">
      <c r="B7301" s="238">
        <v>7238</v>
      </c>
      <c r="C7301" s="237">
        <v>58.998219656987345</v>
      </c>
    </row>
    <row r="7302" spans="2:3" x14ac:dyDescent="0.25">
      <c r="B7302" s="238">
        <v>7239</v>
      </c>
      <c r="C7302" s="237">
        <v>108.31401412451309</v>
      </c>
    </row>
    <row r="7303" spans="2:3" x14ac:dyDescent="0.25">
      <c r="B7303" s="238">
        <v>7240</v>
      </c>
      <c r="C7303" s="237">
        <v>216.73961236831639</v>
      </c>
    </row>
    <row r="7304" spans="2:3" x14ac:dyDescent="0.25">
      <c r="B7304" s="238">
        <v>7241</v>
      </c>
      <c r="C7304" s="237">
        <v>79.337613862156488</v>
      </c>
    </row>
    <row r="7305" spans="2:3" x14ac:dyDescent="0.25">
      <c r="B7305" s="238">
        <v>7242</v>
      </c>
      <c r="C7305" s="237">
        <v>210.67367931389083</v>
      </c>
    </row>
    <row r="7306" spans="2:3" x14ac:dyDescent="0.25">
      <c r="B7306" s="238">
        <v>7243</v>
      </c>
      <c r="C7306" s="237">
        <v>-58.504726233837232</v>
      </c>
    </row>
    <row r="7307" spans="2:3" x14ac:dyDescent="0.25">
      <c r="B7307" s="238">
        <v>7244</v>
      </c>
      <c r="C7307" s="237">
        <v>266.45332469031115</v>
      </c>
    </row>
    <row r="7308" spans="2:3" x14ac:dyDescent="0.25">
      <c r="B7308" s="238">
        <v>7245</v>
      </c>
      <c r="C7308" s="237">
        <v>126.24557019543812</v>
      </c>
    </row>
    <row r="7309" spans="2:3" x14ac:dyDescent="0.25">
      <c r="B7309" s="238">
        <v>7246</v>
      </c>
      <c r="C7309" s="237">
        <v>473.60090555574112</v>
      </c>
    </row>
    <row r="7310" spans="2:3" x14ac:dyDescent="0.25">
      <c r="B7310" s="238">
        <v>7247</v>
      </c>
      <c r="C7310" s="237">
        <v>90.477867711710317</v>
      </c>
    </row>
    <row r="7311" spans="2:3" x14ac:dyDescent="0.25">
      <c r="B7311" s="238">
        <v>7248</v>
      </c>
      <c r="C7311" s="237">
        <v>148.19735449011779</v>
      </c>
    </row>
    <row r="7312" spans="2:3" x14ac:dyDescent="0.25">
      <c r="B7312" s="238">
        <v>7249</v>
      </c>
      <c r="C7312" s="237">
        <v>179.43658429106327</v>
      </c>
    </row>
    <row r="7313" spans="2:3" x14ac:dyDescent="0.25">
      <c r="B7313" s="238">
        <v>7250</v>
      </c>
      <c r="C7313" s="237">
        <v>-241.12039754629228</v>
      </c>
    </row>
    <row r="7314" spans="2:3" x14ac:dyDescent="0.25">
      <c r="B7314" s="238">
        <v>7251</v>
      </c>
      <c r="C7314" s="237">
        <v>-5.0628745981844929</v>
      </c>
    </row>
    <row r="7315" spans="2:3" x14ac:dyDescent="0.25">
      <c r="B7315" s="238">
        <v>7252</v>
      </c>
      <c r="C7315" s="237">
        <v>301.41079718323999</v>
      </c>
    </row>
    <row r="7316" spans="2:3" x14ac:dyDescent="0.25">
      <c r="B7316" s="238">
        <v>7253</v>
      </c>
      <c r="C7316" s="237">
        <v>-77.455531783575992</v>
      </c>
    </row>
    <row r="7317" spans="2:3" x14ac:dyDescent="0.25">
      <c r="B7317" s="238">
        <v>7254</v>
      </c>
      <c r="C7317" s="237">
        <v>309.86488657446597</v>
      </c>
    </row>
    <row r="7318" spans="2:3" x14ac:dyDescent="0.25">
      <c r="B7318" s="238">
        <v>7255</v>
      </c>
      <c r="C7318" s="237">
        <v>240.50832732564882</v>
      </c>
    </row>
    <row r="7319" spans="2:3" x14ac:dyDescent="0.25">
      <c r="B7319" s="238">
        <v>7256</v>
      </c>
      <c r="C7319" s="237">
        <v>154.16563304775042</v>
      </c>
    </row>
    <row r="7320" spans="2:3" x14ac:dyDescent="0.25">
      <c r="B7320" s="238">
        <v>7257</v>
      </c>
      <c r="C7320" s="237">
        <v>100.57128010979955</v>
      </c>
    </row>
    <row r="7321" spans="2:3" x14ac:dyDescent="0.25">
      <c r="B7321" s="238">
        <v>7258</v>
      </c>
      <c r="C7321" s="237">
        <v>-53.297831427484311</v>
      </c>
    </row>
    <row r="7322" spans="2:3" x14ac:dyDescent="0.25">
      <c r="B7322" s="238">
        <v>7259</v>
      </c>
      <c r="C7322" s="237">
        <v>37.266093915127215</v>
      </c>
    </row>
    <row r="7323" spans="2:3" x14ac:dyDescent="0.25">
      <c r="B7323" s="238">
        <v>7260</v>
      </c>
      <c r="C7323" s="237">
        <v>85.168708402907953</v>
      </c>
    </row>
    <row r="7324" spans="2:3" x14ac:dyDescent="0.25">
      <c r="B7324" s="238">
        <v>7261</v>
      </c>
      <c r="C7324" s="237">
        <v>-65.423234445574252</v>
      </c>
    </row>
    <row r="7325" spans="2:3" x14ac:dyDescent="0.25">
      <c r="B7325" s="238">
        <v>7262</v>
      </c>
      <c r="C7325" s="237">
        <v>152.74341056276774</v>
      </c>
    </row>
    <row r="7326" spans="2:3" x14ac:dyDescent="0.25">
      <c r="B7326" s="238">
        <v>7263</v>
      </c>
      <c r="C7326" s="237">
        <v>347.43524355665897</v>
      </c>
    </row>
    <row r="7327" spans="2:3" x14ac:dyDescent="0.25">
      <c r="B7327" s="238">
        <v>7264</v>
      </c>
      <c r="C7327" s="237">
        <v>214.77200058055621</v>
      </c>
    </row>
    <row r="7328" spans="2:3" x14ac:dyDescent="0.25">
      <c r="B7328" s="238">
        <v>7265</v>
      </c>
      <c r="C7328" s="237">
        <v>249.36217482137283</v>
      </c>
    </row>
    <row r="7329" spans="2:3" x14ac:dyDescent="0.25">
      <c r="B7329" s="238">
        <v>7266</v>
      </c>
      <c r="C7329" s="237">
        <v>238.09303879664174</v>
      </c>
    </row>
    <row r="7330" spans="2:3" x14ac:dyDescent="0.25">
      <c r="B7330" s="238">
        <v>7267</v>
      </c>
      <c r="C7330" s="237">
        <v>63.178216930116506</v>
      </c>
    </row>
    <row r="7331" spans="2:3" x14ac:dyDescent="0.25">
      <c r="B7331" s="238">
        <v>7268</v>
      </c>
      <c r="C7331" s="237">
        <v>71.216747174378398</v>
      </c>
    </row>
    <row r="7332" spans="2:3" x14ac:dyDescent="0.25">
      <c r="B7332" s="238">
        <v>7269</v>
      </c>
      <c r="C7332" s="237">
        <v>333.5880901536276</v>
      </c>
    </row>
    <row r="7333" spans="2:3" x14ac:dyDescent="0.25">
      <c r="B7333" s="238">
        <v>7270</v>
      </c>
      <c r="C7333" s="237">
        <v>8.9588557384936536</v>
      </c>
    </row>
    <row r="7334" spans="2:3" x14ac:dyDescent="0.25">
      <c r="B7334" s="238">
        <v>7271</v>
      </c>
      <c r="C7334" s="237">
        <v>272.92016527737383</v>
      </c>
    </row>
    <row r="7335" spans="2:3" x14ac:dyDescent="0.25">
      <c r="B7335" s="238">
        <v>7272</v>
      </c>
      <c r="C7335" s="237">
        <v>128.47606385884774</v>
      </c>
    </row>
    <row r="7336" spans="2:3" x14ac:dyDescent="0.25">
      <c r="B7336" s="238">
        <v>7273</v>
      </c>
      <c r="C7336" s="237">
        <v>31.537957818039914</v>
      </c>
    </row>
    <row r="7337" spans="2:3" x14ac:dyDescent="0.25">
      <c r="B7337" s="238">
        <v>7274</v>
      </c>
      <c r="C7337" s="237">
        <v>152.42267419058743</v>
      </c>
    </row>
    <row r="7338" spans="2:3" x14ac:dyDescent="0.25">
      <c r="B7338" s="238">
        <v>7275</v>
      </c>
      <c r="C7338" s="237">
        <v>101.25646534637431</v>
      </c>
    </row>
    <row r="7339" spans="2:3" x14ac:dyDescent="0.25">
      <c r="B7339" s="238">
        <v>7276</v>
      </c>
      <c r="C7339" s="237">
        <v>162.93429291290914</v>
      </c>
    </row>
    <row r="7340" spans="2:3" x14ac:dyDescent="0.25">
      <c r="B7340" s="238">
        <v>7277</v>
      </c>
      <c r="C7340" s="237">
        <v>135.62394982289183</v>
      </c>
    </row>
    <row r="7341" spans="2:3" x14ac:dyDescent="0.25">
      <c r="B7341" s="238">
        <v>7278</v>
      </c>
      <c r="C7341" s="237">
        <v>363.6327772277827</v>
      </c>
    </row>
    <row r="7342" spans="2:3" x14ac:dyDescent="0.25">
      <c r="B7342" s="238">
        <v>7279</v>
      </c>
      <c r="C7342" s="237">
        <v>206.40857905115726</v>
      </c>
    </row>
    <row r="7343" spans="2:3" x14ac:dyDescent="0.25">
      <c r="B7343" s="238">
        <v>7280</v>
      </c>
      <c r="C7343" s="237">
        <v>-24.064060438595504</v>
      </c>
    </row>
    <row r="7344" spans="2:3" x14ac:dyDescent="0.25">
      <c r="B7344" s="238">
        <v>7281</v>
      </c>
      <c r="C7344" s="237">
        <v>-22.36936641294713</v>
      </c>
    </row>
    <row r="7345" spans="2:3" x14ac:dyDescent="0.25">
      <c r="B7345" s="238">
        <v>7282</v>
      </c>
      <c r="C7345" s="237">
        <v>-29.507508721167341</v>
      </c>
    </row>
    <row r="7346" spans="2:3" x14ac:dyDescent="0.25">
      <c r="B7346" s="238">
        <v>7283</v>
      </c>
      <c r="C7346" s="237">
        <v>-193.48248703917045</v>
      </c>
    </row>
    <row r="7347" spans="2:3" x14ac:dyDescent="0.25">
      <c r="B7347" s="238">
        <v>7284</v>
      </c>
      <c r="C7347" s="237">
        <v>294.47557563715247</v>
      </c>
    </row>
    <row r="7348" spans="2:3" x14ac:dyDescent="0.25">
      <c r="B7348" s="238">
        <v>7285</v>
      </c>
      <c r="C7348" s="237">
        <v>383.30408516722872</v>
      </c>
    </row>
    <row r="7349" spans="2:3" x14ac:dyDescent="0.25">
      <c r="B7349" s="238">
        <v>7286</v>
      </c>
      <c r="C7349" s="237">
        <v>89.94010754021528</v>
      </c>
    </row>
    <row r="7350" spans="2:3" x14ac:dyDescent="0.25">
      <c r="B7350" s="238">
        <v>7287</v>
      </c>
      <c r="C7350" s="237">
        <v>95.946134639045425</v>
      </c>
    </row>
    <row r="7351" spans="2:3" x14ac:dyDescent="0.25">
      <c r="B7351" s="238">
        <v>7288</v>
      </c>
      <c r="C7351" s="237">
        <v>88.624985221832276</v>
      </c>
    </row>
    <row r="7352" spans="2:3" x14ac:dyDescent="0.25">
      <c r="B7352" s="238">
        <v>7289</v>
      </c>
      <c r="C7352" s="237">
        <v>192.95120309073098</v>
      </c>
    </row>
    <row r="7353" spans="2:3" x14ac:dyDescent="0.25">
      <c r="B7353" s="238">
        <v>7290</v>
      </c>
      <c r="C7353" s="237">
        <v>118.0787228636531</v>
      </c>
    </row>
    <row r="7354" spans="2:3" x14ac:dyDescent="0.25">
      <c r="B7354" s="238">
        <v>7291</v>
      </c>
      <c r="C7354" s="237">
        <v>-119.16755861229959</v>
      </c>
    </row>
    <row r="7355" spans="2:3" x14ac:dyDescent="0.25">
      <c r="B7355" s="238">
        <v>7292</v>
      </c>
      <c r="C7355" s="237">
        <v>106.78836591321732</v>
      </c>
    </row>
    <row r="7356" spans="2:3" x14ac:dyDescent="0.25">
      <c r="B7356" s="238">
        <v>7293</v>
      </c>
      <c r="C7356" s="237">
        <v>323.1681888220005</v>
      </c>
    </row>
    <row r="7357" spans="2:3" x14ac:dyDescent="0.25">
      <c r="B7357" s="238">
        <v>7294</v>
      </c>
      <c r="C7357" s="237">
        <v>199.08225356004954</v>
      </c>
    </row>
    <row r="7358" spans="2:3" x14ac:dyDescent="0.25">
      <c r="B7358" s="238">
        <v>7295</v>
      </c>
      <c r="C7358" s="237">
        <v>168.86546655363938</v>
      </c>
    </row>
    <row r="7359" spans="2:3" x14ac:dyDescent="0.25">
      <c r="B7359" s="238">
        <v>7296</v>
      </c>
      <c r="C7359" s="237">
        <v>266.30264309999518</v>
      </c>
    </row>
    <row r="7360" spans="2:3" x14ac:dyDescent="0.25">
      <c r="B7360" s="238">
        <v>7297</v>
      </c>
      <c r="C7360" s="237">
        <v>161.65839225817109</v>
      </c>
    </row>
    <row r="7361" spans="2:3" x14ac:dyDescent="0.25">
      <c r="B7361" s="238">
        <v>7298</v>
      </c>
      <c r="C7361" s="237">
        <v>162.5285881864292</v>
      </c>
    </row>
    <row r="7362" spans="2:3" x14ac:dyDescent="0.25">
      <c r="B7362" s="238">
        <v>7299</v>
      </c>
      <c r="C7362" s="237">
        <v>150.50231013347511</v>
      </c>
    </row>
    <row r="7363" spans="2:3" x14ac:dyDescent="0.25">
      <c r="B7363" s="238">
        <v>7300</v>
      </c>
      <c r="C7363" s="237">
        <v>398.15560059792853</v>
      </c>
    </row>
    <row r="7364" spans="2:3" x14ac:dyDescent="0.25">
      <c r="B7364" s="238">
        <v>7301</v>
      </c>
      <c r="C7364" s="237">
        <v>189.50586120118726</v>
      </c>
    </row>
    <row r="7365" spans="2:3" x14ac:dyDescent="0.25">
      <c r="B7365" s="238">
        <v>7302</v>
      </c>
      <c r="C7365" s="237">
        <v>195.53588093554799</v>
      </c>
    </row>
    <row r="7366" spans="2:3" x14ac:dyDescent="0.25">
      <c r="B7366" s="238">
        <v>7303</v>
      </c>
      <c r="C7366" s="237">
        <v>-18.775474770515785</v>
      </c>
    </row>
    <row r="7367" spans="2:3" x14ac:dyDescent="0.25">
      <c r="B7367" s="238">
        <v>7304</v>
      </c>
      <c r="C7367" s="237">
        <v>371.94493604098147</v>
      </c>
    </row>
    <row r="7368" spans="2:3" x14ac:dyDescent="0.25">
      <c r="B7368" s="238">
        <v>7305</v>
      </c>
      <c r="C7368" s="237">
        <v>138.01112015778202</v>
      </c>
    </row>
    <row r="7369" spans="2:3" x14ac:dyDescent="0.25">
      <c r="B7369" s="238">
        <v>7306</v>
      </c>
      <c r="C7369" s="237">
        <v>164.02658450212547</v>
      </c>
    </row>
    <row r="7370" spans="2:3" x14ac:dyDescent="0.25">
      <c r="B7370" s="238">
        <v>7307</v>
      </c>
      <c r="C7370" s="237">
        <v>132.94668992774191</v>
      </c>
    </row>
    <row r="7371" spans="2:3" x14ac:dyDescent="0.25">
      <c r="B7371" s="238">
        <v>7308</v>
      </c>
      <c r="C7371" s="237">
        <v>69.390412581138705</v>
      </c>
    </row>
    <row r="7372" spans="2:3" x14ac:dyDescent="0.25">
      <c r="B7372" s="238">
        <v>7309</v>
      </c>
      <c r="C7372" s="237">
        <v>140.18672028192793</v>
      </c>
    </row>
    <row r="7373" spans="2:3" x14ac:dyDescent="0.25">
      <c r="B7373" s="238">
        <v>7310</v>
      </c>
      <c r="C7373" s="237">
        <v>-65.045901598279329</v>
      </c>
    </row>
    <row r="7374" spans="2:3" x14ac:dyDescent="0.25">
      <c r="B7374" s="238">
        <v>7311</v>
      </c>
      <c r="C7374" s="237">
        <v>36.328492058087662</v>
      </c>
    </row>
    <row r="7375" spans="2:3" x14ac:dyDescent="0.25">
      <c r="B7375" s="238">
        <v>7312</v>
      </c>
      <c r="C7375" s="237">
        <v>-4.9745723574564664</v>
      </c>
    </row>
    <row r="7376" spans="2:3" x14ac:dyDescent="0.25">
      <c r="B7376" s="238">
        <v>7313</v>
      </c>
      <c r="C7376" s="237">
        <v>-123.9554459847121</v>
      </c>
    </row>
    <row r="7377" spans="2:3" x14ac:dyDescent="0.25">
      <c r="B7377" s="238">
        <v>7314</v>
      </c>
      <c r="C7377" s="237">
        <v>-5.8134541494755325</v>
      </c>
    </row>
    <row r="7378" spans="2:3" x14ac:dyDescent="0.25">
      <c r="B7378" s="238">
        <v>7315</v>
      </c>
      <c r="C7378" s="237">
        <v>68.672271566574807</v>
      </c>
    </row>
    <row r="7379" spans="2:3" x14ac:dyDescent="0.25">
      <c r="B7379" s="238">
        <v>7316</v>
      </c>
      <c r="C7379" s="237">
        <v>11.437688533970999</v>
      </c>
    </row>
    <row r="7380" spans="2:3" x14ac:dyDescent="0.25">
      <c r="B7380" s="238">
        <v>7317</v>
      </c>
      <c r="C7380" s="237">
        <v>19.78556666367642</v>
      </c>
    </row>
    <row r="7381" spans="2:3" x14ac:dyDescent="0.25">
      <c r="B7381" s="238">
        <v>7318</v>
      </c>
      <c r="C7381" s="237">
        <v>119.22435598147861</v>
      </c>
    </row>
    <row r="7382" spans="2:3" x14ac:dyDescent="0.25">
      <c r="B7382" s="238">
        <v>7319</v>
      </c>
      <c r="C7382" s="237">
        <v>118.06263470278262</v>
      </c>
    </row>
    <row r="7383" spans="2:3" x14ac:dyDescent="0.25">
      <c r="B7383" s="238">
        <v>7320</v>
      </c>
      <c r="C7383" s="237">
        <v>449.4562525055926</v>
      </c>
    </row>
    <row r="7384" spans="2:3" x14ac:dyDescent="0.25">
      <c r="B7384" s="238">
        <v>7321</v>
      </c>
      <c r="C7384" s="237">
        <v>224.87687928639349</v>
      </c>
    </row>
    <row r="7385" spans="2:3" x14ac:dyDescent="0.25">
      <c r="B7385" s="238">
        <v>7322</v>
      </c>
      <c r="C7385" s="237">
        <v>-68.272883527368066</v>
      </c>
    </row>
    <row r="7386" spans="2:3" x14ac:dyDescent="0.25">
      <c r="B7386" s="238">
        <v>7323</v>
      </c>
      <c r="C7386" s="237">
        <v>210.45008846192491</v>
      </c>
    </row>
    <row r="7387" spans="2:3" x14ac:dyDescent="0.25">
      <c r="B7387" s="238">
        <v>7324</v>
      </c>
      <c r="C7387" s="237">
        <v>377.1966543485517</v>
      </c>
    </row>
    <row r="7388" spans="2:3" x14ac:dyDescent="0.25">
      <c r="B7388" s="238">
        <v>7325</v>
      </c>
      <c r="C7388" s="237">
        <v>184.46932755526285</v>
      </c>
    </row>
    <row r="7389" spans="2:3" x14ac:dyDescent="0.25">
      <c r="B7389" s="238">
        <v>7326</v>
      </c>
      <c r="C7389" s="237">
        <v>162.53387354932539</v>
      </c>
    </row>
    <row r="7390" spans="2:3" x14ac:dyDescent="0.25">
      <c r="B7390" s="238">
        <v>7327</v>
      </c>
      <c r="C7390" s="237">
        <v>224.34319466154818</v>
      </c>
    </row>
    <row r="7391" spans="2:3" x14ac:dyDescent="0.25">
      <c r="B7391" s="238">
        <v>7328</v>
      </c>
      <c r="C7391" s="237">
        <v>86.081941547367137</v>
      </c>
    </row>
    <row r="7392" spans="2:3" x14ac:dyDescent="0.25">
      <c r="B7392" s="238">
        <v>7329</v>
      </c>
      <c r="C7392" s="237">
        <v>372.76070910968497</v>
      </c>
    </row>
    <row r="7393" spans="2:3" x14ac:dyDescent="0.25">
      <c r="B7393" s="238">
        <v>7330</v>
      </c>
      <c r="C7393" s="237">
        <v>320.75189382163467</v>
      </c>
    </row>
    <row r="7394" spans="2:3" x14ac:dyDescent="0.25">
      <c r="B7394" s="238">
        <v>7331</v>
      </c>
      <c r="C7394" s="237">
        <v>266.67268068307135</v>
      </c>
    </row>
    <row r="7395" spans="2:3" x14ac:dyDescent="0.25">
      <c r="B7395" s="238">
        <v>7332</v>
      </c>
      <c r="C7395" s="237">
        <v>146.85820438847631</v>
      </c>
    </row>
    <row r="7396" spans="2:3" x14ac:dyDescent="0.25">
      <c r="B7396" s="238">
        <v>7333</v>
      </c>
      <c r="C7396" s="237">
        <v>131.97734631230463</v>
      </c>
    </row>
    <row r="7397" spans="2:3" x14ac:dyDescent="0.25">
      <c r="B7397" s="238">
        <v>7334</v>
      </c>
      <c r="C7397" s="237">
        <v>-75.642890970765762</v>
      </c>
    </row>
    <row r="7398" spans="2:3" x14ac:dyDescent="0.25">
      <c r="B7398" s="238">
        <v>7335</v>
      </c>
      <c r="C7398" s="237">
        <v>-144.50447379361395</v>
      </c>
    </row>
    <row r="7399" spans="2:3" x14ac:dyDescent="0.25">
      <c r="B7399" s="238">
        <v>7336</v>
      </c>
      <c r="C7399" s="237">
        <v>124.35072200447438</v>
      </c>
    </row>
    <row r="7400" spans="2:3" x14ac:dyDescent="0.25">
      <c r="B7400" s="238">
        <v>7337</v>
      </c>
      <c r="C7400" s="237">
        <v>262.43691043358615</v>
      </c>
    </row>
    <row r="7401" spans="2:3" x14ac:dyDescent="0.25">
      <c r="B7401" s="238">
        <v>7338</v>
      </c>
      <c r="C7401" s="237">
        <v>100.46245112829919</v>
      </c>
    </row>
    <row r="7402" spans="2:3" x14ac:dyDescent="0.25">
      <c r="B7402" s="238">
        <v>7339</v>
      </c>
      <c r="C7402" s="237">
        <v>44.803584259542419</v>
      </c>
    </row>
    <row r="7403" spans="2:3" x14ac:dyDescent="0.25">
      <c r="B7403" s="238">
        <v>7340</v>
      </c>
      <c r="C7403" s="237">
        <v>-205.91779785476507</v>
      </c>
    </row>
    <row r="7404" spans="2:3" x14ac:dyDescent="0.25">
      <c r="B7404" s="238">
        <v>7341</v>
      </c>
      <c r="C7404" s="237">
        <v>132.72806815408518</v>
      </c>
    </row>
    <row r="7405" spans="2:3" x14ac:dyDescent="0.25">
      <c r="B7405" s="238">
        <v>7342</v>
      </c>
      <c r="C7405" s="237">
        <v>354.30043071708235</v>
      </c>
    </row>
    <row r="7406" spans="2:3" x14ac:dyDescent="0.25">
      <c r="B7406" s="238">
        <v>7343</v>
      </c>
      <c r="C7406" s="237">
        <v>75.849843811941042</v>
      </c>
    </row>
    <row r="7407" spans="2:3" x14ac:dyDescent="0.25">
      <c r="B7407" s="238">
        <v>7344</v>
      </c>
      <c r="C7407" s="237">
        <v>265.46541099011137</v>
      </c>
    </row>
    <row r="7408" spans="2:3" x14ac:dyDescent="0.25">
      <c r="B7408" s="238">
        <v>7345</v>
      </c>
      <c r="C7408" s="237">
        <v>-3.749658939315097</v>
      </c>
    </row>
    <row r="7409" spans="2:3" x14ac:dyDescent="0.25">
      <c r="B7409" s="238">
        <v>7346</v>
      </c>
      <c r="C7409" s="237">
        <v>131.21768480394263</v>
      </c>
    </row>
    <row r="7410" spans="2:3" x14ac:dyDescent="0.25">
      <c r="B7410" s="238">
        <v>7347</v>
      </c>
      <c r="C7410" s="237">
        <v>116.8136335356528</v>
      </c>
    </row>
    <row r="7411" spans="2:3" x14ac:dyDescent="0.25">
      <c r="B7411" s="238">
        <v>7348</v>
      </c>
      <c r="C7411" s="237">
        <v>58.350514433385527</v>
      </c>
    </row>
    <row r="7412" spans="2:3" x14ac:dyDescent="0.25">
      <c r="B7412" s="238">
        <v>7349</v>
      </c>
      <c r="C7412" s="237">
        <v>89.421036520778742</v>
      </c>
    </row>
    <row r="7413" spans="2:3" x14ac:dyDescent="0.25">
      <c r="B7413" s="238">
        <v>7350</v>
      </c>
      <c r="C7413" s="237">
        <v>190.99689070450933</v>
      </c>
    </row>
    <row r="7414" spans="2:3" x14ac:dyDescent="0.25">
      <c r="B7414" s="238">
        <v>7351</v>
      </c>
      <c r="C7414" s="237">
        <v>147.2322469048984</v>
      </c>
    </row>
    <row r="7415" spans="2:3" x14ac:dyDescent="0.25">
      <c r="B7415" s="238">
        <v>7352</v>
      </c>
      <c r="C7415" s="237">
        <v>300.23177802283385</v>
      </c>
    </row>
    <row r="7416" spans="2:3" x14ac:dyDescent="0.25">
      <c r="B7416" s="238">
        <v>7353</v>
      </c>
      <c r="C7416" s="237">
        <v>-67.720939799141803</v>
      </c>
    </row>
    <row r="7417" spans="2:3" x14ac:dyDescent="0.25">
      <c r="B7417" s="238">
        <v>7354</v>
      </c>
      <c r="C7417" s="237">
        <v>77.604889815749274</v>
      </c>
    </row>
    <row r="7418" spans="2:3" x14ac:dyDescent="0.25">
      <c r="B7418" s="238">
        <v>7355</v>
      </c>
      <c r="C7418" s="237">
        <v>200.23585036394701</v>
      </c>
    </row>
    <row r="7419" spans="2:3" x14ac:dyDescent="0.25">
      <c r="B7419" s="238">
        <v>7356</v>
      </c>
      <c r="C7419" s="237">
        <v>204.92520057221083</v>
      </c>
    </row>
    <row r="7420" spans="2:3" x14ac:dyDescent="0.25">
      <c r="B7420" s="238">
        <v>7357</v>
      </c>
      <c r="C7420" s="237">
        <v>110.6183474996614</v>
      </c>
    </row>
    <row r="7421" spans="2:3" x14ac:dyDescent="0.25">
      <c r="B7421" s="238">
        <v>7358</v>
      </c>
      <c r="C7421" s="237">
        <v>99.942847445304494</v>
      </c>
    </row>
    <row r="7422" spans="2:3" x14ac:dyDescent="0.25">
      <c r="B7422" s="238">
        <v>7359</v>
      </c>
      <c r="C7422" s="237">
        <v>314.60066641663377</v>
      </c>
    </row>
    <row r="7423" spans="2:3" x14ac:dyDescent="0.25">
      <c r="B7423" s="238">
        <v>7360</v>
      </c>
      <c r="C7423" s="237">
        <v>69.907102529254047</v>
      </c>
    </row>
    <row r="7424" spans="2:3" x14ac:dyDescent="0.25">
      <c r="B7424" s="238">
        <v>7361</v>
      </c>
      <c r="C7424" s="237">
        <v>252.92524262329727</v>
      </c>
    </row>
    <row r="7425" spans="2:3" x14ac:dyDescent="0.25">
      <c r="B7425" s="238">
        <v>7362</v>
      </c>
      <c r="C7425" s="237">
        <v>-59.063379482465962</v>
      </c>
    </row>
    <row r="7426" spans="2:3" x14ac:dyDescent="0.25">
      <c r="B7426" s="238">
        <v>7363</v>
      </c>
      <c r="C7426" s="237">
        <v>283.17381516624255</v>
      </c>
    </row>
    <row r="7427" spans="2:3" x14ac:dyDescent="0.25">
      <c r="B7427" s="238">
        <v>7364</v>
      </c>
      <c r="C7427" s="237">
        <v>308.37428064506054</v>
      </c>
    </row>
    <row r="7428" spans="2:3" x14ac:dyDescent="0.25">
      <c r="B7428" s="238">
        <v>7365</v>
      </c>
      <c r="C7428" s="237">
        <v>187.47455415238409</v>
      </c>
    </row>
    <row r="7429" spans="2:3" x14ac:dyDescent="0.25">
      <c r="B7429" s="238">
        <v>7366</v>
      </c>
      <c r="C7429" s="237">
        <v>288.7487575805709</v>
      </c>
    </row>
    <row r="7430" spans="2:3" x14ac:dyDescent="0.25">
      <c r="B7430" s="238">
        <v>7367</v>
      </c>
      <c r="C7430" s="237">
        <v>120.2440791680027</v>
      </c>
    </row>
    <row r="7431" spans="2:3" x14ac:dyDescent="0.25">
      <c r="B7431" s="238">
        <v>7368</v>
      </c>
      <c r="C7431" s="237">
        <v>-88.047983659143682</v>
      </c>
    </row>
    <row r="7432" spans="2:3" x14ac:dyDescent="0.25">
      <c r="B7432" s="238">
        <v>7369</v>
      </c>
      <c r="C7432" s="237">
        <v>149.00218912796944</v>
      </c>
    </row>
    <row r="7433" spans="2:3" x14ac:dyDescent="0.25">
      <c r="B7433" s="238">
        <v>7370</v>
      </c>
      <c r="C7433" s="237">
        <v>60.021320080509959</v>
      </c>
    </row>
    <row r="7434" spans="2:3" x14ac:dyDescent="0.25">
      <c r="B7434" s="238">
        <v>7371</v>
      </c>
      <c r="C7434" s="237">
        <v>285.62093950052395</v>
      </c>
    </row>
    <row r="7435" spans="2:3" x14ac:dyDescent="0.25">
      <c r="B7435" s="238">
        <v>7372</v>
      </c>
      <c r="C7435" s="237">
        <v>73.367706535163677</v>
      </c>
    </row>
    <row r="7436" spans="2:3" x14ac:dyDescent="0.25">
      <c r="B7436" s="238">
        <v>7373</v>
      </c>
      <c r="C7436" s="237">
        <v>213.26975506862175</v>
      </c>
    </row>
    <row r="7437" spans="2:3" x14ac:dyDescent="0.25">
      <c r="B7437" s="238">
        <v>7374</v>
      </c>
      <c r="C7437" s="237">
        <v>287.76591963008491</v>
      </c>
    </row>
    <row r="7438" spans="2:3" x14ac:dyDescent="0.25">
      <c r="B7438" s="238">
        <v>7375</v>
      </c>
      <c r="C7438" s="237">
        <v>86.999701038942277</v>
      </c>
    </row>
    <row r="7439" spans="2:3" x14ac:dyDescent="0.25">
      <c r="B7439" s="238">
        <v>7376</v>
      </c>
      <c r="C7439" s="237">
        <v>108.49915900188185</v>
      </c>
    </row>
    <row r="7440" spans="2:3" x14ac:dyDescent="0.25">
      <c r="B7440" s="238">
        <v>7377</v>
      </c>
      <c r="C7440" s="237">
        <v>265.9784823000449</v>
      </c>
    </row>
    <row r="7441" spans="2:3" x14ac:dyDescent="0.25">
      <c r="B7441" s="238">
        <v>7378</v>
      </c>
      <c r="C7441" s="237">
        <v>83.153564683503447</v>
      </c>
    </row>
    <row r="7442" spans="2:3" x14ac:dyDescent="0.25">
      <c r="B7442" s="238">
        <v>7379</v>
      </c>
      <c r="C7442" s="237">
        <v>-79.608832090911704</v>
      </c>
    </row>
    <row r="7443" spans="2:3" x14ac:dyDescent="0.25">
      <c r="B7443" s="238">
        <v>7380</v>
      </c>
      <c r="C7443" s="237">
        <v>86.22186435080738</v>
      </c>
    </row>
    <row r="7444" spans="2:3" x14ac:dyDescent="0.25">
      <c r="B7444" s="238">
        <v>7381</v>
      </c>
      <c r="C7444" s="237">
        <v>-136.59158553677349</v>
      </c>
    </row>
    <row r="7445" spans="2:3" x14ac:dyDescent="0.25">
      <c r="B7445" s="238">
        <v>7382</v>
      </c>
      <c r="C7445" s="237">
        <v>60.981441637522458</v>
      </c>
    </row>
    <row r="7446" spans="2:3" x14ac:dyDescent="0.25">
      <c r="B7446" s="238">
        <v>7383</v>
      </c>
      <c r="C7446" s="237">
        <v>-86.377370817288494</v>
      </c>
    </row>
    <row r="7447" spans="2:3" x14ac:dyDescent="0.25">
      <c r="B7447" s="238">
        <v>7384</v>
      </c>
      <c r="C7447" s="237">
        <v>-12.063900341814616</v>
      </c>
    </row>
    <row r="7448" spans="2:3" x14ac:dyDescent="0.25">
      <c r="B7448" s="238">
        <v>7385</v>
      </c>
      <c r="C7448" s="237">
        <v>-56.359158815768836</v>
      </c>
    </row>
    <row r="7449" spans="2:3" x14ac:dyDescent="0.25">
      <c r="B7449" s="238">
        <v>7386</v>
      </c>
      <c r="C7449" s="237">
        <v>354.72150123328902</v>
      </c>
    </row>
    <row r="7450" spans="2:3" x14ac:dyDescent="0.25">
      <c r="B7450" s="238">
        <v>7387</v>
      </c>
      <c r="C7450" s="237">
        <v>-1.6979969270949482</v>
      </c>
    </row>
    <row r="7451" spans="2:3" x14ac:dyDescent="0.25">
      <c r="B7451" s="238">
        <v>7388</v>
      </c>
      <c r="C7451" s="237">
        <v>289.0286067396159</v>
      </c>
    </row>
    <row r="7452" spans="2:3" x14ac:dyDescent="0.25">
      <c r="B7452" s="238">
        <v>7389</v>
      </c>
      <c r="C7452" s="237">
        <v>-55.779310274926388</v>
      </c>
    </row>
    <row r="7453" spans="2:3" x14ac:dyDescent="0.25">
      <c r="B7453" s="238">
        <v>7390</v>
      </c>
      <c r="C7453" s="237">
        <v>210.64619329564215</v>
      </c>
    </row>
    <row r="7454" spans="2:3" x14ac:dyDescent="0.25">
      <c r="B7454" s="238">
        <v>7391</v>
      </c>
      <c r="C7454" s="237">
        <v>60.446840011847215</v>
      </c>
    </row>
    <row r="7455" spans="2:3" x14ac:dyDescent="0.25">
      <c r="B7455" s="238">
        <v>7392</v>
      </c>
      <c r="C7455" s="237">
        <v>-15.132134001045216</v>
      </c>
    </row>
    <row r="7456" spans="2:3" x14ac:dyDescent="0.25">
      <c r="B7456" s="238">
        <v>7393</v>
      </c>
      <c r="C7456" s="237">
        <v>180.81779775399744</v>
      </c>
    </row>
    <row r="7457" spans="2:3" x14ac:dyDescent="0.25">
      <c r="B7457" s="238">
        <v>7394</v>
      </c>
      <c r="C7457" s="237">
        <v>126.92187397703501</v>
      </c>
    </row>
    <row r="7458" spans="2:3" x14ac:dyDescent="0.25">
      <c r="B7458" s="238">
        <v>7395</v>
      </c>
      <c r="C7458" s="237">
        <v>45.608999203917165</v>
      </c>
    </row>
    <row r="7459" spans="2:3" x14ac:dyDescent="0.25">
      <c r="B7459" s="238">
        <v>7396</v>
      </c>
      <c r="C7459" s="237">
        <v>155.4314733108171</v>
      </c>
    </row>
    <row r="7460" spans="2:3" x14ac:dyDescent="0.25">
      <c r="B7460" s="238">
        <v>7397</v>
      </c>
      <c r="C7460" s="237">
        <v>-23.567521009823849</v>
      </c>
    </row>
    <row r="7461" spans="2:3" x14ac:dyDescent="0.25">
      <c r="B7461" s="238">
        <v>7398</v>
      </c>
      <c r="C7461" s="237">
        <v>62.327471263738943</v>
      </c>
    </row>
    <row r="7462" spans="2:3" x14ac:dyDescent="0.25">
      <c r="B7462" s="238">
        <v>7399</v>
      </c>
      <c r="C7462" s="237">
        <v>263.82491355509586</v>
      </c>
    </row>
    <row r="7463" spans="2:3" x14ac:dyDescent="0.25">
      <c r="B7463" s="238">
        <v>7400</v>
      </c>
      <c r="C7463" s="237">
        <v>89.994482316286266</v>
      </c>
    </row>
    <row r="7464" spans="2:3" x14ac:dyDescent="0.25">
      <c r="B7464" s="238">
        <v>7401</v>
      </c>
      <c r="C7464" s="237">
        <v>-9.7361276419580349</v>
      </c>
    </row>
    <row r="7465" spans="2:3" x14ac:dyDescent="0.25">
      <c r="B7465" s="238">
        <v>7402</v>
      </c>
      <c r="C7465" s="237">
        <v>121.78037648448576</v>
      </c>
    </row>
    <row r="7466" spans="2:3" x14ac:dyDescent="0.25">
      <c r="B7466" s="238">
        <v>7403</v>
      </c>
      <c r="C7466" s="237">
        <v>73.186678726558156</v>
      </c>
    </row>
    <row r="7467" spans="2:3" x14ac:dyDescent="0.25">
      <c r="B7467" s="238">
        <v>7404</v>
      </c>
      <c r="C7467" s="237">
        <v>263.03712011645905</v>
      </c>
    </row>
    <row r="7468" spans="2:3" x14ac:dyDescent="0.25">
      <c r="B7468" s="238">
        <v>7405</v>
      </c>
      <c r="C7468" s="237">
        <v>203.24409199911798</v>
      </c>
    </row>
    <row r="7469" spans="2:3" x14ac:dyDescent="0.25">
      <c r="B7469" s="238">
        <v>7406</v>
      </c>
      <c r="C7469" s="237">
        <v>-3.4457144957806634</v>
      </c>
    </row>
    <row r="7470" spans="2:3" x14ac:dyDescent="0.25">
      <c r="B7470" s="238">
        <v>7407</v>
      </c>
      <c r="C7470" s="237">
        <v>165.02099045623268</v>
      </c>
    </row>
    <row r="7471" spans="2:3" x14ac:dyDescent="0.25">
      <c r="B7471" s="238">
        <v>7408</v>
      </c>
      <c r="C7471" s="237">
        <v>121.14871649891997</v>
      </c>
    </row>
    <row r="7472" spans="2:3" x14ac:dyDescent="0.25">
      <c r="B7472" s="238">
        <v>7409</v>
      </c>
      <c r="C7472" s="237">
        <v>-116.07207302383608</v>
      </c>
    </row>
    <row r="7473" spans="2:3" x14ac:dyDescent="0.25">
      <c r="B7473" s="238">
        <v>7410</v>
      </c>
      <c r="C7473" s="237">
        <v>192.45691945061265</v>
      </c>
    </row>
    <row r="7474" spans="2:3" x14ac:dyDescent="0.25">
      <c r="B7474" s="238">
        <v>7411</v>
      </c>
      <c r="C7474" s="237">
        <v>199.48862670215743</v>
      </c>
    </row>
    <row r="7475" spans="2:3" x14ac:dyDescent="0.25">
      <c r="B7475" s="238">
        <v>7412</v>
      </c>
      <c r="C7475" s="237">
        <v>127.27973380088434</v>
      </c>
    </row>
    <row r="7476" spans="2:3" x14ac:dyDescent="0.25">
      <c r="B7476" s="238">
        <v>7413</v>
      </c>
      <c r="C7476" s="237">
        <v>359.28852470530478</v>
      </c>
    </row>
    <row r="7477" spans="2:3" x14ac:dyDescent="0.25">
      <c r="B7477" s="238">
        <v>7414</v>
      </c>
      <c r="C7477" s="237">
        <v>-28.518320242196182</v>
      </c>
    </row>
    <row r="7478" spans="2:3" x14ac:dyDescent="0.25">
      <c r="B7478" s="238">
        <v>7415</v>
      </c>
      <c r="C7478" s="237">
        <v>-267.11042751411765</v>
      </c>
    </row>
    <row r="7479" spans="2:3" x14ac:dyDescent="0.25">
      <c r="B7479" s="238">
        <v>7416</v>
      </c>
      <c r="C7479" s="237">
        <v>83.55883422107992</v>
      </c>
    </row>
    <row r="7480" spans="2:3" x14ac:dyDescent="0.25">
      <c r="B7480" s="238">
        <v>7417</v>
      </c>
      <c r="C7480" s="237">
        <v>9.7889162662152813</v>
      </c>
    </row>
    <row r="7481" spans="2:3" x14ac:dyDescent="0.25">
      <c r="B7481" s="238">
        <v>7418</v>
      </c>
      <c r="C7481" s="237">
        <v>325.48208430633065</v>
      </c>
    </row>
    <row r="7482" spans="2:3" x14ac:dyDescent="0.25">
      <c r="B7482" s="238">
        <v>7419</v>
      </c>
      <c r="C7482" s="237">
        <v>208.30714059437881</v>
      </c>
    </row>
    <row r="7483" spans="2:3" x14ac:dyDescent="0.25">
      <c r="B7483" s="238">
        <v>7420</v>
      </c>
      <c r="C7483" s="237">
        <v>168.96243371773102</v>
      </c>
    </row>
    <row r="7484" spans="2:3" x14ac:dyDescent="0.25">
      <c r="B7484" s="238">
        <v>7421</v>
      </c>
      <c r="C7484" s="237">
        <v>-51.681085002510542</v>
      </c>
    </row>
    <row r="7485" spans="2:3" x14ac:dyDescent="0.25">
      <c r="B7485" s="238">
        <v>7422</v>
      </c>
      <c r="C7485" s="237">
        <v>368.14130205206669</v>
      </c>
    </row>
    <row r="7486" spans="2:3" x14ac:dyDescent="0.25">
      <c r="B7486" s="238">
        <v>7423</v>
      </c>
      <c r="C7486" s="237">
        <v>176.81205262459923</v>
      </c>
    </row>
    <row r="7487" spans="2:3" x14ac:dyDescent="0.25">
      <c r="B7487" s="238">
        <v>7424</v>
      </c>
      <c r="C7487" s="237">
        <v>190.35450805678914</v>
      </c>
    </row>
    <row r="7488" spans="2:3" x14ac:dyDescent="0.25">
      <c r="B7488" s="238">
        <v>7425</v>
      </c>
      <c r="C7488" s="237">
        <v>204.7272569341792</v>
      </c>
    </row>
    <row r="7489" spans="2:3" x14ac:dyDescent="0.25">
      <c r="B7489" s="238">
        <v>7426</v>
      </c>
      <c r="C7489" s="237">
        <v>-115.3926899818089</v>
      </c>
    </row>
    <row r="7490" spans="2:3" x14ac:dyDescent="0.25">
      <c r="B7490" s="238">
        <v>7427</v>
      </c>
      <c r="C7490" s="237">
        <v>-7.574954344762304</v>
      </c>
    </row>
    <row r="7491" spans="2:3" x14ac:dyDescent="0.25">
      <c r="B7491" s="238">
        <v>7428</v>
      </c>
      <c r="C7491" s="237">
        <v>359.99508649028775</v>
      </c>
    </row>
    <row r="7492" spans="2:3" x14ac:dyDescent="0.25">
      <c r="B7492" s="238">
        <v>7429</v>
      </c>
      <c r="C7492" s="237">
        <v>-113.55665387296682</v>
      </c>
    </row>
    <row r="7493" spans="2:3" x14ac:dyDescent="0.25">
      <c r="B7493" s="238">
        <v>7430</v>
      </c>
      <c r="C7493" s="237">
        <v>235.95552298375131</v>
      </c>
    </row>
    <row r="7494" spans="2:3" x14ac:dyDescent="0.25">
      <c r="B7494" s="238">
        <v>7431</v>
      </c>
      <c r="C7494" s="237">
        <v>27.20597968847936</v>
      </c>
    </row>
    <row r="7495" spans="2:3" x14ac:dyDescent="0.25">
      <c r="B7495" s="238">
        <v>7432</v>
      </c>
      <c r="C7495" s="237">
        <v>133.70398235563178</v>
      </c>
    </row>
    <row r="7496" spans="2:3" x14ac:dyDescent="0.25">
      <c r="B7496" s="238">
        <v>7433</v>
      </c>
      <c r="C7496" s="237">
        <v>257.8761248461617</v>
      </c>
    </row>
    <row r="7497" spans="2:3" x14ac:dyDescent="0.25">
      <c r="B7497" s="238">
        <v>7434</v>
      </c>
      <c r="C7497" s="237">
        <v>45.072887279588244</v>
      </c>
    </row>
    <row r="7498" spans="2:3" x14ac:dyDescent="0.25">
      <c r="B7498" s="238">
        <v>7435</v>
      </c>
      <c r="C7498" s="237">
        <v>136.00783649069962</v>
      </c>
    </row>
    <row r="7499" spans="2:3" x14ac:dyDescent="0.25">
      <c r="B7499" s="238">
        <v>7436</v>
      </c>
      <c r="C7499" s="237">
        <v>275.23618643924004</v>
      </c>
    </row>
    <row r="7500" spans="2:3" x14ac:dyDescent="0.25">
      <c r="B7500" s="238">
        <v>7437</v>
      </c>
      <c r="C7500" s="237">
        <v>210.0456850138624</v>
      </c>
    </row>
    <row r="7501" spans="2:3" x14ac:dyDescent="0.25">
      <c r="B7501" s="238">
        <v>7438</v>
      </c>
      <c r="C7501" s="237">
        <v>-147.64259170222999</v>
      </c>
    </row>
    <row r="7502" spans="2:3" x14ac:dyDescent="0.25">
      <c r="B7502" s="238">
        <v>7439</v>
      </c>
      <c r="C7502" s="237">
        <v>67.223589192671156</v>
      </c>
    </row>
    <row r="7503" spans="2:3" x14ac:dyDescent="0.25">
      <c r="B7503" s="238">
        <v>7440</v>
      </c>
      <c r="C7503" s="237">
        <v>337.18215509379502</v>
      </c>
    </row>
    <row r="7504" spans="2:3" x14ac:dyDescent="0.25">
      <c r="B7504" s="238">
        <v>7441</v>
      </c>
      <c r="C7504" s="237">
        <v>181.23078680130396</v>
      </c>
    </row>
    <row r="7505" spans="2:3" x14ac:dyDescent="0.25">
      <c r="B7505" s="238">
        <v>7442</v>
      </c>
      <c r="C7505" s="237">
        <v>314.84895681133008</v>
      </c>
    </row>
    <row r="7506" spans="2:3" x14ac:dyDescent="0.25">
      <c r="B7506" s="238">
        <v>7443</v>
      </c>
      <c r="C7506" s="237">
        <v>193.78317681393821</v>
      </c>
    </row>
    <row r="7507" spans="2:3" x14ac:dyDescent="0.25">
      <c r="B7507" s="238">
        <v>7444</v>
      </c>
      <c r="C7507" s="237">
        <v>131.7143140367709</v>
      </c>
    </row>
    <row r="7508" spans="2:3" x14ac:dyDescent="0.25">
      <c r="B7508" s="238">
        <v>7445</v>
      </c>
      <c r="C7508" s="237">
        <v>293.97036394070193</v>
      </c>
    </row>
    <row r="7509" spans="2:3" x14ac:dyDescent="0.25">
      <c r="B7509" s="238">
        <v>7446</v>
      </c>
      <c r="C7509" s="237">
        <v>22.598212986925077</v>
      </c>
    </row>
    <row r="7510" spans="2:3" x14ac:dyDescent="0.25">
      <c r="B7510" s="238">
        <v>7447</v>
      </c>
      <c r="C7510" s="237">
        <v>226.89867929953931</v>
      </c>
    </row>
    <row r="7511" spans="2:3" x14ac:dyDescent="0.25">
      <c r="B7511" s="238">
        <v>7448</v>
      </c>
      <c r="C7511" s="237">
        <v>298.03175209139295</v>
      </c>
    </row>
    <row r="7512" spans="2:3" x14ac:dyDescent="0.25">
      <c r="B7512" s="238">
        <v>7449</v>
      </c>
      <c r="C7512" s="237">
        <v>-30.258385443769583</v>
      </c>
    </row>
    <row r="7513" spans="2:3" x14ac:dyDescent="0.25">
      <c r="B7513" s="238">
        <v>7450</v>
      </c>
      <c r="C7513" s="237">
        <v>327.39787535723912</v>
      </c>
    </row>
    <row r="7514" spans="2:3" x14ac:dyDescent="0.25">
      <c r="B7514" s="238">
        <v>7451</v>
      </c>
      <c r="C7514" s="237">
        <v>76.906535454073648</v>
      </c>
    </row>
    <row r="7515" spans="2:3" x14ac:dyDescent="0.25">
      <c r="B7515" s="238">
        <v>7452</v>
      </c>
      <c r="C7515" s="237">
        <v>246.38644763795173</v>
      </c>
    </row>
    <row r="7516" spans="2:3" x14ac:dyDescent="0.25">
      <c r="B7516" s="238">
        <v>7453</v>
      </c>
      <c r="C7516" s="237">
        <v>185.59219920002056</v>
      </c>
    </row>
    <row r="7517" spans="2:3" x14ac:dyDescent="0.25">
      <c r="B7517" s="238">
        <v>7454</v>
      </c>
      <c r="C7517" s="237">
        <v>225.62966082605726</v>
      </c>
    </row>
    <row r="7518" spans="2:3" x14ac:dyDescent="0.25">
      <c r="B7518" s="238">
        <v>7455</v>
      </c>
      <c r="C7518" s="237">
        <v>150.99768424477193</v>
      </c>
    </row>
    <row r="7519" spans="2:3" x14ac:dyDescent="0.25">
      <c r="B7519" s="238">
        <v>7456</v>
      </c>
      <c r="C7519" s="237">
        <v>31.377803347394661</v>
      </c>
    </row>
    <row r="7520" spans="2:3" x14ac:dyDescent="0.25">
      <c r="B7520" s="238">
        <v>7457</v>
      </c>
      <c r="C7520" s="237">
        <v>358.58839140782834</v>
      </c>
    </row>
    <row r="7521" spans="2:3" x14ac:dyDescent="0.25">
      <c r="B7521" s="238">
        <v>7458</v>
      </c>
      <c r="C7521" s="237">
        <v>146.32615701005267</v>
      </c>
    </row>
    <row r="7522" spans="2:3" x14ac:dyDescent="0.25">
      <c r="B7522" s="238">
        <v>7459</v>
      </c>
      <c r="C7522" s="237">
        <v>219.50000678917633</v>
      </c>
    </row>
    <row r="7523" spans="2:3" x14ac:dyDescent="0.25">
      <c r="B7523" s="238">
        <v>7460</v>
      </c>
      <c r="C7523" s="237">
        <v>113.88322718190102</v>
      </c>
    </row>
    <row r="7524" spans="2:3" x14ac:dyDescent="0.25">
      <c r="B7524" s="238">
        <v>7461</v>
      </c>
      <c r="C7524" s="237">
        <v>65.401926655320949</v>
      </c>
    </row>
    <row r="7525" spans="2:3" x14ac:dyDescent="0.25">
      <c r="B7525" s="238">
        <v>7462</v>
      </c>
      <c r="C7525" s="237">
        <v>147.71144172775178</v>
      </c>
    </row>
    <row r="7526" spans="2:3" x14ac:dyDescent="0.25">
      <c r="B7526" s="238">
        <v>7463</v>
      </c>
      <c r="C7526" s="237">
        <v>55.397164433118093</v>
      </c>
    </row>
    <row r="7527" spans="2:3" x14ac:dyDescent="0.25">
      <c r="B7527" s="238">
        <v>7464</v>
      </c>
      <c r="C7527" s="237">
        <v>-46.60914566312178</v>
      </c>
    </row>
    <row r="7528" spans="2:3" x14ac:dyDescent="0.25">
      <c r="B7528" s="238">
        <v>7465</v>
      </c>
      <c r="C7528" s="237">
        <v>249.44061336288297</v>
      </c>
    </row>
    <row r="7529" spans="2:3" x14ac:dyDescent="0.25">
      <c r="B7529" s="238">
        <v>7466</v>
      </c>
      <c r="C7529" s="237">
        <v>306.22947860425069</v>
      </c>
    </row>
    <row r="7530" spans="2:3" x14ac:dyDescent="0.25">
      <c r="B7530" s="238">
        <v>7467</v>
      </c>
      <c r="C7530" s="237">
        <v>145.94076801959238</v>
      </c>
    </row>
    <row r="7531" spans="2:3" x14ac:dyDescent="0.25">
      <c r="B7531" s="238">
        <v>7468</v>
      </c>
      <c r="C7531" s="237">
        <v>116.63502608572831</v>
      </c>
    </row>
    <row r="7532" spans="2:3" x14ac:dyDescent="0.25">
      <c r="B7532" s="238">
        <v>7469</v>
      </c>
      <c r="C7532" s="237">
        <v>101.74245536391555</v>
      </c>
    </row>
    <row r="7533" spans="2:3" x14ac:dyDescent="0.25">
      <c r="B7533" s="238">
        <v>7470</v>
      </c>
      <c r="C7533" s="237">
        <v>131.16747640985892</v>
      </c>
    </row>
    <row r="7534" spans="2:3" x14ac:dyDescent="0.25">
      <c r="B7534" s="238">
        <v>7471</v>
      </c>
      <c r="C7534" s="237">
        <v>77.368084484022745</v>
      </c>
    </row>
    <row r="7535" spans="2:3" x14ac:dyDescent="0.25">
      <c r="B7535" s="238">
        <v>7472</v>
      </c>
      <c r="C7535" s="237">
        <v>102.63603143205268</v>
      </c>
    </row>
    <row r="7536" spans="2:3" x14ac:dyDescent="0.25">
      <c r="B7536" s="238">
        <v>7473</v>
      </c>
      <c r="C7536" s="237">
        <v>347.18869604978124</v>
      </c>
    </row>
    <row r="7537" spans="2:3" x14ac:dyDescent="0.25">
      <c r="B7537" s="238">
        <v>7474</v>
      </c>
      <c r="C7537" s="237">
        <v>-131.57911757210445</v>
      </c>
    </row>
    <row r="7538" spans="2:3" x14ac:dyDescent="0.25">
      <c r="B7538" s="238">
        <v>7475</v>
      </c>
      <c r="C7538" s="237">
        <v>72.256946971934866</v>
      </c>
    </row>
    <row r="7539" spans="2:3" x14ac:dyDescent="0.25">
      <c r="B7539" s="238">
        <v>7476</v>
      </c>
      <c r="C7539" s="237">
        <v>110.70682027899257</v>
      </c>
    </row>
    <row r="7540" spans="2:3" x14ac:dyDescent="0.25">
      <c r="B7540" s="238">
        <v>7477</v>
      </c>
      <c r="C7540" s="237">
        <v>54.032705765244515</v>
      </c>
    </row>
    <row r="7541" spans="2:3" x14ac:dyDescent="0.25">
      <c r="B7541" s="238">
        <v>7478</v>
      </c>
      <c r="C7541" s="237">
        <v>215.0491071028199</v>
      </c>
    </row>
    <row r="7542" spans="2:3" x14ac:dyDescent="0.25">
      <c r="B7542" s="238">
        <v>7479</v>
      </c>
      <c r="C7542" s="237">
        <v>148.66054844891167</v>
      </c>
    </row>
    <row r="7543" spans="2:3" x14ac:dyDescent="0.25">
      <c r="B7543" s="238">
        <v>7480</v>
      </c>
      <c r="C7543" s="237">
        <v>197.02664677132461</v>
      </c>
    </row>
    <row r="7544" spans="2:3" x14ac:dyDescent="0.25">
      <c r="B7544" s="238">
        <v>7481</v>
      </c>
      <c r="C7544" s="237">
        <v>40.152909191769766</v>
      </c>
    </row>
    <row r="7545" spans="2:3" x14ac:dyDescent="0.25">
      <c r="B7545" s="238">
        <v>7482</v>
      </c>
      <c r="C7545" s="237">
        <v>12.100931692270251</v>
      </c>
    </row>
    <row r="7546" spans="2:3" x14ac:dyDescent="0.25">
      <c r="B7546" s="238">
        <v>7483</v>
      </c>
      <c r="C7546" s="237">
        <v>233.09151260337001</v>
      </c>
    </row>
    <row r="7547" spans="2:3" x14ac:dyDescent="0.25">
      <c r="B7547" s="238">
        <v>7484</v>
      </c>
      <c r="C7547" s="237">
        <v>187.84217927563139</v>
      </c>
    </row>
    <row r="7548" spans="2:3" x14ac:dyDescent="0.25">
      <c r="B7548" s="238">
        <v>7485</v>
      </c>
      <c r="C7548" s="237">
        <v>93.141638953388124</v>
      </c>
    </row>
    <row r="7549" spans="2:3" x14ac:dyDescent="0.25">
      <c r="B7549" s="238">
        <v>7486</v>
      </c>
      <c r="C7549" s="237">
        <v>100.37120193256541</v>
      </c>
    </row>
    <row r="7550" spans="2:3" x14ac:dyDescent="0.25">
      <c r="B7550" s="238">
        <v>7487</v>
      </c>
      <c r="C7550" s="237">
        <v>130.22416145830428</v>
      </c>
    </row>
    <row r="7551" spans="2:3" x14ac:dyDescent="0.25">
      <c r="B7551" s="238">
        <v>7488</v>
      </c>
      <c r="C7551" s="237">
        <v>227.89485076947733</v>
      </c>
    </row>
    <row r="7552" spans="2:3" x14ac:dyDescent="0.25">
      <c r="B7552" s="238">
        <v>7489</v>
      </c>
      <c r="C7552" s="237">
        <v>-1.3195043818967633E-3</v>
      </c>
    </row>
    <row r="7553" spans="2:3" x14ac:dyDescent="0.25">
      <c r="B7553" s="238">
        <v>7490</v>
      </c>
      <c r="C7553" s="237">
        <v>93.990711086457466</v>
      </c>
    </row>
    <row r="7554" spans="2:3" x14ac:dyDescent="0.25">
      <c r="B7554" s="238">
        <v>7491</v>
      </c>
      <c r="C7554" s="237">
        <v>-142.79733912737959</v>
      </c>
    </row>
    <row r="7555" spans="2:3" x14ac:dyDescent="0.25">
      <c r="B7555" s="238">
        <v>7492</v>
      </c>
      <c r="C7555" s="237">
        <v>65.199863962071049</v>
      </c>
    </row>
    <row r="7556" spans="2:3" x14ac:dyDescent="0.25">
      <c r="B7556" s="238">
        <v>7493</v>
      </c>
      <c r="C7556" s="237">
        <v>271.35676034938592</v>
      </c>
    </row>
    <row r="7557" spans="2:3" x14ac:dyDescent="0.25">
      <c r="B7557" s="238">
        <v>7494</v>
      </c>
      <c r="C7557" s="237">
        <v>12.642602199604823</v>
      </c>
    </row>
    <row r="7558" spans="2:3" x14ac:dyDescent="0.25">
      <c r="B7558" s="238">
        <v>7495</v>
      </c>
      <c r="C7558" s="237">
        <v>-288.11162683756174</v>
      </c>
    </row>
    <row r="7559" spans="2:3" x14ac:dyDescent="0.25">
      <c r="B7559" s="238">
        <v>7496</v>
      </c>
      <c r="C7559" s="237">
        <v>92.814267197029565</v>
      </c>
    </row>
    <row r="7560" spans="2:3" x14ac:dyDescent="0.25">
      <c r="B7560" s="238">
        <v>7497</v>
      </c>
      <c r="C7560" s="237">
        <v>74.659014036117</v>
      </c>
    </row>
    <row r="7561" spans="2:3" x14ac:dyDescent="0.25">
      <c r="B7561" s="238">
        <v>7498</v>
      </c>
      <c r="C7561" s="237">
        <v>88.423668895995576</v>
      </c>
    </row>
    <row r="7562" spans="2:3" x14ac:dyDescent="0.25">
      <c r="B7562" s="238">
        <v>7499</v>
      </c>
      <c r="C7562" s="237">
        <v>-33.961899254491072</v>
      </c>
    </row>
    <row r="7563" spans="2:3" x14ac:dyDescent="0.25">
      <c r="B7563" s="238">
        <v>7500</v>
      </c>
      <c r="C7563" s="237">
        <v>-0.49765803542675258</v>
      </c>
    </row>
    <row r="7564" spans="2:3" x14ac:dyDescent="0.25">
      <c r="B7564" s="238">
        <v>7501</v>
      </c>
      <c r="C7564" s="237">
        <v>-134.43086793572223</v>
      </c>
    </row>
    <row r="7565" spans="2:3" x14ac:dyDescent="0.25">
      <c r="B7565" s="238">
        <v>7502</v>
      </c>
      <c r="C7565" s="237">
        <v>22.449635043711353</v>
      </c>
    </row>
    <row r="7566" spans="2:3" x14ac:dyDescent="0.25">
      <c r="B7566" s="238">
        <v>7503</v>
      </c>
      <c r="C7566" s="237">
        <v>173.44238502610122</v>
      </c>
    </row>
    <row r="7567" spans="2:3" x14ac:dyDescent="0.25">
      <c r="B7567" s="238">
        <v>7504</v>
      </c>
      <c r="C7567" s="237">
        <v>85.7686457479372</v>
      </c>
    </row>
    <row r="7568" spans="2:3" x14ac:dyDescent="0.25">
      <c r="B7568" s="238">
        <v>7505</v>
      </c>
      <c r="C7568" s="237">
        <v>-22.212286837452353</v>
      </c>
    </row>
    <row r="7569" spans="2:3" x14ac:dyDescent="0.25">
      <c r="B7569" s="238">
        <v>7506</v>
      </c>
      <c r="C7569" s="237">
        <v>190.39409059218821</v>
      </c>
    </row>
    <row r="7570" spans="2:3" x14ac:dyDescent="0.25">
      <c r="B7570" s="238">
        <v>7507</v>
      </c>
      <c r="C7570" s="237">
        <v>167.678589733829</v>
      </c>
    </row>
    <row r="7571" spans="2:3" x14ac:dyDescent="0.25">
      <c r="B7571" s="238">
        <v>7508</v>
      </c>
      <c r="C7571" s="237">
        <v>118.84368423405962</v>
      </c>
    </row>
    <row r="7572" spans="2:3" x14ac:dyDescent="0.25">
      <c r="B7572" s="238">
        <v>7509</v>
      </c>
      <c r="C7572" s="237">
        <v>116.0832754484055</v>
      </c>
    </row>
    <row r="7573" spans="2:3" x14ac:dyDescent="0.25">
      <c r="B7573" s="238">
        <v>7510</v>
      </c>
      <c r="C7573" s="237">
        <v>204.220183834718</v>
      </c>
    </row>
    <row r="7574" spans="2:3" x14ac:dyDescent="0.25">
      <c r="B7574" s="238">
        <v>7511</v>
      </c>
      <c r="C7574" s="237">
        <v>46.858191273597868</v>
      </c>
    </row>
    <row r="7575" spans="2:3" x14ac:dyDescent="0.25">
      <c r="B7575" s="238">
        <v>7512</v>
      </c>
      <c r="C7575" s="237">
        <v>24.219396798404048</v>
      </c>
    </row>
    <row r="7576" spans="2:3" x14ac:dyDescent="0.25">
      <c r="B7576" s="238">
        <v>7513</v>
      </c>
      <c r="C7576" s="237">
        <v>372.70617642017476</v>
      </c>
    </row>
    <row r="7577" spans="2:3" x14ac:dyDescent="0.25">
      <c r="B7577" s="238">
        <v>7514</v>
      </c>
      <c r="C7577" s="237">
        <v>67.286284045597569</v>
      </c>
    </row>
    <row r="7578" spans="2:3" x14ac:dyDescent="0.25">
      <c r="B7578" s="238">
        <v>7515</v>
      </c>
      <c r="C7578" s="237">
        <v>359.12236795550166</v>
      </c>
    </row>
    <row r="7579" spans="2:3" x14ac:dyDescent="0.25">
      <c r="B7579" s="238">
        <v>7516</v>
      </c>
      <c r="C7579" s="237">
        <v>60.58565762216675</v>
      </c>
    </row>
    <row r="7580" spans="2:3" x14ac:dyDescent="0.25">
      <c r="B7580" s="238">
        <v>7517</v>
      </c>
      <c r="C7580" s="237">
        <v>26.497157407694303</v>
      </c>
    </row>
    <row r="7581" spans="2:3" x14ac:dyDescent="0.25">
      <c r="B7581" s="238">
        <v>7518</v>
      </c>
      <c r="C7581" s="237">
        <v>52.17730061274186</v>
      </c>
    </row>
    <row r="7582" spans="2:3" x14ac:dyDescent="0.25">
      <c r="B7582" s="238">
        <v>7519</v>
      </c>
      <c r="C7582" s="237">
        <v>-71.631448479737884</v>
      </c>
    </row>
    <row r="7583" spans="2:3" x14ac:dyDescent="0.25">
      <c r="B7583" s="238">
        <v>7520</v>
      </c>
      <c r="C7583" s="237">
        <v>163.00078764649518</v>
      </c>
    </row>
    <row r="7584" spans="2:3" x14ac:dyDescent="0.25">
      <c r="B7584" s="238">
        <v>7521</v>
      </c>
      <c r="C7584" s="237">
        <v>76.184933365939358</v>
      </c>
    </row>
    <row r="7585" spans="2:3" x14ac:dyDescent="0.25">
      <c r="B7585" s="238">
        <v>7522</v>
      </c>
      <c r="C7585" s="237">
        <v>52.866797499238899</v>
      </c>
    </row>
    <row r="7586" spans="2:3" x14ac:dyDescent="0.25">
      <c r="B7586" s="238">
        <v>7523</v>
      </c>
      <c r="C7586" s="237">
        <v>242.62335329074926</v>
      </c>
    </row>
    <row r="7587" spans="2:3" x14ac:dyDescent="0.25">
      <c r="B7587" s="238">
        <v>7524</v>
      </c>
      <c r="C7587" s="237">
        <v>245.81959483116398</v>
      </c>
    </row>
    <row r="7588" spans="2:3" x14ac:dyDescent="0.25">
      <c r="B7588" s="238">
        <v>7525</v>
      </c>
      <c r="C7588" s="237">
        <v>192.10952534995553</v>
      </c>
    </row>
    <row r="7589" spans="2:3" x14ac:dyDescent="0.25">
      <c r="B7589" s="238">
        <v>7526</v>
      </c>
      <c r="C7589" s="237">
        <v>-35.456788037196276</v>
      </c>
    </row>
    <row r="7590" spans="2:3" x14ac:dyDescent="0.25">
      <c r="B7590" s="238">
        <v>7527</v>
      </c>
      <c r="C7590" s="237">
        <v>16.635454828004029</v>
      </c>
    </row>
    <row r="7591" spans="2:3" x14ac:dyDescent="0.25">
      <c r="B7591" s="238">
        <v>7528</v>
      </c>
      <c r="C7591" s="237">
        <v>-6.236529712700758</v>
      </c>
    </row>
    <row r="7592" spans="2:3" x14ac:dyDescent="0.25">
      <c r="B7592" s="238">
        <v>7529</v>
      </c>
      <c r="C7592" s="237">
        <v>75.004957638525866</v>
      </c>
    </row>
    <row r="7593" spans="2:3" x14ac:dyDescent="0.25">
      <c r="B7593" s="238">
        <v>7530</v>
      </c>
      <c r="C7593" s="237">
        <v>181.33024113612288</v>
      </c>
    </row>
    <row r="7594" spans="2:3" x14ac:dyDescent="0.25">
      <c r="B7594" s="238">
        <v>7531</v>
      </c>
      <c r="C7594" s="237">
        <v>226.83974988080212</v>
      </c>
    </row>
    <row r="7595" spans="2:3" x14ac:dyDescent="0.25">
      <c r="B7595" s="238">
        <v>7532</v>
      </c>
      <c r="C7595" s="237">
        <v>131.85908252116698</v>
      </c>
    </row>
    <row r="7596" spans="2:3" x14ac:dyDescent="0.25">
      <c r="B7596" s="238">
        <v>7533</v>
      </c>
      <c r="C7596" s="237">
        <v>32.555404364828675</v>
      </c>
    </row>
    <row r="7597" spans="2:3" x14ac:dyDescent="0.25">
      <c r="B7597" s="238">
        <v>7534</v>
      </c>
      <c r="C7597" s="237">
        <v>148.92732810247207</v>
      </c>
    </row>
    <row r="7598" spans="2:3" x14ac:dyDescent="0.25">
      <c r="B7598" s="238">
        <v>7535</v>
      </c>
      <c r="C7598" s="237">
        <v>152.39278827220159</v>
      </c>
    </row>
    <row r="7599" spans="2:3" x14ac:dyDescent="0.25">
      <c r="B7599" s="238">
        <v>7536</v>
      </c>
      <c r="C7599" s="237">
        <v>164.92606698964505</v>
      </c>
    </row>
    <row r="7600" spans="2:3" x14ac:dyDescent="0.25">
      <c r="B7600" s="238">
        <v>7537</v>
      </c>
      <c r="C7600" s="237">
        <v>172.78307533586434</v>
      </c>
    </row>
    <row r="7601" spans="2:3" x14ac:dyDescent="0.25">
      <c r="B7601" s="238">
        <v>7538</v>
      </c>
      <c r="C7601" s="237">
        <v>459.53613609082828</v>
      </c>
    </row>
    <row r="7602" spans="2:3" x14ac:dyDescent="0.25">
      <c r="B7602" s="238">
        <v>7539</v>
      </c>
      <c r="C7602" s="237">
        <v>148.37429539815062</v>
      </c>
    </row>
    <row r="7603" spans="2:3" x14ac:dyDescent="0.25">
      <c r="B7603" s="238">
        <v>7540</v>
      </c>
      <c r="C7603" s="237">
        <v>18.180443789784889</v>
      </c>
    </row>
    <row r="7604" spans="2:3" x14ac:dyDescent="0.25">
      <c r="B7604" s="238">
        <v>7541</v>
      </c>
      <c r="C7604" s="237">
        <v>-70.737588548885867</v>
      </c>
    </row>
    <row r="7605" spans="2:3" x14ac:dyDescent="0.25">
      <c r="B7605" s="238">
        <v>7542</v>
      </c>
      <c r="C7605" s="237">
        <v>-34.120461482590088</v>
      </c>
    </row>
    <row r="7606" spans="2:3" x14ac:dyDescent="0.25">
      <c r="B7606" s="238">
        <v>7543</v>
      </c>
      <c r="C7606" s="237">
        <v>332.24201374531458</v>
      </c>
    </row>
    <row r="7607" spans="2:3" x14ac:dyDescent="0.25">
      <c r="B7607" s="238">
        <v>7544</v>
      </c>
      <c r="C7607" s="237">
        <v>-30.289698989929491</v>
      </c>
    </row>
    <row r="7608" spans="2:3" x14ac:dyDescent="0.25">
      <c r="B7608" s="238">
        <v>7545</v>
      </c>
      <c r="C7608" s="237">
        <v>283.35951290709812</v>
      </c>
    </row>
    <row r="7609" spans="2:3" x14ac:dyDescent="0.25">
      <c r="B7609" s="238">
        <v>7546</v>
      </c>
      <c r="C7609" s="237">
        <v>86.393951034300301</v>
      </c>
    </row>
    <row r="7610" spans="2:3" x14ac:dyDescent="0.25">
      <c r="B7610" s="238">
        <v>7547</v>
      </c>
      <c r="C7610" s="237">
        <v>237.28840755322602</v>
      </c>
    </row>
    <row r="7611" spans="2:3" x14ac:dyDescent="0.25">
      <c r="B7611" s="238">
        <v>7548</v>
      </c>
      <c r="C7611" s="237">
        <v>253.05275855425336</v>
      </c>
    </row>
    <row r="7612" spans="2:3" x14ac:dyDescent="0.25">
      <c r="B7612" s="238">
        <v>7549</v>
      </c>
      <c r="C7612" s="237">
        <v>377.80523707639509</v>
      </c>
    </row>
    <row r="7613" spans="2:3" x14ac:dyDescent="0.25">
      <c r="B7613" s="238">
        <v>7550</v>
      </c>
      <c r="C7613" s="237">
        <v>-12.707847697301617</v>
      </c>
    </row>
    <row r="7614" spans="2:3" x14ac:dyDescent="0.25">
      <c r="B7614" s="238">
        <v>7551</v>
      </c>
      <c r="C7614" s="237">
        <v>-121.02148020008616</v>
      </c>
    </row>
    <row r="7615" spans="2:3" x14ac:dyDescent="0.25">
      <c r="B7615" s="238">
        <v>7552</v>
      </c>
      <c r="C7615" s="237">
        <v>131.23535296041248</v>
      </c>
    </row>
    <row r="7616" spans="2:3" x14ac:dyDescent="0.25">
      <c r="B7616" s="238">
        <v>7553</v>
      </c>
      <c r="C7616" s="237">
        <v>20.132013767880537</v>
      </c>
    </row>
    <row r="7617" spans="2:3" x14ac:dyDescent="0.25">
      <c r="B7617" s="238">
        <v>7554</v>
      </c>
      <c r="C7617" s="237">
        <v>274.57868533404076</v>
      </c>
    </row>
    <row r="7618" spans="2:3" x14ac:dyDescent="0.25">
      <c r="B7618" s="238">
        <v>7555</v>
      </c>
      <c r="C7618" s="237">
        <v>155.09962212878168</v>
      </c>
    </row>
    <row r="7619" spans="2:3" x14ac:dyDescent="0.25">
      <c r="B7619" s="238">
        <v>7556</v>
      </c>
      <c r="C7619" s="237">
        <v>219.96173518234829</v>
      </c>
    </row>
    <row r="7620" spans="2:3" x14ac:dyDescent="0.25">
      <c r="B7620" s="238">
        <v>7557</v>
      </c>
      <c r="C7620" s="237">
        <v>213.45154853440491</v>
      </c>
    </row>
    <row r="7621" spans="2:3" x14ac:dyDescent="0.25">
      <c r="B7621" s="238">
        <v>7558</v>
      </c>
      <c r="C7621" s="237">
        <v>432.21854176819147</v>
      </c>
    </row>
    <row r="7622" spans="2:3" x14ac:dyDescent="0.25">
      <c r="B7622" s="238">
        <v>7559</v>
      </c>
      <c r="C7622" s="237">
        <v>151.33851351542319</v>
      </c>
    </row>
    <row r="7623" spans="2:3" x14ac:dyDescent="0.25">
      <c r="B7623" s="238">
        <v>7560</v>
      </c>
      <c r="C7623" s="237">
        <v>238.32629436813505</v>
      </c>
    </row>
    <row r="7624" spans="2:3" x14ac:dyDescent="0.25">
      <c r="B7624" s="238">
        <v>7561</v>
      </c>
      <c r="C7624" s="237">
        <v>-136.29092833347187</v>
      </c>
    </row>
    <row r="7625" spans="2:3" x14ac:dyDescent="0.25">
      <c r="B7625" s="238">
        <v>7562</v>
      </c>
      <c r="C7625" s="237">
        <v>183.0955158111459</v>
      </c>
    </row>
    <row r="7626" spans="2:3" x14ac:dyDescent="0.25">
      <c r="B7626" s="238">
        <v>7563</v>
      </c>
      <c r="C7626" s="237">
        <v>-5.5325963885675549</v>
      </c>
    </row>
    <row r="7627" spans="2:3" x14ac:dyDescent="0.25">
      <c r="B7627" s="238">
        <v>7564</v>
      </c>
      <c r="C7627" s="237">
        <v>112.03861801747757</v>
      </c>
    </row>
    <row r="7628" spans="2:3" x14ac:dyDescent="0.25">
      <c r="B7628" s="238">
        <v>7565</v>
      </c>
      <c r="C7628" s="237">
        <v>160.06586719456604</v>
      </c>
    </row>
    <row r="7629" spans="2:3" x14ac:dyDescent="0.25">
      <c r="B7629" s="238">
        <v>7566</v>
      </c>
      <c r="C7629" s="237">
        <v>56.513092744656298</v>
      </c>
    </row>
    <row r="7630" spans="2:3" x14ac:dyDescent="0.25">
      <c r="B7630" s="238">
        <v>7567</v>
      </c>
      <c r="C7630" s="237">
        <v>-23.082198228706773</v>
      </c>
    </row>
    <row r="7631" spans="2:3" x14ac:dyDescent="0.25">
      <c r="B7631" s="238">
        <v>7568</v>
      </c>
      <c r="C7631" s="237">
        <v>75.025591171125711</v>
      </c>
    </row>
    <row r="7632" spans="2:3" x14ac:dyDescent="0.25">
      <c r="B7632" s="238">
        <v>7569</v>
      </c>
      <c r="C7632" s="237">
        <v>273.75827312318529</v>
      </c>
    </row>
    <row r="7633" spans="2:3" x14ac:dyDescent="0.25">
      <c r="B7633" s="238">
        <v>7570</v>
      </c>
      <c r="C7633" s="237">
        <v>-252.42880526431554</v>
      </c>
    </row>
    <row r="7634" spans="2:3" x14ac:dyDescent="0.25">
      <c r="B7634" s="238">
        <v>7571</v>
      </c>
      <c r="C7634" s="237">
        <v>-40.18810478836096</v>
      </c>
    </row>
    <row r="7635" spans="2:3" x14ac:dyDescent="0.25">
      <c r="B7635" s="238">
        <v>7572</v>
      </c>
      <c r="C7635" s="237">
        <v>-32.579990155348952</v>
      </c>
    </row>
    <row r="7636" spans="2:3" x14ac:dyDescent="0.25">
      <c r="B7636" s="238">
        <v>7573</v>
      </c>
      <c r="C7636" s="237">
        <v>119.68550623065751</v>
      </c>
    </row>
    <row r="7637" spans="2:3" x14ac:dyDescent="0.25">
      <c r="B7637" s="238">
        <v>7574</v>
      </c>
      <c r="C7637" s="237">
        <v>220.47097102278082</v>
      </c>
    </row>
    <row r="7638" spans="2:3" x14ac:dyDescent="0.25">
      <c r="B7638" s="238">
        <v>7575</v>
      </c>
      <c r="C7638" s="237">
        <v>33.851054764181058</v>
      </c>
    </row>
    <row r="7639" spans="2:3" x14ac:dyDescent="0.25">
      <c r="B7639" s="238">
        <v>7576</v>
      </c>
      <c r="C7639" s="237">
        <v>160.95742550264566</v>
      </c>
    </row>
    <row r="7640" spans="2:3" x14ac:dyDescent="0.25">
      <c r="B7640" s="238">
        <v>7577</v>
      </c>
      <c r="C7640" s="237">
        <v>42.633277274518463</v>
      </c>
    </row>
    <row r="7641" spans="2:3" x14ac:dyDescent="0.25">
      <c r="B7641" s="238">
        <v>7578</v>
      </c>
      <c r="C7641" s="237">
        <v>153.58943785510439</v>
      </c>
    </row>
    <row r="7642" spans="2:3" x14ac:dyDescent="0.25">
      <c r="B7642" s="238">
        <v>7579</v>
      </c>
      <c r="C7642" s="237">
        <v>-95.086488241544089</v>
      </c>
    </row>
    <row r="7643" spans="2:3" x14ac:dyDescent="0.25">
      <c r="B7643" s="238">
        <v>7580</v>
      </c>
      <c r="C7643" s="237">
        <v>1.1203293568315758</v>
      </c>
    </row>
    <row r="7644" spans="2:3" x14ac:dyDescent="0.25">
      <c r="B7644" s="238">
        <v>7581</v>
      </c>
      <c r="C7644" s="237">
        <v>7.1193453310308428</v>
      </c>
    </row>
    <row r="7645" spans="2:3" x14ac:dyDescent="0.25">
      <c r="B7645" s="238">
        <v>7582</v>
      </c>
      <c r="C7645" s="237">
        <v>291.33332491381572</v>
      </c>
    </row>
    <row r="7646" spans="2:3" x14ac:dyDescent="0.25">
      <c r="B7646" s="238">
        <v>7583</v>
      </c>
      <c r="C7646" s="237">
        <v>392.40912940151196</v>
      </c>
    </row>
    <row r="7647" spans="2:3" x14ac:dyDescent="0.25">
      <c r="B7647" s="238">
        <v>7584</v>
      </c>
      <c r="C7647" s="237">
        <v>123.14872502474299</v>
      </c>
    </row>
    <row r="7648" spans="2:3" x14ac:dyDescent="0.25">
      <c r="B7648" s="238">
        <v>7585</v>
      </c>
      <c r="C7648" s="237">
        <v>199.28170699249893</v>
      </c>
    </row>
    <row r="7649" spans="2:3" x14ac:dyDescent="0.25">
      <c r="B7649" s="238">
        <v>7586</v>
      </c>
      <c r="C7649" s="237">
        <v>47.644944331403792</v>
      </c>
    </row>
    <row r="7650" spans="2:3" x14ac:dyDescent="0.25">
      <c r="B7650" s="238">
        <v>7587</v>
      </c>
      <c r="C7650" s="237">
        <v>66.498203806520308</v>
      </c>
    </row>
    <row r="7651" spans="2:3" x14ac:dyDescent="0.25">
      <c r="B7651" s="238">
        <v>7588</v>
      </c>
      <c r="C7651" s="237">
        <v>55.922935999575216</v>
      </c>
    </row>
    <row r="7652" spans="2:3" x14ac:dyDescent="0.25">
      <c r="B7652" s="238">
        <v>7589</v>
      </c>
      <c r="C7652" s="237">
        <v>145.09354974753967</v>
      </c>
    </row>
    <row r="7653" spans="2:3" x14ac:dyDescent="0.25">
      <c r="B7653" s="238">
        <v>7590</v>
      </c>
      <c r="C7653" s="237">
        <v>75.617006636184456</v>
      </c>
    </row>
    <row r="7654" spans="2:3" x14ac:dyDescent="0.25">
      <c r="B7654" s="238">
        <v>7591</v>
      </c>
      <c r="C7654" s="237">
        <v>139.21259895417057</v>
      </c>
    </row>
    <row r="7655" spans="2:3" x14ac:dyDescent="0.25">
      <c r="B7655" s="238">
        <v>7592</v>
      </c>
      <c r="C7655" s="237">
        <v>-30.073243483913359</v>
      </c>
    </row>
    <row r="7656" spans="2:3" x14ac:dyDescent="0.25">
      <c r="B7656" s="238">
        <v>7593</v>
      </c>
      <c r="C7656" s="237">
        <v>-2.1542711676217294</v>
      </c>
    </row>
    <row r="7657" spans="2:3" x14ac:dyDescent="0.25">
      <c r="B7657" s="238">
        <v>7594</v>
      </c>
      <c r="C7657" s="237">
        <v>122.85271481184056</v>
      </c>
    </row>
    <row r="7658" spans="2:3" x14ac:dyDescent="0.25">
      <c r="B7658" s="238">
        <v>7595</v>
      </c>
      <c r="C7658" s="237">
        <v>39.175049290828525</v>
      </c>
    </row>
    <row r="7659" spans="2:3" x14ac:dyDescent="0.25">
      <c r="B7659" s="238">
        <v>7596</v>
      </c>
      <c r="C7659" s="237">
        <v>189.17405402597865</v>
      </c>
    </row>
    <row r="7660" spans="2:3" x14ac:dyDescent="0.25">
      <c r="B7660" s="238">
        <v>7597</v>
      </c>
      <c r="C7660" s="237">
        <v>-24.486980336823081</v>
      </c>
    </row>
    <row r="7661" spans="2:3" x14ac:dyDescent="0.25">
      <c r="B7661" s="238">
        <v>7598</v>
      </c>
      <c r="C7661" s="237">
        <v>74.672954719684824</v>
      </c>
    </row>
    <row r="7662" spans="2:3" x14ac:dyDescent="0.25">
      <c r="B7662" s="238">
        <v>7599</v>
      </c>
      <c r="C7662" s="237">
        <v>-187.51604983702049</v>
      </c>
    </row>
    <row r="7663" spans="2:3" x14ac:dyDescent="0.25">
      <c r="B7663" s="238">
        <v>7600</v>
      </c>
      <c r="C7663" s="237">
        <v>260.65698726322785</v>
      </c>
    </row>
    <row r="7664" spans="2:3" x14ac:dyDescent="0.25">
      <c r="B7664" s="238">
        <v>7601</v>
      </c>
      <c r="C7664" s="237">
        <v>-23.843563599799324</v>
      </c>
    </row>
    <row r="7665" spans="2:3" x14ac:dyDescent="0.25">
      <c r="B7665" s="238">
        <v>7602</v>
      </c>
      <c r="C7665" s="237">
        <v>-73.56403409979373</v>
      </c>
    </row>
    <row r="7666" spans="2:3" x14ac:dyDescent="0.25">
      <c r="B7666" s="238">
        <v>7603</v>
      </c>
      <c r="C7666" s="237">
        <v>183.63204953480755</v>
      </c>
    </row>
    <row r="7667" spans="2:3" x14ac:dyDescent="0.25">
      <c r="B7667" s="238">
        <v>7604</v>
      </c>
      <c r="C7667" s="237">
        <v>209.90500002224229</v>
      </c>
    </row>
    <row r="7668" spans="2:3" x14ac:dyDescent="0.25">
      <c r="B7668" s="238">
        <v>7605</v>
      </c>
      <c r="C7668" s="237">
        <v>211.92976662331441</v>
      </c>
    </row>
    <row r="7669" spans="2:3" x14ac:dyDescent="0.25">
      <c r="B7669" s="238">
        <v>7606</v>
      </c>
      <c r="C7669" s="237">
        <v>209.57496326920955</v>
      </c>
    </row>
    <row r="7670" spans="2:3" x14ac:dyDescent="0.25">
      <c r="B7670" s="238">
        <v>7607</v>
      </c>
      <c r="C7670" s="237">
        <v>293.76121456924852</v>
      </c>
    </row>
    <row r="7671" spans="2:3" x14ac:dyDescent="0.25">
      <c r="B7671" s="238">
        <v>7608</v>
      </c>
      <c r="C7671" s="237">
        <v>128.41071757638588</v>
      </c>
    </row>
    <row r="7672" spans="2:3" x14ac:dyDescent="0.25">
      <c r="B7672" s="238">
        <v>7609</v>
      </c>
      <c r="C7672" s="237">
        <v>211.30472000770646</v>
      </c>
    </row>
    <row r="7673" spans="2:3" x14ac:dyDescent="0.25">
      <c r="B7673" s="238">
        <v>7610</v>
      </c>
      <c r="C7673" s="237">
        <v>85.699204388340064</v>
      </c>
    </row>
    <row r="7674" spans="2:3" x14ac:dyDescent="0.25">
      <c r="B7674" s="238">
        <v>7611</v>
      </c>
      <c r="C7674" s="237">
        <v>122.09988304730821</v>
      </c>
    </row>
    <row r="7675" spans="2:3" x14ac:dyDescent="0.25">
      <c r="B7675" s="238">
        <v>7612</v>
      </c>
      <c r="C7675" s="237">
        <v>-140.92982249024897</v>
      </c>
    </row>
    <row r="7676" spans="2:3" x14ac:dyDescent="0.25">
      <c r="B7676" s="238">
        <v>7613</v>
      </c>
      <c r="C7676" s="237">
        <v>124.79047534532124</v>
      </c>
    </row>
    <row r="7677" spans="2:3" x14ac:dyDescent="0.25">
      <c r="B7677" s="238">
        <v>7614</v>
      </c>
      <c r="C7677" s="237">
        <v>-10.908663462769454</v>
      </c>
    </row>
    <row r="7678" spans="2:3" x14ac:dyDescent="0.25">
      <c r="B7678" s="238">
        <v>7615</v>
      </c>
      <c r="C7678" s="237">
        <v>116.74006812032718</v>
      </c>
    </row>
    <row r="7679" spans="2:3" x14ac:dyDescent="0.25">
      <c r="B7679" s="238">
        <v>7616</v>
      </c>
      <c r="C7679" s="237">
        <v>33.684822310568478</v>
      </c>
    </row>
    <row r="7680" spans="2:3" x14ac:dyDescent="0.25">
      <c r="B7680" s="238">
        <v>7617</v>
      </c>
      <c r="C7680" s="237">
        <v>196.21967376371765</v>
      </c>
    </row>
    <row r="7681" spans="2:3" x14ac:dyDescent="0.25">
      <c r="B7681" s="238">
        <v>7618</v>
      </c>
      <c r="C7681" s="237">
        <v>405.86955712186676</v>
      </c>
    </row>
    <row r="7682" spans="2:3" x14ac:dyDescent="0.25">
      <c r="B7682" s="238">
        <v>7619</v>
      </c>
      <c r="C7682" s="237">
        <v>131.80046058556994</v>
      </c>
    </row>
    <row r="7683" spans="2:3" x14ac:dyDescent="0.25">
      <c r="B7683" s="238">
        <v>7620</v>
      </c>
      <c r="C7683" s="237">
        <v>101.31273611592025</v>
      </c>
    </row>
    <row r="7684" spans="2:3" x14ac:dyDescent="0.25">
      <c r="B7684" s="238">
        <v>7621</v>
      </c>
      <c r="C7684" s="237">
        <v>179.47758638549035</v>
      </c>
    </row>
    <row r="7685" spans="2:3" x14ac:dyDescent="0.25">
      <c r="B7685" s="238">
        <v>7622</v>
      </c>
      <c r="C7685" s="237">
        <v>300.36564827348224</v>
      </c>
    </row>
    <row r="7686" spans="2:3" x14ac:dyDescent="0.25">
      <c r="B7686" s="238">
        <v>7623</v>
      </c>
      <c r="C7686" s="237">
        <v>131.57497450794895</v>
      </c>
    </row>
    <row r="7687" spans="2:3" x14ac:dyDescent="0.25">
      <c r="B7687" s="238">
        <v>7624</v>
      </c>
      <c r="C7687" s="237">
        <v>200.6644265178096</v>
      </c>
    </row>
    <row r="7688" spans="2:3" x14ac:dyDescent="0.25">
      <c r="B7688" s="238">
        <v>7625</v>
      </c>
      <c r="C7688" s="237">
        <v>4.460750511388369</v>
      </c>
    </row>
    <row r="7689" spans="2:3" x14ac:dyDescent="0.25">
      <c r="B7689" s="238">
        <v>7626</v>
      </c>
      <c r="C7689" s="237">
        <v>275.61359091439931</v>
      </c>
    </row>
    <row r="7690" spans="2:3" x14ac:dyDescent="0.25">
      <c r="B7690" s="238">
        <v>7627</v>
      </c>
      <c r="C7690" s="237">
        <v>97.655780512545533</v>
      </c>
    </row>
    <row r="7691" spans="2:3" x14ac:dyDescent="0.25">
      <c r="B7691" s="238">
        <v>7628</v>
      </c>
      <c r="C7691" s="237">
        <v>-25.905630903110023</v>
      </c>
    </row>
    <row r="7692" spans="2:3" x14ac:dyDescent="0.25">
      <c r="B7692" s="238">
        <v>7629</v>
      </c>
      <c r="C7692" s="237">
        <v>-80.737695533966502</v>
      </c>
    </row>
    <row r="7693" spans="2:3" x14ac:dyDescent="0.25">
      <c r="B7693" s="238">
        <v>7630</v>
      </c>
      <c r="C7693" s="237">
        <v>-18.94223112606349</v>
      </c>
    </row>
    <row r="7694" spans="2:3" x14ac:dyDescent="0.25">
      <c r="B7694" s="238">
        <v>7631</v>
      </c>
      <c r="C7694" s="237">
        <v>-34.487861796702333</v>
      </c>
    </row>
    <row r="7695" spans="2:3" x14ac:dyDescent="0.25">
      <c r="B7695" s="238">
        <v>7632</v>
      </c>
      <c r="C7695" s="237">
        <v>165.67031025528473</v>
      </c>
    </row>
    <row r="7696" spans="2:3" x14ac:dyDescent="0.25">
      <c r="B7696" s="238">
        <v>7633</v>
      </c>
      <c r="C7696" s="237">
        <v>144.4587978020966</v>
      </c>
    </row>
    <row r="7697" spans="2:3" x14ac:dyDescent="0.25">
      <c r="B7697" s="238">
        <v>7634</v>
      </c>
      <c r="C7697" s="237">
        <v>122.1226492730756</v>
      </c>
    </row>
    <row r="7698" spans="2:3" x14ac:dyDescent="0.25">
      <c r="B7698" s="238">
        <v>7635</v>
      </c>
      <c r="C7698" s="237">
        <v>45.334940483794185</v>
      </c>
    </row>
    <row r="7699" spans="2:3" x14ac:dyDescent="0.25">
      <c r="B7699" s="238">
        <v>7636</v>
      </c>
      <c r="C7699" s="237">
        <v>128.56409546689133</v>
      </c>
    </row>
    <row r="7700" spans="2:3" x14ac:dyDescent="0.25">
      <c r="B7700" s="238">
        <v>7637</v>
      </c>
      <c r="C7700" s="237">
        <v>-125.62967490048132</v>
      </c>
    </row>
    <row r="7701" spans="2:3" x14ac:dyDescent="0.25">
      <c r="B7701" s="238">
        <v>7638</v>
      </c>
      <c r="C7701" s="237">
        <v>172.06366697599262</v>
      </c>
    </row>
    <row r="7702" spans="2:3" x14ac:dyDescent="0.25">
      <c r="B7702" s="238">
        <v>7639</v>
      </c>
      <c r="C7702" s="237">
        <v>167.72703415882054</v>
      </c>
    </row>
    <row r="7703" spans="2:3" x14ac:dyDescent="0.25">
      <c r="B7703" s="238">
        <v>7640</v>
      </c>
      <c r="C7703" s="237">
        <v>135.96676343544527</v>
      </c>
    </row>
    <row r="7704" spans="2:3" x14ac:dyDescent="0.25">
      <c r="B7704" s="238">
        <v>7641</v>
      </c>
      <c r="C7704" s="237">
        <v>33.832881736582664</v>
      </c>
    </row>
    <row r="7705" spans="2:3" x14ac:dyDescent="0.25">
      <c r="B7705" s="238">
        <v>7642</v>
      </c>
      <c r="C7705" s="237">
        <v>245.48149382098842</v>
      </c>
    </row>
    <row r="7706" spans="2:3" x14ac:dyDescent="0.25">
      <c r="B7706" s="238">
        <v>7643</v>
      </c>
      <c r="C7706" s="237">
        <v>208.90428087918167</v>
      </c>
    </row>
    <row r="7707" spans="2:3" x14ac:dyDescent="0.25">
      <c r="B7707" s="238">
        <v>7644</v>
      </c>
      <c r="C7707" s="237">
        <v>212.98441391237529</v>
      </c>
    </row>
    <row r="7708" spans="2:3" x14ac:dyDescent="0.25">
      <c r="B7708" s="238">
        <v>7645</v>
      </c>
      <c r="C7708" s="237">
        <v>249.93359701572334</v>
      </c>
    </row>
    <row r="7709" spans="2:3" x14ac:dyDescent="0.25">
      <c r="B7709" s="238">
        <v>7646</v>
      </c>
      <c r="C7709" s="237">
        <v>184.51386011590398</v>
      </c>
    </row>
    <row r="7710" spans="2:3" x14ac:dyDescent="0.25">
      <c r="B7710" s="238">
        <v>7647</v>
      </c>
      <c r="C7710" s="237">
        <v>138.95366182333296</v>
      </c>
    </row>
    <row r="7711" spans="2:3" x14ac:dyDescent="0.25">
      <c r="B7711" s="238">
        <v>7648</v>
      </c>
      <c r="C7711" s="237">
        <v>322.20870970067261</v>
      </c>
    </row>
    <row r="7712" spans="2:3" x14ac:dyDescent="0.25">
      <c r="B7712" s="238">
        <v>7649</v>
      </c>
      <c r="C7712" s="237">
        <v>-52.574405514619315</v>
      </c>
    </row>
    <row r="7713" spans="2:3" x14ac:dyDescent="0.25">
      <c r="B7713" s="238">
        <v>7650</v>
      </c>
      <c r="C7713" s="237">
        <v>255.91425209676211</v>
      </c>
    </row>
    <row r="7714" spans="2:3" x14ac:dyDescent="0.25">
      <c r="B7714" s="238">
        <v>7651</v>
      </c>
      <c r="C7714" s="237">
        <v>11.913977753005483</v>
      </c>
    </row>
    <row r="7715" spans="2:3" x14ac:dyDescent="0.25">
      <c r="B7715" s="238">
        <v>7652</v>
      </c>
      <c r="C7715" s="237">
        <v>47.115529578224596</v>
      </c>
    </row>
    <row r="7716" spans="2:3" x14ac:dyDescent="0.25">
      <c r="B7716" s="238">
        <v>7653</v>
      </c>
      <c r="C7716" s="237">
        <v>76.748018718749762</v>
      </c>
    </row>
    <row r="7717" spans="2:3" x14ac:dyDescent="0.25">
      <c r="B7717" s="238">
        <v>7654</v>
      </c>
      <c r="C7717" s="237">
        <v>164.19991100868077</v>
      </c>
    </row>
    <row r="7718" spans="2:3" x14ac:dyDescent="0.25">
      <c r="B7718" s="238">
        <v>7655</v>
      </c>
      <c r="C7718" s="237">
        <v>-11.463439173617388</v>
      </c>
    </row>
    <row r="7719" spans="2:3" x14ac:dyDescent="0.25">
      <c r="B7719" s="238">
        <v>7656</v>
      </c>
      <c r="C7719" s="237">
        <v>85.754907765838283</v>
      </c>
    </row>
    <row r="7720" spans="2:3" x14ac:dyDescent="0.25">
      <c r="B7720" s="238">
        <v>7657</v>
      </c>
      <c r="C7720" s="237">
        <v>8.8567616292804274</v>
      </c>
    </row>
    <row r="7721" spans="2:3" x14ac:dyDescent="0.25">
      <c r="B7721" s="238">
        <v>7658</v>
      </c>
      <c r="C7721" s="237">
        <v>141.82117466421269</v>
      </c>
    </row>
    <row r="7722" spans="2:3" x14ac:dyDescent="0.25">
      <c r="B7722" s="238">
        <v>7659</v>
      </c>
      <c r="C7722" s="237">
        <v>25.617816842121997</v>
      </c>
    </row>
    <row r="7723" spans="2:3" x14ac:dyDescent="0.25">
      <c r="B7723" s="238">
        <v>7660</v>
      </c>
      <c r="C7723" s="237">
        <v>97.420789466005402</v>
      </c>
    </row>
    <row r="7724" spans="2:3" x14ac:dyDescent="0.25">
      <c r="B7724" s="238">
        <v>7661</v>
      </c>
      <c r="C7724" s="237">
        <v>92.352707238719887</v>
      </c>
    </row>
    <row r="7725" spans="2:3" x14ac:dyDescent="0.25">
      <c r="B7725" s="238">
        <v>7662</v>
      </c>
      <c r="C7725" s="237">
        <v>-55.521615483114005</v>
      </c>
    </row>
    <row r="7726" spans="2:3" x14ac:dyDescent="0.25">
      <c r="B7726" s="238">
        <v>7663</v>
      </c>
      <c r="C7726" s="237">
        <v>173.41082521885608</v>
      </c>
    </row>
    <row r="7727" spans="2:3" x14ac:dyDescent="0.25">
      <c r="B7727" s="238">
        <v>7664</v>
      </c>
      <c r="C7727" s="237">
        <v>-22.197004204895734</v>
      </c>
    </row>
    <row r="7728" spans="2:3" x14ac:dyDescent="0.25">
      <c r="B7728" s="238">
        <v>7665</v>
      </c>
      <c r="C7728" s="237">
        <v>293.31348238326575</v>
      </c>
    </row>
    <row r="7729" spans="2:3" x14ac:dyDescent="0.25">
      <c r="B7729" s="238">
        <v>7666</v>
      </c>
      <c r="C7729" s="237">
        <v>2.6257303149832865</v>
      </c>
    </row>
    <row r="7730" spans="2:3" x14ac:dyDescent="0.25">
      <c r="B7730" s="238">
        <v>7667</v>
      </c>
      <c r="C7730" s="237">
        <v>-23.949594750450501</v>
      </c>
    </row>
    <row r="7731" spans="2:3" x14ac:dyDescent="0.25">
      <c r="B7731" s="238">
        <v>7668</v>
      </c>
      <c r="C7731" s="237">
        <v>199.54526276185015</v>
      </c>
    </row>
    <row r="7732" spans="2:3" x14ac:dyDescent="0.25">
      <c r="B7732" s="238">
        <v>7669</v>
      </c>
      <c r="C7732" s="237">
        <v>297.39229185445913</v>
      </c>
    </row>
    <row r="7733" spans="2:3" x14ac:dyDescent="0.25">
      <c r="B7733" s="238">
        <v>7670</v>
      </c>
      <c r="C7733" s="237">
        <v>159.98820819506199</v>
      </c>
    </row>
    <row r="7734" spans="2:3" x14ac:dyDescent="0.25">
      <c r="B7734" s="238">
        <v>7671</v>
      </c>
      <c r="C7734" s="237">
        <v>176.24256765961485</v>
      </c>
    </row>
    <row r="7735" spans="2:3" x14ac:dyDescent="0.25">
      <c r="B7735" s="238">
        <v>7672</v>
      </c>
      <c r="C7735" s="237">
        <v>133.17849171626662</v>
      </c>
    </row>
    <row r="7736" spans="2:3" x14ac:dyDescent="0.25">
      <c r="B7736" s="238">
        <v>7673</v>
      </c>
      <c r="C7736" s="237">
        <v>-167.93801351254086</v>
      </c>
    </row>
    <row r="7737" spans="2:3" x14ac:dyDescent="0.25">
      <c r="B7737" s="238">
        <v>7674</v>
      </c>
      <c r="C7737" s="237">
        <v>325.44164469658836</v>
      </c>
    </row>
    <row r="7738" spans="2:3" x14ac:dyDescent="0.25">
      <c r="B7738" s="238">
        <v>7675</v>
      </c>
      <c r="C7738" s="237">
        <v>254.35364623392888</v>
      </c>
    </row>
    <row r="7739" spans="2:3" x14ac:dyDescent="0.25">
      <c r="B7739" s="238">
        <v>7676</v>
      </c>
      <c r="C7739" s="237">
        <v>51.083564509658146</v>
      </c>
    </row>
    <row r="7740" spans="2:3" x14ac:dyDescent="0.25">
      <c r="B7740" s="238">
        <v>7677</v>
      </c>
      <c r="C7740" s="237">
        <v>-141.23258584781513</v>
      </c>
    </row>
    <row r="7741" spans="2:3" x14ac:dyDescent="0.25">
      <c r="B7741" s="238">
        <v>7678</v>
      </c>
      <c r="C7741" s="237">
        <v>186.65456121937621</v>
      </c>
    </row>
    <row r="7742" spans="2:3" x14ac:dyDescent="0.25">
      <c r="B7742" s="238">
        <v>7679</v>
      </c>
      <c r="C7742" s="237">
        <v>113.38885057376872</v>
      </c>
    </row>
    <row r="7743" spans="2:3" x14ac:dyDescent="0.25">
      <c r="B7743" s="238">
        <v>7680</v>
      </c>
      <c r="C7743" s="237">
        <v>333.5301306924809</v>
      </c>
    </row>
    <row r="7744" spans="2:3" x14ac:dyDescent="0.25">
      <c r="B7744" s="238">
        <v>7681</v>
      </c>
      <c r="C7744" s="237">
        <v>162.98441785469728</v>
      </c>
    </row>
    <row r="7745" spans="2:3" x14ac:dyDescent="0.25">
      <c r="B7745" s="238">
        <v>7682</v>
      </c>
      <c r="C7745" s="237">
        <v>228.9605813872812</v>
      </c>
    </row>
    <row r="7746" spans="2:3" x14ac:dyDescent="0.25">
      <c r="B7746" s="238">
        <v>7683</v>
      </c>
      <c r="C7746" s="237">
        <v>-12.335982450347075</v>
      </c>
    </row>
    <row r="7747" spans="2:3" x14ac:dyDescent="0.25">
      <c r="B7747" s="238">
        <v>7684</v>
      </c>
      <c r="C7747" s="237">
        <v>173.63205960341745</v>
      </c>
    </row>
    <row r="7748" spans="2:3" x14ac:dyDescent="0.25">
      <c r="B7748" s="238">
        <v>7685</v>
      </c>
      <c r="C7748" s="237">
        <v>99.502724769357812</v>
      </c>
    </row>
    <row r="7749" spans="2:3" x14ac:dyDescent="0.25">
      <c r="B7749" s="238">
        <v>7686</v>
      </c>
      <c r="C7749" s="237">
        <v>232.78928476340383</v>
      </c>
    </row>
    <row r="7750" spans="2:3" x14ac:dyDescent="0.25">
      <c r="B7750" s="238">
        <v>7687</v>
      </c>
      <c r="C7750" s="237">
        <v>-21.173218377970869</v>
      </c>
    </row>
    <row r="7751" spans="2:3" x14ac:dyDescent="0.25">
      <c r="B7751" s="238">
        <v>7688</v>
      </c>
      <c r="C7751" s="237">
        <v>-197.2502170986761</v>
      </c>
    </row>
    <row r="7752" spans="2:3" x14ac:dyDescent="0.25">
      <c r="B7752" s="238">
        <v>7689</v>
      </c>
      <c r="C7752" s="237">
        <v>376.35502863860216</v>
      </c>
    </row>
    <row r="7753" spans="2:3" x14ac:dyDescent="0.25">
      <c r="B7753" s="238">
        <v>7690</v>
      </c>
      <c r="C7753" s="237">
        <v>-2.8995682963118412</v>
      </c>
    </row>
    <row r="7754" spans="2:3" x14ac:dyDescent="0.25">
      <c r="B7754" s="238">
        <v>7691</v>
      </c>
      <c r="C7754" s="237">
        <v>232.49550454064951</v>
      </c>
    </row>
    <row r="7755" spans="2:3" x14ac:dyDescent="0.25">
      <c r="B7755" s="238">
        <v>7692</v>
      </c>
      <c r="C7755" s="237">
        <v>117.31964547531659</v>
      </c>
    </row>
    <row r="7756" spans="2:3" x14ac:dyDescent="0.25">
      <c r="B7756" s="238">
        <v>7693</v>
      </c>
      <c r="C7756" s="237">
        <v>169.63018352971605</v>
      </c>
    </row>
    <row r="7757" spans="2:3" x14ac:dyDescent="0.25">
      <c r="B7757" s="238">
        <v>7694</v>
      </c>
      <c r="C7757" s="237">
        <v>382.72105061337402</v>
      </c>
    </row>
    <row r="7758" spans="2:3" x14ac:dyDescent="0.25">
      <c r="B7758" s="238">
        <v>7695</v>
      </c>
      <c r="C7758" s="237">
        <v>46.470494334861968</v>
      </c>
    </row>
    <row r="7759" spans="2:3" x14ac:dyDescent="0.25">
      <c r="B7759" s="238">
        <v>7696</v>
      </c>
      <c r="C7759" s="237">
        <v>-36.788454763092602</v>
      </c>
    </row>
    <row r="7760" spans="2:3" x14ac:dyDescent="0.25">
      <c r="B7760" s="238">
        <v>7697</v>
      </c>
      <c r="C7760" s="237">
        <v>72.182754505836698</v>
      </c>
    </row>
    <row r="7761" spans="2:3" x14ac:dyDescent="0.25">
      <c r="B7761" s="238">
        <v>7698</v>
      </c>
      <c r="C7761" s="237">
        <v>-107.0358760865561</v>
      </c>
    </row>
    <row r="7762" spans="2:3" x14ac:dyDescent="0.25">
      <c r="B7762" s="238">
        <v>7699</v>
      </c>
      <c r="C7762" s="237">
        <v>402.87725850070979</v>
      </c>
    </row>
    <row r="7763" spans="2:3" x14ac:dyDescent="0.25">
      <c r="B7763" s="238">
        <v>7700</v>
      </c>
      <c r="C7763" s="237">
        <v>-9.4497425293074002</v>
      </c>
    </row>
    <row r="7764" spans="2:3" x14ac:dyDescent="0.25">
      <c r="B7764" s="238">
        <v>7701</v>
      </c>
      <c r="C7764" s="237">
        <v>67.790483862025823</v>
      </c>
    </row>
    <row r="7765" spans="2:3" x14ac:dyDescent="0.25">
      <c r="B7765" s="238">
        <v>7702</v>
      </c>
      <c r="C7765" s="237">
        <v>112.91266454512744</v>
      </c>
    </row>
    <row r="7766" spans="2:3" x14ac:dyDescent="0.25">
      <c r="B7766" s="238">
        <v>7703</v>
      </c>
      <c r="C7766" s="237">
        <v>113.01050049047331</v>
      </c>
    </row>
    <row r="7767" spans="2:3" x14ac:dyDescent="0.25">
      <c r="B7767" s="238">
        <v>7704</v>
      </c>
      <c r="C7767" s="237">
        <v>242.54677928605622</v>
      </c>
    </row>
    <row r="7768" spans="2:3" x14ac:dyDescent="0.25">
      <c r="B7768" s="238">
        <v>7705</v>
      </c>
      <c r="C7768" s="237">
        <v>36.369125793345844</v>
      </c>
    </row>
    <row r="7769" spans="2:3" x14ac:dyDescent="0.25">
      <c r="B7769" s="238">
        <v>7706</v>
      </c>
      <c r="C7769" s="237">
        <v>221.40881708404586</v>
      </c>
    </row>
    <row r="7770" spans="2:3" x14ac:dyDescent="0.25">
      <c r="B7770" s="238">
        <v>7707</v>
      </c>
      <c r="C7770" s="237">
        <v>154.20840858912598</v>
      </c>
    </row>
    <row r="7771" spans="2:3" x14ac:dyDescent="0.25">
      <c r="B7771" s="238">
        <v>7708</v>
      </c>
      <c r="C7771" s="237">
        <v>213.29285642442613</v>
      </c>
    </row>
    <row r="7772" spans="2:3" x14ac:dyDescent="0.25">
      <c r="B7772" s="238">
        <v>7709</v>
      </c>
      <c r="C7772" s="237">
        <v>184.81284792114616</v>
      </c>
    </row>
    <row r="7773" spans="2:3" x14ac:dyDescent="0.25">
      <c r="B7773" s="238">
        <v>7710</v>
      </c>
      <c r="C7773" s="237">
        <v>34.112836168121433</v>
      </c>
    </row>
    <row r="7774" spans="2:3" x14ac:dyDescent="0.25">
      <c r="B7774" s="238">
        <v>7711</v>
      </c>
      <c r="C7774" s="237">
        <v>142.44819747309668</v>
      </c>
    </row>
    <row r="7775" spans="2:3" x14ac:dyDescent="0.25">
      <c r="B7775" s="238">
        <v>7712</v>
      </c>
      <c r="C7775" s="237">
        <v>12.222918586195277</v>
      </c>
    </row>
    <row r="7776" spans="2:3" x14ac:dyDescent="0.25">
      <c r="B7776" s="238">
        <v>7713</v>
      </c>
      <c r="C7776" s="237">
        <v>171.36391476128432</v>
      </c>
    </row>
    <row r="7777" spans="2:3" x14ac:dyDescent="0.25">
      <c r="B7777" s="238">
        <v>7714</v>
      </c>
      <c r="C7777" s="237">
        <v>58.070822449266345</v>
      </c>
    </row>
    <row r="7778" spans="2:3" x14ac:dyDescent="0.25">
      <c r="B7778" s="238">
        <v>7715</v>
      </c>
      <c r="C7778" s="237">
        <v>249.77295143136899</v>
      </c>
    </row>
    <row r="7779" spans="2:3" x14ac:dyDescent="0.25">
      <c r="B7779" s="238">
        <v>7716</v>
      </c>
      <c r="C7779" s="237">
        <v>159.22331588848763</v>
      </c>
    </row>
    <row r="7780" spans="2:3" x14ac:dyDescent="0.25">
      <c r="B7780" s="238">
        <v>7717</v>
      </c>
      <c r="C7780" s="237">
        <v>-227.30805141903807</v>
      </c>
    </row>
    <row r="7781" spans="2:3" x14ac:dyDescent="0.25">
      <c r="B7781" s="238">
        <v>7718</v>
      </c>
      <c r="C7781" s="237">
        <v>86.038040343306776</v>
      </c>
    </row>
    <row r="7782" spans="2:3" x14ac:dyDescent="0.25">
      <c r="B7782" s="238">
        <v>7719</v>
      </c>
      <c r="C7782" s="237">
        <v>102.76701237023235</v>
      </c>
    </row>
    <row r="7783" spans="2:3" x14ac:dyDescent="0.25">
      <c r="B7783" s="238">
        <v>7720</v>
      </c>
      <c r="C7783" s="237">
        <v>-98.279913707894337</v>
      </c>
    </row>
    <row r="7784" spans="2:3" x14ac:dyDescent="0.25">
      <c r="B7784" s="238">
        <v>7721</v>
      </c>
      <c r="C7784" s="237">
        <v>282.7215929418137</v>
      </c>
    </row>
    <row r="7785" spans="2:3" x14ac:dyDescent="0.25">
      <c r="B7785" s="238">
        <v>7722</v>
      </c>
      <c r="C7785" s="237">
        <v>137.82359351865784</v>
      </c>
    </row>
    <row r="7786" spans="2:3" x14ac:dyDescent="0.25">
      <c r="B7786" s="238">
        <v>7723</v>
      </c>
      <c r="C7786" s="237">
        <v>-164.16835157891376</v>
      </c>
    </row>
    <row r="7787" spans="2:3" x14ac:dyDescent="0.25">
      <c r="B7787" s="238">
        <v>7724</v>
      </c>
      <c r="C7787" s="237">
        <v>-44.234883966456124</v>
      </c>
    </row>
    <row r="7788" spans="2:3" x14ac:dyDescent="0.25">
      <c r="B7788" s="238">
        <v>7725</v>
      </c>
      <c r="C7788" s="237">
        <v>283.8936504284805</v>
      </c>
    </row>
    <row r="7789" spans="2:3" x14ac:dyDescent="0.25">
      <c r="B7789" s="238">
        <v>7726</v>
      </c>
      <c r="C7789" s="237">
        <v>-42.215538485291233</v>
      </c>
    </row>
    <row r="7790" spans="2:3" x14ac:dyDescent="0.25">
      <c r="B7790" s="238">
        <v>7727</v>
      </c>
      <c r="C7790" s="237">
        <v>194.27421788961277</v>
      </c>
    </row>
    <row r="7791" spans="2:3" x14ac:dyDescent="0.25">
      <c r="B7791" s="238">
        <v>7728</v>
      </c>
      <c r="C7791" s="237">
        <v>97.289672243134675</v>
      </c>
    </row>
    <row r="7792" spans="2:3" x14ac:dyDescent="0.25">
      <c r="B7792" s="238">
        <v>7729</v>
      </c>
      <c r="C7792" s="237">
        <v>49.276912308370115</v>
      </c>
    </row>
    <row r="7793" spans="2:3" x14ac:dyDescent="0.25">
      <c r="B7793" s="238">
        <v>7730</v>
      </c>
      <c r="C7793" s="237">
        <v>292.70447003150213</v>
      </c>
    </row>
    <row r="7794" spans="2:3" x14ac:dyDescent="0.25">
      <c r="B7794" s="238">
        <v>7731</v>
      </c>
      <c r="C7794" s="237">
        <v>508.42598240349218</v>
      </c>
    </row>
    <row r="7795" spans="2:3" x14ac:dyDescent="0.25">
      <c r="B7795" s="238">
        <v>7732</v>
      </c>
      <c r="C7795" s="237">
        <v>245.56706915187925</v>
      </c>
    </row>
    <row r="7796" spans="2:3" x14ac:dyDescent="0.25">
      <c r="B7796" s="238">
        <v>7733</v>
      </c>
      <c r="C7796" s="237">
        <v>229.75462191366867</v>
      </c>
    </row>
    <row r="7797" spans="2:3" x14ac:dyDescent="0.25">
      <c r="B7797" s="238">
        <v>7734</v>
      </c>
      <c r="C7797" s="237">
        <v>283.24158860771104</v>
      </c>
    </row>
    <row r="7798" spans="2:3" x14ac:dyDescent="0.25">
      <c r="B7798" s="238">
        <v>7735</v>
      </c>
      <c r="C7798" s="237">
        <v>118.16674723853413</v>
      </c>
    </row>
    <row r="7799" spans="2:3" x14ac:dyDescent="0.25">
      <c r="B7799" s="238">
        <v>7736</v>
      </c>
      <c r="C7799" s="237">
        <v>202.49182749896903</v>
      </c>
    </row>
    <row r="7800" spans="2:3" x14ac:dyDescent="0.25">
      <c r="B7800" s="238">
        <v>7737</v>
      </c>
      <c r="C7800" s="237">
        <v>310.88922216563964</v>
      </c>
    </row>
    <row r="7801" spans="2:3" x14ac:dyDescent="0.25">
      <c r="B7801" s="238">
        <v>7738</v>
      </c>
      <c r="C7801" s="237">
        <v>363.41966624937993</v>
      </c>
    </row>
    <row r="7802" spans="2:3" x14ac:dyDescent="0.25">
      <c r="B7802" s="238">
        <v>7739</v>
      </c>
      <c r="C7802" s="237">
        <v>58.012507304731187</v>
      </c>
    </row>
    <row r="7803" spans="2:3" x14ac:dyDescent="0.25">
      <c r="B7803" s="238">
        <v>7740</v>
      </c>
      <c r="C7803" s="237">
        <v>74.500198395543094</v>
      </c>
    </row>
    <row r="7804" spans="2:3" x14ac:dyDescent="0.25">
      <c r="B7804" s="238">
        <v>7741</v>
      </c>
      <c r="C7804" s="237">
        <v>17.609833913105859</v>
      </c>
    </row>
    <row r="7805" spans="2:3" x14ac:dyDescent="0.25">
      <c r="B7805" s="238">
        <v>7742</v>
      </c>
      <c r="C7805" s="237">
        <v>271.53172442006559</v>
      </c>
    </row>
    <row r="7806" spans="2:3" x14ac:dyDescent="0.25">
      <c r="B7806" s="238">
        <v>7743</v>
      </c>
      <c r="C7806" s="237">
        <v>228.95745296306592</v>
      </c>
    </row>
    <row r="7807" spans="2:3" x14ac:dyDescent="0.25">
      <c r="B7807" s="238">
        <v>7744</v>
      </c>
      <c r="C7807" s="237">
        <v>257.21357064058924</v>
      </c>
    </row>
    <row r="7808" spans="2:3" x14ac:dyDescent="0.25">
      <c r="B7808" s="238">
        <v>7745</v>
      </c>
      <c r="C7808" s="237">
        <v>119.37683176613835</v>
      </c>
    </row>
    <row r="7809" spans="2:3" x14ac:dyDescent="0.25">
      <c r="B7809" s="238">
        <v>7746</v>
      </c>
      <c r="C7809" s="237">
        <v>33.211140703998936</v>
      </c>
    </row>
    <row r="7810" spans="2:3" x14ac:dyDescent="0.25">
      <c r="B7810" s="238">
        <v>7747</v>
      </c>
      <c r="C7810" s="237">
        <v>125.42673838754018</v>
      </c>
    </row>
    <row r="7811" spans="2:3" x14ac:dyDescent="0.25">
      <c r="B7811" s="238">
        <v>7748</v>
      </c>
      <c r="C7811" s="237">
        <v>108.3952763671999</v>
      </c>
    </row>
    <row r="7812" spans="2:3" x14ac:dyDescent="0.25">
      <c r="B7812" s="238">
        <v>7749</v>
      </c>
      <c r="C7812" s="237">
        <v>213.97451284514543</v>
      </c>
    </row>
    <row r="7813" spans="2:3" x14ac:dyDescent="0.25">
      <c r="B7813" s="238">
        <v>7750</v>
      </c>
      <c r="C7813" s="237">
        <v>509.22905893550865</v>
      </c>
    </row>
    <row r="7814" spans="2:3" x14ac:dyDescent="0.25">
      <c r="B7814" s="238">
        <v>7751</v>
      </c>
      <c r="C7814" s="237">
        <v>258.11465966609637</v>
      </c>
    </row>
    <row r="7815" spans="2:3" x14ac:dyDescent="0.25">
      <c r="B7815" s="238">
        <v>7752</v>
      </c>
      <c r="C7815" s="237">
        <v>42.280845686864879</v>
      </c>
    </row>
    <row r="7816" spans="2:3" x14ac:dyDescent="0.25">
      <c r="B7816" s="238">
        <v>7753</v>
      </c>
      <c r="C7816" s="237">
        <v>93.379703844841089</v>
      </c>
    </row>
    <row r="7817" spans="2:3" x14ac:dyDescent="0.25">
      <c r="B7817" s="238">
        <v>7754</v>
      </c>
      <c r="C7817" s="237">
        <v>33.102124197142857</v>
      </c>
    </row>
    <row r="7818" spans="2:3" x14ac:dyDescent="0.25">
      <c r="B7818" s="238">
        <v>7755</v>
      </c>
      <c r="C7818" s="237">
        <v>199.76935589043231</v>
      </c>
    </row>
    <row r="7819" spans="2:3" x14ac:dyDescent="0.25">
      <c r="B7819" s="238">
        <v>7756</v>
      </c>
      <c r="C7819" s="237">
        <v>-58.034441186336295</v>
      </c>
    </row>
    <row r="7820" spans="2:3" x14ac:dyDescent="0.25">
      <c r="B7820" s="238">
        <v>7757</v>
      </c>
      <c r="C7820" s="237">
        <v>221.45961670691324</v>
      </c>
    </row>
    <row r="7821" spans="2:3" x14ac:dyDescent="0.25">
      <c r="B7821" s="238">
        <v>7758</v>
      </c>
      <c r="C7821" s="237">
        <v>108.72682115951878</v>
      </c>
    </row>
    <row r="7822" spans="2:3" x14ac:dyDescent="0.25">
      <c r="B7822" s="238">
        <v>7759</v>
      </c>
      <c r="C7822" s="237">
        <v>-11.858104252696251</v>
      </c>
    </row>
    <row r="7823" spans="2:3" x14ac:dyDescent="0.25">
      <c r="B7823" s="238">
        <v>7760</v>
      </c>
      <c r="C7823" s="237">
        <v>48.176309177491689</v>
      </c>
    </row>
    <row r="7824" spans="2:3" x14ac:dyDescent="0.25">
      <c r="B7824" s="238">
        <v>7761</v>
      </c>
      <c r="C7824" s="237">
        <v>163.15689300376209</v>
      </c>
    </row>
    <row r="7825" spans="2:3" x14ac:dyDescent="0.25">
      <c r="B7825" s="238">
        <v>7762</v>
      </c>
      <c r="C7825" s="237">
        <v>364.00411825027879</v>
      </c>
    </row>
    <row r="7826" spans="2:3" x14ac:dyDescent="0.25">
      <c r="B7826" s="238">
        <v>7763</v>
      </c>
      <c r="C7826" s="237">
        <v>186.06913779112375</v>
      </c>
    </row>
    <row r="7827" spans="2:3" x14ac:dyDescent="0.25">
      <c r="B7827" s="238">
        <v>7764</v>
      </c>
      <c r="C7827" s="237">
        <v>108.71389150536395</v>
      </c>
    </row>
    <row r="7828" spans="2:3" x14ac:dyDescent="0.25">
      <c r="B7828" s="238">
        <v>7765</v>
      </c>
      <c r="C7828" s="237">
        <v>243.83664084030772</v>
      </c>
    </row>
    <row r="7829" spans="2:3" x14ac:dyDescent="0.25">
      <c r="B7829" s="238">
        <v>7766</v>
      </c>
      <c r="C7829" s="237">
        <v>306.77884796593179</v>
      </c>
    </row>
    <row r="7830" spans="2:3" x14ac:dyDescent="0.25">
      <c r="B7830" s="238">
        <v>7767</v>
      </c>
      <c r="C7830" s="237">
        <v>-106.72659761514228</v>
      </c>
    </row>
    <row r="7831" spans="2:3" x14ac:dyDescent="0.25">
      <c r="B7831" s="238">
        <v>7768</v>
      </c>
      <c r="C7831" s="237">
        <v>97.806664555015402</v>
      </c>
    </row>
    <row r="7832" spans="2:3" x14ac:dyDescent="0.25">
      <c r="B7832" s="238">
        <v>7769</v>
      </c>
      <c r="C7832" s="237">
        <v>328.79813608126011</v>
      </c>
    </row>
    <row r="7833" spans="2:3" x14ac:dyDescent="0.25">
      <c r="B7833" s="238">
        <v>7770</v>
      </c>
      <c r="C7833" s="237">
        <v>130.82650558824849</v>
      </c>
    </row>
    <row r="7834" spans="2:3" x14ac:dyDescent="0.25">
      <c r="B7834" s="238">
        <v>7771</v>
      </c>
      <c r="C7834" s="237">
        <v>-19.325042258282167</v>
      </c>
    </row>
    <row r="7835" spans="2:3" x14ac:dyDescent="0.25">
      <c r="B7835" s="238">
        <v>7772</v>
      </c>
      <c r="C7835" s="237">
        <v>22.745935068277504</v>
      </c>
    </row>
    <row r="7836" spans="2:3" x14ac:dyDescent="0.25">
      <c r="B7836" s="238">
        <v>7773</v>
      </c>
      <c r="C7836" s="237">
        <v>316.55200544081845</v>
      </c>
    </row>
    <row r="7837" spans="2:3" x14ac:dyDescent="0.25">
      <c r="B7837" s="238">
        <v>7774</v>
      </c>
      <c r="C7837" s="237">
        <v>-46.268376981580843</v>
      </c>
    </row>
    <row r="7838" spans="2:3" x14ac:dyDescent="0.25">
      <c r="B7838" s="238">
        <v>7775</v>
      </c>
      <c r="C7838" s="237">
        <v>59.276997872071206</v>
      </c>
    </row>
    <row r="7839" spans="2:3" x14ac:dyDescent="0.25">
      <c r="B7839" s="238">
        <v>7776</v>
      </c>
      <c r="C7839" s="237">
        <v>161.68587017889425</v>
      </c>
    </row>
    <row r="7840" spans="2:3" x14ac:dyDescent="0.25">
      <c r="B7840" s="238">
        <v>7777</v>
      </c>
      <c r="C7840" s="237">
        <v>35.052571202140754</v>
      </c>
    </row>
    <row r="7841" spans="2:3" x14ac:dyDescent="0.25">
      <c r="B7841" s="238">
        <v>7778</v>
      </c>
      <c r="C7841" s="237">
        <v>59.067100343668088</v>
      </c>
    </row>
    <row r="7842" spans="2:3" x14ac:dyDescent="0.25">
      <c r="B7842" s="238">
        <v>7779</v>
      </c>
      <c r="C7842" s="237">
        <v>143.85723834306947</v>
      </c>
    </row>
    <row r="7843" spans="2:3" x14ac:dyDescent="0.25">
      <c r="B7843" s="238">
        <v>7780</v>
      </c>
      <c r="C7843" s="237">
        <v>173.56691434353826</v>
      </c>
    </row>
    <row r="7844" spans="2:3" x14ac:dyDescent="0.25">
      <c r="B7844" s="238">
        <v>7781</v>
      </c>
      <c r="C7844" s="237">
        <v>-23.817935773325189</v>
      </c>
    </row>
    <row r="7845" spans="2:3" x14ac:dyDescent="0.25">
      <c r="B7845" s="238">
        <v>7782</v>
      </c>
      <c r="C7845" s="237">
        <v>273.67131637571981</v>
      </c>
    </row>
    <row r="7846" spans="2:3" x14ac:dyDescent="0.25">
      <c r="B7846" s="238">
        <v>7783</v>
      </c>
      <c r="C7846" s="237">
        <v>2.4805192689740778</v>
      </c>
    </row>
    <row r="7847" spans="2:3" x14ac:dyDescent="0.25">
      <c r="B7847" s="238">
        <v>7784</v>
      </c>
      <c r="C7847" s="237">
        <v>213.2500261276993</v>
      </c>
    </row>
    <row r="7848" spans="2:3" x14ac:dyDescent="0.25">
      <c r="B7848" s="238">
        <v>7785</v>
      </c>
      <c r="C7848" s="237">
        <v>-38.753175279785921</v>
      </c>
    </row>
    <row r="7849" spans="2:3" x14ac:dyDescent="0.25">
      <c r="B7849" s="238">
        <v>7786</v>
      </c>
      <c r="C7849" s="237">
        <v>109.69816148763866</v>
      </c>
    </row>
    <row r="7850" spans="2:3" x14ac:dyDescent="0.25">
      <c r="B7850" s="238">
        <v>7787</v>
      </c>
      <c r="C7850" s="237">
        <v>107.77766166937303</v>
      </c>
    </row>
    <row r="7851" spans="2:3" x14ac:dyDescent="0.25">
      <c r="B7851" s="238">
        <v>7788</v>
      </c>
      <c r="C7851" s="237">
        <v>215.89614242891116</v>
      </c>
    </row>
    <row r="7852" spans="2:3" x14ac:dyDescent="0.25">
      <c r="B7852" s="238">
        <v>7789</v>
      </c>
      <c r="C7852" s="237">
        <v>253.23448051887817</v>
      </c>
    </row>
    <row r="7853" spans="2:3" x14ac:dyDescent="0.25">
      <c r="B7853" s="238">
        <v>7790</v>
      </c>
      <c r="C7853" s="237">
        <v>62.507204284655792</v>
      </c>
    </row>
    <row r="7854" spans="2:3" x14ac:dyDescent="0.25">
      <c r="B7854" s="238">
        <v>7791</v>
      </c>
      <c r="C7854" s="237">
        <v>272.3219019483912</v>
      </c>
    </row>
    <row r="7855" spans="2:3" x14ac:dyDescent="0.25">
      <c r="B7855" s="238">
        <v>7792</v>
      </c>
      <c r="C7855" s="237">
        <v>20.07734544957826</v>
      </c>
    </row>
    <row r="7856" spans="2:3" x14ac:dyDescent="0.25">
      <c r="B7856" s="238">
        <v>7793</v>
      </c>
      <c r="C7856" s="237">
        <v>17.625324769998031</v>
      </c>
    </row>
    <row r="7857" spans="2:3" x14ac:dyDescent="0.25">
      <c r="B7857" s="238">
        <v>7794</v>
      </c>
      <c r="C7857" s="237">
        <v>-20.902415908531481</v>
      </c>
    </row>
    <row r="7858" spans="2:3" x14ac:dyDescent="0.25">
      <c r="B7858" s="238">
        <v>7795</v>
      </c>
      <c r="C7858" s="237">
        <v>276.53502226545118</v>
      </c>
    </row>
    <row r="7859" spans="2:3" x14ac:dyDescent="0.25">
      <c r="B7859" s="238">
        <v>7796</v>
      </c>
      <c r="C7859" s="237">
        <v>-5.827851480172157</v>
      </c>
    </row>
    <row r="7860" spans="2:3" x14ac:dyDescent="0.25">
      <c r="B7860" s="238">
        <v>7797</v>
      </c>
      <c r="C7860" s="237">
        <v>321.14812653660533</v>
      </c>
    </row>
    <row r="7861" spans="2:3" x14ac:dyDescent="0.25">
      <c r="B7861" s="238">
        <v>7798</v>
      </c>
      <c r="C7861" s="237">
        <v>113.81600028686253</v>
      </c>
    </row>
    <row r="7862" spans="2:3" x14ac:dyDescent="0.25">
      <c r="B7862" s="238">
        <v>7799</v>
      </c>
      <c r="C7862" s="237">
        <v>192.23228444866163</v>
      </c>
    </row>
    <row r="7863" spans="2:3" x14ac:dyDescent="0.25">
      <c r="B7863" s="238">
        <v>7800</v>
      </c>
      <c r="C7863" s="237">
        <v>141.41743898428354</v>
      </c>
    </row>
    <row r="7864" spans="2:3" x14ac:dyDescent="0.25">
      <c r="B7864" s="238">
        <v>7801</v>
      </c>
      <c r="C7864" s="237">
        <v>395.7950427959546</v>
      </c>
    </row>
    <row r="7865" spans="2:3" x14ac:dyDescent="0.25">
      <c r="B7865" s="238">
        <v>7802</v>
      </c>
      <c r="C7865" s="237">
        <v>278.62230858029727</v>
      </c>
    </row>
    <row r="7866" spans="2:3" x14ac:dyDescent="0.25">
      <c r="B7866" s="238">
        <v>7803</v>
      </c>
      <c r="C7866" s="237">
        <v>312.24986102025417</v>
      </c>
    </row>
    <row r="7867" spans="2:3" x14ac:dyDescent="0.25">
      <c r="B7867" s="238">
        <v>7804</v>
      </c>
      <c r="C7867" s="237">
        <v>215.37132040111433</v>
      </c>
    </row>
    <row r="7868" spans="2:3" x14ac:dyDescent="0.25">
      <c r="B7868" s="238">
        <v>7805</v>
      </c>
      <c r="C7868" s="237">
        <v>117.3607129502915</v>
      </c>
    </row>
    <row r="7869" spans="2:3" x14ac:dyDescent="0.25">
      <c r="B7869" s="238">
        <v>7806</v>
      </c>
      <c r="C7869" s="237">
        <v>133.84689402098221</v>
      </c>
    </row>
    <row r="7870" spans="2:3" x14ac:dyDescent="0.25">
      <c r="B7870" s="238">
        <v>7807</v>
      </c>
      <c r="C7870" s="237">
        <v>161.94826266362068</v>
      </c>
    </row>
    <row r="7871" spans="2:3" x14ac:dyDescent="0.25">
      <c r="B7871" s="238">
        <v>7808</v>
      </c>
      <c r="C7871" s="237">
        <v>253.37840874749736</v>
      </c>
    </row>
    <row r="7872" spans="2:3" x14ac:dyDescent="0.25">
      <c r="B7872" s="238">
        <v>7809</v>
      </c>
      <c r="C7872" s="237">
        <v>151.90089367371999</v>
      </c>
    </row>
    <row r="7873" spans="2:3" x14ac:dyDescent="0.25">
      <c r="B7873" s="238">
        <v>7810</v>
      </c>
      <c r="C7873" s="237">
        <v>26.92432755987474</v>
      </c>
    </row>
    <row r="7874" spans="2:3" x14ac:dyDescent="0.25">
      <c r="B7874" s="238">
        <v>7811</v>
      </c>
      <c r="C7874" s="237">
        <v>195.88014780925903</v>
      </c>
    </row>
    <row r="7875" spans="2:3" x14ac:dyDescent="0.25">
      <c r="B7875" s="238">
        <v>7812</v>
      </c>
      <c r="C7875" s="237">
        <v>30.394859532875458</v>
      </c>
    </row>
    <row r="7876" spans="2:3" x14ac:dyDescent="0.25">
      <c r="B7876" s="238">
        <v>7813</v>
      </c>
      <c r="C7876" s="237">
        <v>140.21803145225311</v>
      </c>
    </row>
    <row r="7877" spans="2:3" x14ac:dyDescent="0.25">
      <c r="B7877" s="238">
        <v>7814</v>
      </c>
      <c r="C7877" s="237">
        <v>16.912271164717708</v>
      </c>
    </row>
    <row r="7878" spans="2:3" x14ac:dyDescent="0.25">
      <c r="B7878" s="238">
        <v>7815</v>
      </c>
      <c r="C7878" s="237">
        <v>-6.5482993361666502</v>
      </c>
    </row>
    <row r="7879" spans="2:3" x14ac:dyDescent="0.25">
      <c r="B7879" s="238">
        <v>7816</v>
      </c>
      <c r="C7879" s="237">
        <v>229.00470448048458</v>
      </c>
    </row>
    <row r="7880" spans="2:3" x14ac:dyDescent="0.25">
      <c r="B7880" s="238">
        <v>7817</v>
      </c>
      <c r="C7880" s="237">
        <v>364.32486478484282</v>
      </c>
    </row>
    <row r="7881" spans="2:3" x14ac:dyDescent="0.25">
      <c r="B7881" s="238">
        <v>7818</v>
      </c>
      <c r="C7881" s="237">
        <v>55.99441009158592</v>
      </c>
    </row>
    <row r="7882" spans="2:3" x14ac:dyDescent="0.25">
      <c r="B7882" s="238">
        <v>7819</v>
      </c>
      <c r="C7882" s="237">
        <v>44.074298364739008</v>
      </c>
    </row>
    <row r="7883" spans="2:3" x14ac:dyDescent="0.25">
      <c r="B7883" s="238">
        <v>7820</v>
      </c>
      <c r="C7883" s="237">
        <v>159.02870804600863</v>
      </c>
    </row>
    <row r="7884" spans="2:3" x14ac:dyDescent="0.25">
      <c r="B7884" s="238">
        <v>7821</v>
      </c>
      <c r="C7884" s="237">
        <v>260.05728013957639</v>
      </c>
    </row>
    <row r="7885" spans="2:3" x14ac:dyDescent="0.25">
      <c r="B7885" s="238">
        <v>7822</v>
      </c>
      <c r="C7885" s="237">
        <v>207.57303630588649</v>
      </c>
    </row>
    <row r="7886" spans="2:3" x14ac:dyDescent="0.25">
      <c r="B7886" s="238">
        <v>7823</v>
      </c>
      <c r="C7886" s="237">
        <v>162.54624062398682</v>
      </c>
    </row>
    <row r="7887" spans="2:3" x14ac:dyDescent="0.25">
      <c r="B7887" s="238">
        <v>7824</v>
      </c>
      <c r="C7887" s="237">
        <v>373.0179203916839</v>
      </c>
    </row>
    <row r="7888" spans="2:3" x14ac:dyDescent="0.25">
      <c r="B7888" s="238">
        <v>7825</v>
      </c>
      <c r="C7888" s="237">
        <v>334.65800373919279</v>
      </c>
    </row>
    <row r="7889" spans="2:3" x14ac:dyDescent="0.25">
      <c r="B7889" s="238">
        <v>7826</v>
      </c>
      <c r="C7889" s="237">
        <v>106.58579943324872</v>
      </c>
    </row>
    <row r="7890" spans="2:3" x14ac:dyDescent="0.25">
      <c r="B7890" s="238">
        <v>7827</v>
      </c>
      <c r="C7890" s="237">
        <v>63.325709458591028</v>
      </c>
    </row>
    <row r="7891" spans="2:3" x14ac:dyDescent="0.25">
      <c r="B7891" s="238">
        <v>7828</v>
      </c>
      <c r="C7891" s="237">
        <v>304.19990544639961</v>
      </c>
    </row>
    <row r="7892" spans="2:3" x14ac:dyDescent="0.25">
      <c r="B7892" s="238">
        <v>7829</v>
      </c>
      <c r="C7892" s="237">
        <v>240.42305468290942</v>
      </c>
    </row>
    <row r="7893" spans="2:3" x14ac:dyDescent="0.25">
      <c r="B7893" s="238">
        <v>7830</v>
      </c>
      <c r="C7893" s="237">
        <v>201.23620875944312</v>
      </c>
    </row>
    <row r="7894" spans="2:3" x14ac:dyDescent="0.25">
      <c r="B7894" s="238">
        <v>7831</v>
      </c>
      <c r="C7894" s="237">
        <v>-118.05070952839293</v>
      </c>
    </row>
    <row r="7895" spans="2:3" x14ac:dyDescent="0.25">
      <c r="B7895" s="238">
        <v>7832</v>
      </c>
      <c r="C7895" s="237">
        <v>116.82639545128697</v>
      </c>
    </row>
    <row r="7896" spans="2:3" x14ac:dyDescent="0.25">
      <c r="B7896" s="238">
        <v>7833</v>
      </c>
      <c r="C7896" s="237">
        <v>30.091335892260034</v>
      </c>
    </row>
    <row r="7897" spans="2:3" x14ac:dyDescent="0.25">
      <c r="B7897" s="238">
        <v>7834</v>
      </c>
      <c r="C7897" s="237">
        <v>145.18558126946135</v>
      </c>
    </row>
    <row r="7898" spans="2:3" x14ac:dyDescent="0.25">
      <c r="B7898" s="238">
        <v>7835</v>
      </c>
      <c r="C7898" s="237">
        <v>119.99332047152302</v>
      </c>
    </row>
    <row r="7899" spans="2:3" x14ac:dyDescent="0.25">
      <c r="B7899" s="238">
        <v>7836</v>
      </c>
      <c r="C7899" s="237">
        <v>301.74157775690156</v>
      </c>
    </row>
    <row r="7900" spans="2:3" x14ac:dyDescent="0.25">
      <c r="B7900" s="238">
        <v>7837</v>
      </c>
      <c r="C7900" s="237">
        <v>-104.32909755205628</v>
      </c>
    </row>
    <row r="7901" spans="2:3" x14ac:dyDescent="0.25">
      <c r="B7901" s="238">
        <v>7838</v>
      </c>
      <c r="C7901" s="237">
        <v>64.723462714224425</v>
      </c>
    </row>
    <row r="7902" spans="2:3" x14ac:dyDescent="0.25">
      <c r="B7902" s="238">
        <v>7839</v>
      </c>
      <c r="C7902" s="237">
        <v>22.304306328534082</v>
      </c>
    </row>
    <row r="7903" spans="2:3" x14ac:dyDescent="0.25">
      <c r="B7903" s="238">
        <v>7840</v>
      </c>
      <c r="C7903" s="237">
        <v>-22.949915742621016</v>
      </c>
    </row>
    <row r="7904" spans="2:3" x14ac:dyDescent="0.25">
      <c r="B7904" s="238">
        <v>7841</v>
      </c>
      <c r="C7904" s="237">
        <v>249.12525681064858</v>
      </c>
    </row>
    <row r="7905" spans="2:3" x14ac:dyDescent="0.25">
      <c r="B7905" s="238">
        <v>7842</v>
      </c>
      <c r="C7905" s="237">
        <v>-94.182700383533899</v>
      </c>
    </row>
    <row r="7906" spans="2:3" x14ac:dyDescent="0.25">
      <c r="B7906" s="238">
        <v>7843</v>
      </c>
      <c r="C7906" s="237">
        <v>115.28523958277715</v>
      </c>
    </row>
    <row r="7907" spans="2:3" x14ac:dyDescent="0.25">
      <c r="B7907" s="238">
        <v>7844</v>
      </c>
      <c r="C7907" s="237">
        <v>-129.3125085270099</v>
      </c>
    </row>
    <row r="7908" spans="2:3" x14ac:dyDescent="0.25">
      <c r="B7908" s="238">
        <v>7845</v>
      </c>
      <c r="C7908" s="237">
        <v>232.36686762976728</v>
      </c>
    </row>
    <row r="7909" spans="2:3" x14ac:dyDescent="0.25">
      <c r="B7909" s="238">
        <v>7846</v>
      </c>
      <c r="C7909" s="237">
        <v>344.42428052240564</v>
      </c>
    </row>
    <row r="7910" spans="2:3" x14ac:dyDescent="0.25">
      <c r="B7910" s="238">
        <v>7847</v>
      </c>
      <c r="C7910" s="237">
        <v>-87.045473136050845</v>
      </c>
    </row>
    <row r="7911" spans="2:3" x14ac:dyDescent="0.25">
      <c r="B7911" s="238">
        <v>7848</v>
      </c>
      <c r="C7911" s="237">
        <v>206.17283250320162</v>
      </c>
    </row>
    <row r="7912" spans="2:3" x14ac:dyDescent="0.25">
      <c r="B7912" s="238">
        <v>7849</v>
      </c>
      <c r="C7912" s="237">
        <v>121.77206225519764</v>
      </c>
    </row>
    <row r="7913" spans="2:3" x14ac:dyDescent="0.25">
      <c r="B7913" s="238">
        <v>7850</v>
      </c>
      <c r="C7913" s="237">
        <v>46.999486261522421</v>
      </c>
    </row>
    <row r="7914" spans="2:3" x14ac:dyDescent="0.25">
      <c r="B7914" s="238">
        <v>7851</v>
      </c>
      <c r="C7914" s="237">
        <v>23.35205171296127</v>
      </c>
    </row>
    <row r="7915" spans="2:3" x14ac:dyDescent="0.25">
      <c r="B7915" s="238">
        <v>7852</v>
      </c>
      <c r="C7915" s="237">
        <v>235.14052916813489</v>
      </c>
    </row>
    <row r="7916" spans="2:3" x14ac:dyDescent="0.25">
      <c r="B7916" s="238">
        <v>7853</v>
      </c>
      <c r="C7916" s="237">
        <v>243.99408938963776</v>
      </c>
    </row>
    <row r="7917" spans="2:3" x14ac:dyDescent="0.25">
      <c r="B7917" s="238">
        <v>7854</v>
      </c>
      <c r="C7917" s="237">
        <v>225.03495673079371</v>
      </c>
    </row>
    <row r="7918" spans="2:3" x14ac:dyDescent="0.25">
      <c r="B7918" s="238">
        <v>7855</v>
      </c>
      <c r="C7918" s="237">
        <v>113.08870868514077</v>
      </c>
    </row>
    <row r="7919" spans="2:3" x14ac:dyDescent="0.25">
      <c r="B7919" s="238">
        <v>7856</v>
      </c>
      <c r="C7919" s="237">
        <v>202.98711921111101</v>
      </c>
    </row>
    <row r="7920" spans="2:3" x14ac:dyDescent="0.25">
      <c r="B7920" s="238">
        <v>7857</v>
      </c>
      <c r="C7920" s="237">
        <v>136.17833266944905</v>
      </c>
    </row>
    <row r="7921" spans="2:3" x14ac:dyDescent="0.25">
      <c r="B7921" s="238">
        <v>7858</v>
      </c>
      <c r="C7921" s="237">
        <v>270.92641499677751</v>
      </c>
    </row>
    <row r="7922" spans="2:3" x14ac:dyDescent="0.25">
      <c r="B7922" s="238">
        <v>7859</v>
      </c>
      <c r="C7922" s="237">
        <v>-99.661831294090092</v>
      </c>
    </row>
    <row r="7923" spans="2:3" x14ac:dyDescent="0.25">
      <c r="B7923" s="238">
        <v>7860</v>
      </c>
      <c r="C7923" s="237">
        <v>258.25746434336946</v>
      </c>
    </row>
    <row r="7924" spans="2:3" x14ac:dyDescent="0.25">
      <c r="B7924" s="238">
        <v>7861</v>
      </c>
      <c r="C7924" s="237">
        <v>286.89576212911163</v>
      </c>
    </row>
    <row r="7925" spans="2:3" x14ac:dyDescent="0.25">
      <c r="B7925" s="238">
        <v>7862</v>
      </c>
      <c r="C7925" s="237">
        <v>313.13855562325978</v>
      </c>
    </row>
    <row r="7926" spans="2:3" x14ac:dyDescent="0.25">
      <c r="B7926" s="238">
        <v>7863</v>
      </c>
      <c r="C7926" s="237">
        <v>107.86791593422582</v>
      </c>
    </row>
    <row r="7927" spans="2:3" x14ac:dyDescent="0.25">
      <c r="B7927" s="238">
        <v>7864</v>
      </c>
      <c r="C7927" s="237">
        <v>29.982806907902372</v>
      </c>
    </row>
    <row r="7928" spans="2:3" x14ac:dyDescent="0.25">
      <c r="B7928" s="238">
        <v>7865</v>
      </c>
      <c r="C7928" s="237">
        <v>222.89229083223802</v>
      </c>
    </row>
    <row r="7929" spans="2:3" x14ac:dyDescent="0.25">
      <c r="B7929" s="238">
        <v>7866</v>
      </c>
      <c r="C7929" s="237">
        <v>65.794119502339697</v>
      </c>
    </row>
    <row r="7930" spans="2:3" x14ac:dyDescent="0.25">
      <c r="B7930" s="238">
        <v>7867</v>
      </c>
      <c r="C7930" s="237">
        <v>62.535936032011264</v>
      </c>
    </row>
    <row r="7931" spans="2:3" x14ac:dyDescent="0.25">
      <c r="B7931" s="238">
        <v>7868</v>
      </c>
      <c r="C7931" s="237">
        <v>228.92532946726493</v>
      </c>
    </row>
    <row r="7932" spans="2:3" x14ac:dyDescent="0.25">
      <c r="B7932" s="238">
        <v>7869</v>
      </c>
      <c r="C7932" s="237">
        <v>23.304071425540499</v>
      </c>
    </row>
    <row r="7933" spans="2:3" x14ac:dyDescent="0.25">
      <c r="B7933" s="238">
        <v>7870</v>
      </c>
      <c r="C7933" s="237">
        <v>63.7815731079952</v>
      </c>
    </row>
    <row r="7934" spans="2:3" x14ac:dyDescent="0.25">
      <c r="B7934" s="238">
        <v>7871</v>
      </c>
      <c r="C7934" s="237">
        <v>137.42161495700535</v>
      </c>
    </row>
    <row r="7935" spans="2:3" x14ac:dyDescent="0.25">
      <c r="B7935" s="238">
        <v>7872</v>
      </c>
      <c r="C7935" s="237">
        <v>6.2567672725659236</v>
      </c>
    </row>
    <row r="7936" spans="2:3" x14ac:dyDescent="0.25">
      <c r="B7936" s="238">
        <v>7873</v>
      </c>
      <c r="C7936" s="237">
        <v>157.83590644323223</v>
      </c>
    </row>
    <row r="7937" spans="2:3" x14ac:dyDescent="0.25">
      <c r="B7937" s="238">
        <v>7874</v>
      </c>
      <c r="C7937" s="237">
        <v>282.05852260483277</v>
      </c>
    </row>
    <row r="7938" spans="2:3" x14ac:dyDescent="0.25">
      <c r="B7938" s="238">
        <v>7875</v>
      </c>
      <c r="C7938" s="237">
        <v>181.20902331003748</v>
      </c>
    </row>
    <row r="7939" spans="2:3" x14ac:dyDescent="0.25">
      <c r="B7939" s="238">
        <v>7876</v>
      </c>
      <c r="C7939" s="237">
        <v>-101.07829807801539</v>
      </c>
    </row>
    <row r="7940" spans="2:3" x14ac:dyDescent="0.25">
      <c r="B7940" s="238">
        <v>7877</v>
      </c>
      <c r="C7940" s="237">
        <v>250.3723328627112</v>
      </c>
    </row>
    <row r="7941" spans="2:3" x14ac:dyDescent="0.25">
      <c r="B7941" s="238">
        <v>7878</v>
      </c>
      <c r="C7941" s="237">
        <v>54.45954208906177</v>
      </c>
    </row>
    <row r="7942" spans="2:3" x14ac:dyDescent="0.25">
      <c r="B7942" s="238">
        <v>7879</v>
      </c>
      <c r="C7942" s="237">
        <v>213.24759988824468</v>
      </c>
    </row>
    <row r="7943" spans="2:3" x14ac:dyDescent="0.25">
      <c r="B7943" s="238">
        <v>7880</v>
      </c>
      <c r="C7943" s="237">
        <v>3.7320721150390028</v>
      </c>
    </row>
    <row r="7944" spans="2:3" x14ac:dyDescent="0.25">
      <c r="B7944" s="238">
        <v>7881</v>
      </c>
      <c r="C7944" s="237">
        <v>23.662615689480759</v>
      </c>
    </row>
    <row r="7945" spans="2:3" x14ac:dyDescent="0.25">
      <c r="B7945" s="238">
        <v>7882</v>
      </c>
      <c r="C7945" s="237">
        <v>30.691272117893504</v>
      </c>
    </row>
    <row r="7946" spans="2:3" x14ac:dyDescent="0.25">
      <c r="B7946" s="238">
        <v>7883</v>
      </c>
      <c r="C7946" s="237">
        <v>142.73085891181239</v>
      </c>
    </row>
    <row r="7947" spans="2:3" x14ac:dyDescent="0.25">
      <c r="B7947" s="238">
        <v>7884</v>
      </c>
      <c r="C7947" s="237">
        <v>107.79566150718409</v>
      </c>
    </row>
    <row r="7948" spans="2:3" x14ac:dyDescent="0.25">
      <c r="B7948" s="238">
        <v>7885</v>
      </c>
      <c r="C7948" s="237">
        <v>-75.259289816268165</v>
      </c>
    </row>
    <row r="7949" spans="2:3" x14ac:dyDescent="0.25">
      <c r="B7949" s="238">
        <v>7886</v>
      </c>
      <c r="C7949" s="237">
        <v>128.89700536953748</v>
      </c>
    </row>
    <row r="7950" spans="2:3" x14ac:dyDescent="0.25">
      <c r="B7950" s="238">
        <v>7887</v>
      </c>
      <c r="C7950" s="237">
        <v>204.47664080220326</v>
      </c>
    </row>
    <row r="7951" spans="2:3" x14ac:dyDescent="0.25">
      <c r="B7951" s="238">
        <v>7888</v>
      </c>
      <c r="C7951" s="237">
        <v>122.94087014228597</v>
      </c>
    </row>
    <row r="7952" spans="2:3" x14ac:dyDescent="0.25">
      <c r="B7952" s="238">
        <v>7889</v>
      </c>
      <c r="C7952" s="237">
        <v>389.07050879522421</v>
      </c>
    </row>
    <row r="7953" spans="2:3" x14ac:dyDescent="0.25">
      <c r="B7953" s="238">
        <v>7890</v>
      </c>
      <c r="C7953" s="237">
        <v>47.312156168238616</v>
      </c>
    </row>
    <row r="7954" spans="2:3" x14ac:dyDescent="0.25">
      <c r="B7954" s="238">
        <v>7891</v>
      </c>
      <c r="C7954" s="237">
        <v>24.590804223886309</v>
      </c>
    </row>
    <row r="7955" spans="2:3" x14ac:dyDescent="0.25">
      <c r="B7955" s="238">
        <v>7892</v>
      </c>
      <c r="C7955" s="237">
        <v>41.373815099897769</v>
      </c>
    </row>
    <row r="7956" spans="2:3" x14ac:dyDescent="0.25">
      <c r="B7956" s="238">
        <v>7893</v>
      </c>
      <c r="C7956" s="237">
        <v>280.05912652780711</v>
      </c>
    </row>
    <row r="7957" spans="2:3" x14ac:dyDescent="0.25">
      <c r="B7957" s="238">
        <v>7894</v>
      </c>
      <c r="C7957" s="237">
        <v>67.248616037823496</v>
      </c>
    </row>
    <row r="7958" spans="2:3" x14ac:dyDescent="0.25">
      <c r="B7958" s="238">
        <v>7895</v>
      </c>
      <c r="C7958" s="237">
        <v>165.83220578335659</v>
      </c>
    </row>
    <row r="7959" spans="2:3" x14ac:dyDescent="0.25">
      <c r="B7959" s="238">
        <v>7896</v>
      </c>
      <c r="C7959" s="237">
        <v>388.37725865988364</v>
      </c>
    </row>
    <row r="7960" spans="2:3" x14ac:dyDescent="0.25">
      <c r="B7960" s="238">
        <v>7897</v>
      </c>
      <c r="C7960" s="237">
        <v>443.53577697336056</v>
      </c>
    </row>
    <row r="7961" spans="2:3" x14ac:dyDescent="0.25">
      <c r="B7961" s="238">
        <v>7898</v>
      </c>
      <c r="C7961" s="237">
        <v>150.00202404278127</v>
      </c>
    </row>
    <row r="7962" spans="2:3" x14ac:dyDescent="0.25">
      <c r="B7962" s="238">
        <v>7899</v>
      </c>
      <c r="C7962" s="237">
        <v>233.90933354237748</v>
      </c>
    </row>
    <row r="7963" spans="2:3" x14ac:dyDescent="0.25">
      <c r="B7963" s="238">
        <v>7900</v>
      </c>
      <c r="C7963" s="237">
        <v>7.485964038076844</v>
      </c>
    </row>
    <row r="7964" spans="2:3" x14ac:dyDescent="0.25">
      <c r="B7964" s="238">
        <v>7901</v>
      </c>
      <c r="C7964" s="237">
        <v>202.3764748048379</v>
      </c>
    </row>
    <row r="7965" spans="2:3" x14ac:dyDescent="0.25">
      <c r="B7965" s="238">
        <v>7902</v>
      </c>
      <c r="C7965" s="237">
        <v>11.169222293558107</v>
      </c>
    </row>
    <row r="7966" spans="2:3" x14ac:dyDescent="0.25">
      <c r="B7966" s="238">
        <v>7903</v>
      </c>
      <c r="C7966" s="237">
        <v>-58.442349684141988</v>
      </c>
    </row>
    <row r="7967" spans="2:3" x14ac:dyDescent="0.25">
      <c r="B7967" s="238">
        <v>7904</v>
      </c>
      <c r="C7967" s="237">
        <v>193.66330655277562</v>
      </c>
    </row>
    <row r="7968" spans="2:3" x14ac:dyDescent="0.25">
      <c r="B7968" s="238">
        <v>7905</v>
      </c>
      <c r="C7968" s="237">
        <v>56.612485926053907</v>
      </c>
    </row>
    <row r="7969" spans="2:3" x14ac:dyDescent="0.25">
      <c r="B7969" s="238">
        <v>7906</v>
      </c>
      <c r="C7969" s="237">
        <v>118.50349676320594</v>
      </c>
    </row>
    <row r="7970" spans="2:3" x14ac:dyDescent="0.25">
      <c r="B7970" s="238">
        <v>7907</v>
      </c>
      <c r="C7970" s="237">
        <v>-200.76231457555065</v>
      </c>
    </row>
    <row r="7971" spans="2:3" x14ac:dyDescent="0.25">
      <c r="B7971" s="238">
        <v>7908</v>
      </c>
      <c r="C7971" s="237">
        <v>109.2622396632147</v>
      </c>
    </row>
    <row r="7972" spans="2:3" x14ac:dyDescent="0.25">
      <c r="B7972" s="238">
        <v>7909</v>
      </c>
      <c r="C7972" s="237">
        <v>192.93780923470257</v>
      </c>
    </row>
    <row r="7973" spans="2:3" x14ac:dyDescent="0.25">
      <c r="B7973" s="238">
        <v>7910</v>
      </c>
      <c r="C7973" s="237">
        <v>-88.69420871989206</v>
      </c>
    </row>
    <row r="7974" spans="2:3" x14ac:dyDescent="0.25">
      <c r="B7974" s="238">
        <v>7911</v>
      </c>
      <c r="C7974" s="237">
        <v>-12.118692119548683</v>
      </c>
    </row>
    <row r="7975" spans="2:3" x14ac:dyDescent="0.25">
      <c r="B7975" s="238">
        <v>7912</v>
      </c>
      <c r="C7975" s="237">
        <v>-101.30539155675075</v>
      </c>
    </row>
    <row r="7976" spans="2:3" x14ac:dyDescent="0.25">
      <c r="B7976" s="238">
        <v>7913</v>
      </c>
      <c r="C7976" s="237">
        <v>232.17074315314102</v>
      </c>
    </row>
    <row r="7977" spans="2:3" x14ac:dyDescent="0.25">
      <c r="B7977" s="238">
        <v>7914</v>
      </c>
      <c r="C7977" s="237">
        <v>13.373067175596148</v>
      </c>
    </row>
    <row r="7978" spans="2:3" x14ac:dyDescent="0.25">
      <c r="B7978" s="238">
        <v>7915</v>
      </c>
      <c r="C7978" s="237">
        <v>106.96775312772283</v>
      </c>
    </row>
    <row r="7979" spans="2:3" x14ac:dyDescent="0.25">
      <c r="B7979" s="238">
        <v>7916</v>
      </c>
      <c r="C7979" s="237">
        <v>176.93968226415595</v>
      </c>
    </row>
    <row r="7980" spans="2:3" x14ac:dyDescent="0.25">
      <c r="B7980" s="238">
        <v>7917</v>
      </c>
      <c r="C7980" s="237">
        <v>113.60753152864093</v>
      </c>
    </row>
    <row r="7981" spans="2:3" x14ac:dyDescent="0.25">
      <c r="B7981" s="238">
        <v>7918</v>
      </c>
      <c r="C7981" s="237">
        <v>371.26767202425287</v>
      </c>
    </row>
    <row r="7982" spans="2:3" x14ac:dyDescent="0.25">
      <c r="B7982" s="238">
        <v>7919</v>
      </c>
      <c r="C7982" s="237">
        <v>193.94185859099031</v>
      </c>
    </row>
    <row r="7983" spans="2:3" x14ac:dyDescent="0.25">
      <c r="B7983" s="238">
        <v>7920</v>
      </c>
      <c r="C7983" s="237">
        <v>1.1819437113864666</v>
      </c>
    </row>
    <row r="7984" spans="2:3" x14ac:dyDescent="0.25">
      <c r="B7984" s="238">
        <v>7921</v>
      </c>
      <c r="C7984" s="237">
        <v>42.731092276501968</v>
      </c>
    </row>
    <row r="7985" spans="2:3" x14ac:dyDescent="0.25">
      <c r="B7985" s="238">
        <v>7922</v>
      </c>
      <c r="C7985" s="237">
        <v>43.871794450190109</v>
      </c>
    </row>
    <row r="7986" spans="2:3" x14ac:dyDescent="0.25">
      <c r="B7986" s="238">
        <v>7923</v>
      </c>
      <c r="C7986" s="237">
        <v>100.45874266872426</v>
      </c>
    </row>
    <row r="7987" spans="2:3" x14ac:dyDescent="0.25">
      <c r="B7987" s="238">
        <v>7924</v>
      </c>
      <c r="C7987" s="237">
        <v>130.93583422431914</v>
      </c>
    </row>
    <row r="7988" spans="2:3" x14ac:dyDescent="0.25">
      <c r="B7988" s="238">
        <v>7925</v>
      </c>
      <c r="C7988" s="237">
        <v>285.1671674062431</v>
      </c>
    </row>
    <row r="7989" spans="2:3" x14ac:dyDescent="0.25">
      <c r="B7989" s="238">
        <v>7926</v>
      </c>
      <c r="C7989" s="237">
        <v>7.360927911751034</v>
      </c>
    </row>
    <row r="7990" spans="2:3" x14ac:dyDescent="0.25">
      <c r="B7990" s="238">
        <v>7927</v>
      </c>
      <c r="C7990" s="237">
        <v>377.34439222533297</v>
      </c>
    </row>
    <row r="7991" spans="2:3" x14ac:dyDescent="0.25">
      <c r="B7991" s="238">
        <v>7928</v>
      </c>
      <c r="C7991" s="237">
        <v>166.21996350652779</v>
      </c>
    </row>
    <row r="7992" spans="2:3" x14ac:dyDescent="0.25">
      <c r="B7992" s="238">
        <v>7929</v>
      </c>
      <c r="C7992" s="237">
        <v>137.68481049653991</v>
      </c>
    </row>
    <row r="7993" spans="2:3" x14ac:dyDescent="0.25">
      <c r="B7993" s="238">
        <v>7930</v>
      </c>
      <c r="C7993" s="237">
        <v>326.05229457245048</v>
      </c>
    </row>
    <row r="7994" spans="2:3" x14ac:dyDescent="0.25">
      <c r="B7994" s="238">
        <v>7931</v>
      </c>
      <c r="C7994" s="237">
        <v>110.11415260657176</v>
      </c>
    </row>
    <row r="7995" spans="2:3" x14ac:dyDescent="0.25">
      <c r="B7995" s="238">
        <v>7932</v>
      </c>
      <c r="C7995" s="237">
        <v>171.92313618492864</v>
      </c>
    </row>
    <row r="7996" spans="2:3" x14ac:dyDescent="0.25">
      <c r="B7996" s="238">
        <v>7933</v>
      </c>
      <c r="C7996" s="237">
        <v>-48.242089485334247</v>
      </c>
    </row>
    <row r="7997" spans="2:3" x14ac:dyDescent="0.25">
      <c r="B7997" s="238">
        <v>7934</v>
      </c>
      <c r="C7997" s="237">
        <v>-248.39704998939294</v>
      </c>
    </row>
    <row r="7998" spans="2:3" x14ac:dyDescent="0.25">
      <c r="B7998" s="238">
        <v>7935</v>
      </c>
      <c r="C7998" s="237">
        <v>206.77923935255944</v>
      </c>
    </row>
    <row r="7999" spans="2:3" x14ac:dyDescent="0.25">
      <c r="B7999" s="238">
        <v>7936</v>
      </c>
      <c r="C7999" s="237">
        <v>240.31584523394849</v>
      </c>
    </row>
    <row r="8000" spans="2:3" x14ac:dyDescent="0.25">
      <c r="B8000" s="238">
        <v>7937</v>
      </c>
      <c r="C8000" s="237">
        <v>306.58015163714992</v>
      </c>
    </row>
    <row r="8001" spans="2:3" x14ac:dyDescent="0.25">
      <c r="B8001" s="238">
        <v>7938</v>
      </c>
      <c r="C8001" s="237">
        <v>85.374940673479045</v>
      </c>
    </row>
    <row r="8002" spans="2:3" x14ac:dyDescent="0.25">
      <c r="B8002" s="238">
        <v>7939</v>
      </c>
      <c r="C8002" s="237">
        <v>112.35317681786519</v>
      </c>
    </row>
    <row r="8003" spans="2:3" x14ac:dyDescent="0.25">
      <c r="B8003" s="238">
        <v>7940</v>
      </c>
      <c r="C8003" s="237">
        <v>300.32996129948947</v>
      </c>
    </row>
    <row r="8004" spans="2:3" x14ac:dyDescent="0.25">
      <c r="B8004" s="238">
        <v>7941</v>
      </c>
      <c r="C8004" s="237">
        <v>13.537987333696606</v>
      </c>
    </row>
    <row r="8005" spans="2:3" x14ac:dyDescent="0.25">
      <c r="B8005" s="238">
        <v>7942</v>
      </c>
      <c r="C8005" s="237">
        <v>70.976827024007775</v>
      </c>
    </row>
    <row r="8006" spans="2:3" x14ac:dyDescent="0.25">
      <c r="B8006" s="238">
        <v>7943</v>
      </c>
      <c r="C8006" s="237">
        <v>239.08714375040719</v>
      </c>
    </row>
    <row r="8007" spans="2:3" x14ac:dyDescent="0.25">
      <c r="B8007" s="238">
        <v>7944</v>
      </c>
      <c r="C8007" s="237">
        <v>152.79543569641484</v>
      </c>
    </row>
    <row r="8008" spans="2:3" x14ac:dyDescent="0.25">
      <c r="B8008" s="238">
        <v>7945</v>
      </c>
      <c r="C8008" s="237">
        <v>254.41464354613183</v>
      </c>
    </row>
    <row r="8009" spans="2:3" x14ac:dyDescent="0.25">
      <c r="B8009" s="238">
        <v>7946</v>
      </c>
      <c r="C8009" s="237">
        <v>163.37760754659956</v>
      </c>
    </row>
    <row r="8010" spans="2:3" x14ac:dyDescent="0.25">
      <c r="B8010" s="238">
        <v>7947</v>
      </c>
      <c r="C8010" s="237">
        <v>135.36597378078835</v>
      </c>
    </row>
    <row r="8011" spans="2:3" x14ac:dyDescent="0.25">
      <c r="B8011" s="238">
        <v>7948</v>
      </c>
      <c r="C8011" s="237">
        <v>-0.12329187455807755</v>
      </c>
    </row>
    <row r="8012" spans="2:3" x14ac:dyDescent="0.25">
      <c r="B8012" s="238">
        <v>7949</v>
      </c>
      <c r="C8012" s="237">
        <v>118.23676655363279</v>
      </c>
    </row>
    <row r="8013" spans="2:3" x14ac:dyDescent="0.25">
      <c r="B8013" s="238">
        <v>7950</v>
      </c>
      <c r="C8013" s="237">
        <v>-86.27310831596202</v>
      </c>
    </row>
    <row r="8014" spans="2:3" x14ac:dyDescent="0.25">
      <c r="B8014" s="238">
        <v>7951</v>
      </c>
      <c r="C8014" s="237">
        <v>10.510354359441124</v>
      </c>
    </row>
    <row r="8015" spans="2:3" x14ac:dyDescent="0.25">
      <c r="B8015" s="238">
        <v>7952</v>
      </c>
      <c r="C8015" s="237">
        <v>131.09104231609439</v>
      </c>
    </row>
    <row r="8016" spans="2:3" x14ac:dyDescent="0.25">
      <c r="B8016" s="238">
        <v>7953</v>
      </c>
      <c r="C8016" s="237">
        <v>169.11007683276051</v>
      </c>
    </row>
    <row r="8017" spans="2:3" x14ac:dyDescent="0.25">
      <c r="B8017" s="238">
        <v>7954</v>
      </c>
      <c r="C8017" s="237">
        <v>26.042324657729566</v>
      </c>
    </row>
    <row r="8018" spans="2:3" x14ac:dyDescent="0.25">
      <c r="B8018" s="238">
        <v>7955</v>
      </c>
      <c r="C8018" s="237">
        <v>52.022449791375436</v>
      </c>
    </row>
    <row r="8019" spans="2:3" x14ac:dyDescent="0.25">
      <c r="B8019" s="238">
        <v>7956</v>
      </c>
      <c r="C8019" s="237">
        <v>5.6599471532251329</v>
      </c>
    </row>
    <row r="8020" spans="2:3" x14ac:dyDescent="0.25">
      <c r="B8020" s="238">
        <v>7957</v>
      </c>
      <c r="C8020" s="237">
        <v>118.3101619363658</v>
      </c>
    </row>
    <row r="8021" spans="2:3" x14ac:dyDescent="0.25">
      <c r="B8021" s="238">
        <v>7958</v>
      </c>
      <c r="C8021" s="237">
        <v>161.12098250634605</v>
      </c>
    </row>
    <row r="8022" spans="2:3" x14ac:dyDescent="0.25">
      <c r="B8022" s="238">
        <v>7959</v>
      </c>
      <c r="C8022" s="237">
        <v>237.88876032373318</v>
      </c>
    </row>
    <row r="8023" spans="2:3" x14ac:dyDescent="0.25">
      <c r="B8023" s="238">
        <v>7960</v>
      </c>
      <c r="C8023" s="237">
        <v>-63.135311796747004</v>
      </c>
    </row>
    <row r="8024" spans="2:3" x14ac:dyDescent="0.25">
      <c r="B8024" s="238">
        <v>7961</v>
      </c>
      <c r="C8024" s="237">
        <v>340.09086977438164</v>
      </c>
    </row>
    <row r="8025" spans="2:3" x14ac:dyDescent="0.25">
      <c r="B8025" s="238">
        <v>7962</v>
      </c>
      <c r="C8025" s="237">
        <v>60.975037057006787</v>
      </c>
    </row>
    <row r="8026" spans="2:3" x14ac:dyDescent="0.25">
      <c r="B8026" s="238">
        <v>7963</v>
      </c>
      <c r="C8026" s="237">
        <v>201.01112175473042</v>
      </c>
    </row>
    <row r="8027" spans="2:3" x14ac:dyDescent="0.25">
      <c r="B8027" s="238">
        <v>7964</v>
      </c>
      <c r="C8027" s="237">
        <v>208.63866861552481</v>
      </c>
    </row>
    <row r="8028" spans="2:3" x14ac:dyDescent="0.25">
      <c r="B8028" s="238">
        <v>7965</v>
      </c>
      <c r="C8028" s="237">
        <v>75.854327320230965</v>
      </c>
    </row>
    <row r="8029" spans="2:3" x14ac:dyDescent="0.25">
      <c r="B8029" s="238">
        <v>7966</v>
      </c>
      <c r="C8029" s="237">
        <v>134.55645870998183</v>
      </c>
    </row>
    <row r="8030" spans="2:3" x14ac:dyDescent="0.25">
      <c r="B8030" s="238">
        <v>7967</v>
      </c>
      <c r="C8030" s="237">
        <v>122.19910700285935</v>
      </c>
    </row>
    <row r="8031" spans="2:3" x14ac:dyDescent="0.25">
      <c r="B8031" s="238">
        <v>7968</v>
      </c>
      <c r="C8031" s="237">
        <v>320.47988991863122</v>
      </c>
    </row>
    <row r="8032" spans="2:3" x14ac:dyDescent="0.25">
      <c r="B8032" s="238">
        <v>7969</v>
      </c>
      <c r="C8032" s="237">
        <v>293.344421062842</v>
      </c>
    </row>
    <row r="8033" spans="2:3" x14ac:dyDescent="0.25">
      <c r="B8033" s="238">
        <v>7970</v>
      </c>
      <c r="C8033" s="237">
        <v>196.87084297343117</v>
      </c>
    </row>
    <row r="8034" spans="2:3" x14ac:dyDescent="0.25">
      <c r="B8034" s="238">
        <v>7971</v>
      </c>
      <c r="C8034" s="237">
        <v>238.84606052838225</v>
      </c>
    </row>
    <row r="8035" spans="2:3" x14ac:dyDescent="0.25">
      <c r="B8035" s="238">
        <v>7972</v>
      </c>
      <c r="C8035" s="237">
        <v>127.12000218560519</v>
      </c>
    </row>
    <row r="8036" spans="2:3" x14ac:dyDescent="0.25">
      <c r="B8036" s="238">
        <v>7973</v>
      </c>
      <c r="C8036" s="237">
        <v>51.637495532700271</v>
      </c>
    </row>
    <row r="8037" spans="2:3" x14ac:dyDescent="0.25">
      <c r="B8037" s="238">
        <v>7974</v>
      </c>
      <c r="C8037" s="237">
        <v>93.817101402035135</v>
      </c>
    </row>
    <row r="8038" spans="2:3" x14ac:dyDescent="0.25">
      <c r="B8038" s="238">
        <v>7975</v>
      </c>
      <c r="C8038" s="237">
        <v>211.25306939550313</v>
      </c>
    </row>
    <row r="8039" spans="2:3" x14ac:dyDescent="0.25">
      <c r="B8039" s="238">
        <v>7976</v>
      </c>
      <c r="C8039" s="237">
        <v>-72.678558057638384</v>
      </c>
    </row>
    <row r="8040" spans="2:3" x14ac:dyDescent="0.25">
      <c r="B8040" s="238">
        <v>7977</v>
      </c>
      <c r="C8040" s="237">
        <v>331.52446838292997</v>
      </c>
    </row>
    <row r="8041" spans="2:3" x14ac:dyDescent="0.25">
      <c r="B8041" s="238">
        <v>7978</v>
      </c>
      <c r="C8041" s="237">
        <v>202.07080915234781</v>
      </c>
    </row>
    <row r="8042" spans="2:3" x14ac:dyDescent="0.25">
      <c r="B8042" s="238">
        <v>7979</v>
      </c>
      <c r="C8042" s="237">
        <v>276.25538221390593</v>
      </c>
    </row>
    <row r="8043" spans="2:3" x14ac:dyDescent="0.25">
      <c r="B8043" s="238">
        <v>7980</v>
      </c>
      <c r="C8043" s="237">
        <v>204.14880787383328</v>
      </c>
    </row>
    <row r="8044" spans="2:3" x14ac:dyDescent="0.25">
      <c r="B8044" s="238">
        <v>7981</v>
      </c>
      <c r="C8044" s="237">
        <v>67.127827399509499</v>
      </c>
    </row>
    <row r="8045" spans="2:3" x14ac:dyDescent="0.25">
      <c r="B8045" s="238">
        <v>7982</v>
      </c>
      <c r="C8045" s="237">
        <v>-41.361759433070517</v>
      </c>
    </row>
    <row r="8046" spans="2:3" x14ac:dyDescent="0.25">
      <c r="B8046" s="238">
        <v>7983</v>
      </c>
      <c r="C8046" s="237">
        <v>235.9008743204123</v>
      </c>
    </row>
    <row r="8047" spans="2:3" x14ac:dyDescent="0.25">
      <c r="B8047" s="238">
        <v>7984</v>
      </c>
      <c r="C8047" s="237">
        <v>7.7524100029401524</v>
      </c>
    </row>
    <row r="8048" spans="2:3" x14ac:dyDescent="0.25">
      <c r="B8048" s="238">
        <v>7985</v>
      </c>
      <c r="C8048" s="237">
        <v>-2.2991074473252837</v>
      </c>
    </row>
    <row r="8049" spans="2:3" x14ac:dyDescent="0.25">
      <c r="B8049" s="238">
        <v>7986</v>
      </c>
      <c r="C8049" s="237">
        <v>182.57586776080089</v>
      </c>
    </row>
    <row r="8050" spans="2:3" x14ac:dyDescent="0.25">
      <c r="B8050" s="238">
        <v>7987</v>
      </c>
      <c r="C8050" s="237">
        <v>116.11856490234148</v>
      </c>
    </row>
    <row r="8051" spans="2:3" x14ac:dyDescent="0.25">
      <c r="B8051" s="238">
        <v>7988</v>
      </c>
      <c r="C8051" s="237">
        <v>123.83984630991714</v>
      </c>
    </row>
    <row r="8052" spans="2:3" x14ac:dyDescent="0.25">
      <c r="B8052" s="238">
        <v>7989</v>
      </c>
      <c r="C8052" s="237">
        <v>133.00111782026514</v>
      </c>
    </row>
    <row r="8053" spans="2:3" x14ac:dyDescent="0.25">
      <c r="B8053" s="238">
        <v>7990</v>
      </c>
      <c r="C8053" s="237">
        <v>219.57767912134941</v>
      </c>
    </row>
    <row r="8054" spans="2:3" x14ac:dyDescent="0.25">
      <c r="B8054" s="238">
        <v>7991</v>
      </c>
      <c r="C8054" s="237">
        <v>-27.472836939503196</v>
      </c>
    </row>
    <row r="8055" spans="2:3" x14ac:dyDescent="0.25">
      <c r="B8055" s="238">
        <v>7992</v>
      </c>
      <c r="C8055" s="237">
        <v>-60.131274850422756</v>
      </c>
    </row>
    <row r="8056" spans="2:3" x14ac:dyDescent="0.25">
      <c r="B8056" s="238">
        <v>7993</v>
      </c>
      <c r="C8056" s="237">
        <v>293.85988762083252</v>
      </c>
    </row>
    <row r="8057" spans="2:3" x14ac:dyDescent="0.25">
      <c r="B8057" s="238">
        <v>7994</v>
      </c>
      <c r="C8057" s="237">
        <v>302.25023524086595</v>
      </c>
    </row>
    <row r="8058" spans="2:3" x14ac:dyDescent="0.25">
      <c r="B8058" s="238">
        <v>7995</v>
      </c>
      <c r="C8058" s="237">
        <v>202.32056214745381</v>
      </c>
    </row>
    <row r="8059" spans="2:3" x14ac:dyDescent="0.25">
      <c r="B8059" s="238">
        <v>7996</v>
      </c>
      <c r="C8059" s="237">
        <v>285.81650605624441</v>
      </c>
    </row>
    <row r="8060" spans="2:3" x14ac:dyDescent="0.25">
      <c r="B8060" s="238">
        <v>7997</v>
      </c>
      <c r="C8060" s="237">
        <v>24.847940737296767</v>
      </c>
    </row>
    <row r="8061" spans="2:3" x14ac:dyDescent="0.25">
      <c r="B8061" s="238">
        <v>7998</v>
      </c>
      <c r="C8061" s="237">
        <v>185.02423444358999</v>
      </c>
    </row>
    <row r="8062" spans="2:3" x14ac:dyDescent="0.25">
      <c r="B8062" s="238">
        <v>7999</v>
      </c>
      <c r="C8062" s="237">
        <v>143.42006203325306</v>
      </c>
    </row>
    <row r="8063" spans="2:3" x14ac:dyDescent="0.25">
      <c r="B8063" s="238">
        <v>8000</v>
      </c>
      <c r="C8063" s="237">
        <v>-201.06982229651356</v>
      </c>
    </row>
    <row r="8064" spans="2:3" x14ac:dyDescent="0.25">
      <c r="B8064" s="238">
        <v>8001</v>
      </c>
      <c r="C8064" s="237">
        <v>-34.014653105192565</v>
      </c>
    </row>
    <row r="8065" spans="2:3" x14ac:dyDescent="0.25">
      <c r="B8065" s="238">
        <v>8002</v>
      </c>
      <c r="C8065" s="237">
        <v>34.935921369840941</v>
      </c>
    </row>
    <row r="8066" spans="2:3" x14ac:dyDescent="0.25">
      <c r="B8066" s="238">
        <v>8003</v>
      </c>
      <c r="C8066" s="237">
        <v>124.40679812512192</v>
      </c>
    </row>
    <row r="8067" spans="2:3" x14ac:dyDescent="0.25">
      <c r="B8067" s="238">
        <v>8004</v>
      </c>
      <c r="C8067" s="237">
        <v>115.51163193944581</v>
      </c>
    </row>
    <row r="8068" spans="2:3" x14ac:dyDescent="0.25">
      <c r="B8068" s="238">
        <v>8005</v>
      </c>
      <c r="C8068" s="237">
        <v>88.283478131838734</v>
      </c>
    </row>
    <row r="8069" spans="2:3" x14ac:dyDescent="0.25">
      <c r="B8069" s="238">
        <v>8006</v>
      </c>
      <c r="C8069" s="237">
        <v>394.55495788855978</v>
      </c>
    </row>
    <row r="8070" spans="2:3" x14ac:dyDescent="0.25">
      <c r="B8070" s="238">
        <v>8007</v>
      </c>
      <c r="C8070" s="237">
        <v>178.52027409409897</v>
      </c>
    </row>
    <row r="8071" spans="2:3" x14ac:dyDescent="0.25">
      <c r="B8071" s="238">
        <v>8008</v>
      </c>
      <c r="C8071" s="237">
        <v>165.78395616607037</v>
      </c>
    </row>
    <row r="8072" spans="2:3" x14ac:dyDescent="0.25">
      <c r="B8072" s="238">
        <v>8009</v>
      </c>
      <c r="C8072" s="237">
        <v>176.30610536585999</v>
      </c>
    </row>
    <row r="8073" spans="2:3" x14ac:dyDescent="0.25">
      <c r="B8073" s="238">
        <v>8010</v>
      </c>
      <c r="C8073" s="237">
        <v>-51.958670842862233</v>
      </c>
    </row>
    <row r="8074" spans="2:3" x14ac:dyDescent="0.25">
      <c r="B8074" s="238">
        <v>8011</v>
      </c>
      <c r="C8074" s="237">
        <v>110.70070567560956</v>
      </c>
    </row>
    <row r="8075" spans="2:3" x14ac:dyDescent="0.25">
      <c r="B8075" s="238">
        <v>8012</v>
      </c>
      <c r="C8075" s="237">
        <v>316.42659884201078</v>
      </c>
    </row>
    <row r="8076" spans="2:3" x14ac:dyDescent="0.25">
      <c r="B8076" s="238">
        <v>8013</v>
      </c>
      <c r="C8076" s="237">
        <v>472.79339841845456</v>
      </c>
    </row>
    <row r="8077" spans="2:3" x14ac:dyDescent="0.25">
      <c r="B8077" s="238">
        <v>8014</v>
      </c>
      <c r="C8077" s="237">
        <v>77.267023009514958</v>
      </c>
    </row>
    <row r="8078" spans="2:3" x14ac:dyDescent="0.25">
      <c r="B8078" s="238">
        <v>8015</v>
      </c>
      <c r="C8078" s="237">
        <v>197.07884423786243</v>
      </c>
    </row>
    <row r="8079" spans="2:3" x14ac:dyDescent="0.25">
      <c r="B8079" s="238">
        <v>8016</v>
      </c>
      <c r="C8079" s="237">
        <v>213.61047197096761</v>
      </c>
    </row>
    <row r="8080" spans="2:3" x14ac:dyDescent="0.25">
      <c r="B8080" s="238">
        <v>8017</v>
      </c>
      <c r="C8080" s="237">
        <v>153.09235609535864</v>
      </c>
    </row>
    <row r="8081" spans="2:3" x14ac:dyDescent="0.25">
      <c r="B8081" s="238">
        <v>8018</v>
      </c>
      <c r="C8081" s="237">
        <v>36.580264487122633</v>
      </c>
    </row>
    <row r="8082" spans="2:3" x14ac:dyDescent="0.25">
      <c r="B8082" s="238">
        <v>8019</v>
      </c>
      <c r="C8082" s="237">
        <v>189.74199222530154</v>
      </c>
    </row>
    <row r="8083" spans="2:3" x14ac:dyDescent="0.25">
      <c r="B8083" s="238">
        <v>8020</v>
      </c>
      <c r="C8083" s="237">
        <v>96.577038454741626</v>
      </c>
    </row>
    <row r="8084" spans="2:3" x14ac:dyDescent="0.25">
      <c r="B8084" s="238">
        <v>8021</v>
      </c>
      <c r="C8084" s="237">
        <v>80.710981967503614</v>
      </c>
    </row>
    <row r="8085" spans="2:3" x14ac:dyDescent="0.25">
      <c r="B8085" s="238">
        <v>8022</v>
      </c>
      <c r="C8085" s="237">
        <v>277.94534782040671</v>
      </c>
    </row>
    <row r="8086" spans="2:3" x14ac:dyDescent="0.25">
      <c r="B8086" s="238">
        <v>8023</v>
      </c>
      <c r="C8086" s="237">
        <v>7.8107286229779476</v>
      </c>
    </row>
    <row r="8087" spans="2:3" x14ac:dyDescent="0.25">
      <c r="B8087" s="238">
        <v>8024</v>
      </c>
      <c r="C8087" s="237">
        <v>-234.64713266579992</v>
      </c>
    </row>
    <row r="8088" spans="2:3" x14ac:dyDescent="0.25">
      <c r="B8088" s="238">
        <v>8025</v>
      </c>
      <c r="C8088" s="237">
        <v>-115.90112844864103</v>
      </c>
    </row>
    <row r="8089" spans="2:3" x14ac:dyDescent="0.25">
      <c r="B8089" s="238">
        <v>8026</v>
      </c>
      <c r="C8089" s="237">
        <v>329.1078362373616</v>
      </c>
    </row>
    <row r="8090" spans="2:3" x14ac:dyDescent="0.25">
      <c r="B8090" s="238">
        <v>8027</v>
      </c>
      <c r="C8090" s="237">
        <v>161.08512340402962</v>
      </c>
    </row>
    <row r="8091" spans="2:3" x14ac:dyDescent="0.25">
      <c r="B8091" s="238">
        <v>8028</v>
      </c>
      <c r="C8091" s="237">
        <v>195.15375052451441</v>
      </c>
    </row>
    <row r="8092" spans="2:3" x14ac:dyDescent="0.25">
      <c r="B8092" s="238">
        <v>8029</v>
      </c>
      <c r="C8092" s="237">
        <v>213.06024792376536</v>
      </c>
    </row>
    <row r="8093" spans="2:3" x14ac:dyDescent="0.25">
      <c r="B8093" s="238">
        <v>8030</v>
      </c>
      <c r="C8093" s="237">
        <v>9.0925782328398554</v>
      </c>
    </row>
    <row r="8094" spans="2:3" x14ac:dyDescent="0.25">
      <c r="B8094" s="238">
        <v>8031</v>
      </c>
      <c r="C8094" s="237">
        <v>-40.400385517348184</v>
      </c>
    </row>
    <row r="8095" spans="2:3" x14ac:dyDescent="0.25">
      <c r="B8095" s="238">
        <v>8032</v>
      </c>
      <c r="C8095" s="237">
        <v>141.35433129000532</v>
      </c>
    </row>
    <row r="8096" spans="2:3" x14ac:dyDescent="0.25">
      <c r="B8096" s="238">
        <v>8033</v>
      </c>
      <c r="C8096" s="237">
        <v>355.80675330977908</v>
      </c>
    </row>
    <row r="8097" spans="2:3" x14ac:dyDescent="0.25">
      <c r="B8097" s="238">
        <v>8034</v>
      </c>
      <c r="C8097" s="237">
        <v>169.9667476133277</v>
      </c>
    </row>
    <row r="8098" spans="2:3" x14ac:dyDescent="0.25">
      <c r="B8098" s="238">
        <v>8035</v>
      </c>
      <c r="C8098" s="237">
        <v>346.93146973289356</v>
      </c>
    </row>
    <row r="8099" spans="2:3" x14ac:dyDescent="0.25">
      <c r="B8099" s="238">
        <v>8036</v>
      </c>
      <c r="C8099" s="237">
        <v>-54.848185235901411</v>
      </c>
    </row>
    <row r="8100" spans="2:3" x14ac:dyDescent="0.25">
      <c r="B8100" s="238">
        <v>8037</v>
      </c>
      <c r="C8100" s="237">
        <v>190.57898097467114</v>
      </c>
    </row>
    <row r="8101" spans="2:3" x14ac:dyDescent="0.25">
      <c r="B8101" s="238">
        <v>8038</v>
      </c>
      <c r="C8101" s="237">
        <v>381.16994325912839</v>
      </c>
    </row>
    <row r="8102" spans="2:3" x14ac:dyDescent="0.25">
      <c r="B8102" s="238">
        <v>8039</v>
      </c>
      <c r="C8102" s="237">
        <v>292.86109455957109</v>
      </c>
    </row>
    <row r="8103" spans="2:3" x14ac:dyDescent="0.25">
      <c r="B8103" s="238">
        <v>8040</v>
      </c>
      <c r="C8103" s="237">
        <v>172.03746066829012</v>
      </c>
    </row>
    <row r="8104" spans="2:3" x14ac:dyDescent="0.25">
      <c r="B8104" s="238">
        <v>8041</v>
      </c>
      <c r="C8104" s="237">
        <v>370.57949101823385</v>
      </c>
    </row>
    <row r="8105" spans="2:3" x14ac:dyDescent="0.25">
      <c r="B8105" s="238">
        <v>8042</v>
      </c>
      <c r="C8105" s="237">
        <v>294.04894515226846</v>
      </c>
    </row>
    <row r="8106" spans="2:3" x14ac:dyDescent="0.25">
      <c r="B8106" s="238">
        <v>8043</v>
      </c>
      <c r="C8106" s="237">
        <v>41.377588084272105</v>
      </c>
    </row>
    <row r="8107" spans="2:3" x14ac:dyDescent="0.25">
      <c r="B8107" s="238">
        <v>8044</v>
      </c>
      <c r="C8107" s="237">
        <v>335.03296414227765</v>
      </c>
    </row>
    <row r="8108" spans="2:3" x14ac:dyDescent="0.25">
      <c r="B8108" s="238">
        <v>8045</v>
      </c>
      <c r="C8108" s="237">
        <v>148.71254006163662</v>
      </c>
    </row>
    <row r="8109" spans="2:3" x14ac:dyDescent="0.25">
      <c r="B8109" s="238">
        <v>8046</v>
      </c>
      <c r="C8109" s="237">
        <v>121.89854555766975</v>
      </c>
    </row>
    <row r="8110" spans="2:3" x14ac:dyDescent="0.25">
      <c r="B8110" s="238">
        <v>8047</v>
      </c>
      <c r="C8110" s="237">
        <v>-62.147385605067967</v>
      </c>
    </row>
    <row r="8111" spans="2:3" x14ac:dyDescent="0.25">
      <c r="B8111" s="238">
        <v>8048</v>
      </c>
      <c r="C8111" s="237">
        <v>229.673137467743</v>
      </c>
    </row>
    <row r="8112" spans="2:3" x14ac:dyDescent="0.25">
      <c r="B8112" s="238">
        <v>8049</v>
      </c>
      <c r="C8112" s="237">
        <v>-269.36005853356414</v>
      </c>
    </row>
    <row r="8113" spans="2:3" x14ac:dyDescent="0.25">
      <c r="B8113" s="238">
        <v>8050</v>
      </c>
      <c r="C8113" s="237">
        <v>194.13918389737313</v>
      </c>
    </row>
    <row r="8114" spans="2:3" x14ac:dyDescent="0.25">
      <c r="B8114" s="238">
        <v>8051</v>
      </c>
      <c r="C8114" s="237">
        <v>171.76064601139257</v>
      </c>
    </row>
    <row r="8115" spans="2:3" x14ac:dyDescent="0.25">
      <c r="B8115" s="238">
        <v>8052</v>
      </c>
      <c r="C8115" s="237">
        <v>147.03125298895492</v>
      </c>
    </row>
    <row r="8116" spans="2:3" x14ac:dyDescent="0.25">
      <c r="B8116" s="238">
        <v>8053</v>
      </c>
      <c r="C8116" s="237">
        <v>177.66577720837242</v>
      </c>
    </row>
    <row r="8117" spans="2:3" x14ac:dyDescent="0.25">
      <c r="B8117" s="238">
        <v>8054</v>
      </c>
      <c r="C8117" s="237">
        <v>68.59815398286382</v>
      </c>
    </row>
    <row r="8118" spans="2:3" x14ac:dyDescent="0.25">
      <c r="B8118" s="238">
        <v>8055</v>
      </c>
      <c r="C8118" s="237">
        <v>2.311913838409609</v>
      </c>
    </row>
    <row r="8119" spans="2:3" x14ac:dyDescent="0.25">
      <c r="B8119" s="238">
        <v>8056</v>
      </c>
      <c r="C8119" s="237">
        <v>366.37009530008663</v>
      </c>
    </row>
    <row r="8120" spans="2:3" x14ac:dyDescent="0.25">
      <c r="B8120" s="238">
        <v>8057</v>
      </c>
      <c r="C8120" s="237">
        <v>11.346969092786921</v>
      </c>
    </row>
    <row r="8121" spans="2:3" x14ac:dyDescent="0.25">
      <c r="B8121" s="238">
        <v>8058</v>
      </c>
      <c r="C8121" s="237">
        <v>124.24352627226948</v>
      </c>
    </row>
    <row r="8122" spans="2:3" x14ac:dyDescent="0.25">
      <c r="B8122" s="238">
        <v>8059</v>
      </c>
      <c r="C8122" s="237">
        <v>273.48808837266279</v>
      </c>
    </row>
    <row r="8123" spans="2:3" x14ac:dyDescent="0.25">
      <c r="B8123" s="238">
        <v>8060</v>
      </c>
      <c r="C8123" s="237">
        <v>-194.87869506108478</v>
      </c>
    </row>
    <row r="8124" spans="2:3" x14ac:dyDescent="0.25">
      <c r="B8124" s="238">
        <v>8061</v>
      </c>
      <c r="C8124" s="237">
        <v>50.437728061067389</v>
      </c>
    </row>
    <row r="8125" spans="2:3" x14ac:dyDescent="0.25">
      <c r="B8125" s="238">
        <v>8062</v>
      </c>
      <c r="C8125" s="237">
        <v>15.677354149522472</v>
      </c>
    </row>
    <row r="8126" spans="2:3" x14ac:dyDescent="0.25">
      <c r="B8126" s="238">
        <v>8063</v>
      </c>
      <c r="C8126" s="237">
        <v>-101.3385102667547</v>
      </c>
    </row>
    <row r="8127" spans="2:3" x14ac:dyDescent="0.25">
      <c r="B8127" s="238">
        <v>8064</v>
      </c>
      <c r="C8127" s="237">
        <v>5.1641423337070904</v>
      </c>
    </row>
    <row r="8128" spans="2:3" x14ac:dyDescent="0.25">
      <c r="B8128" s="238">
        <v>8065</v>
      </c>
      <c r="C8128" s="237">
        <v>0.62368940898907965</v>
      </c>
    </row>
    <row r="8129" spans="2:3" x14ac:dyDescent="0.25">
      <c r="B8129" s="238">
        <v>8066</v>
      </c>
      <c r="C8129" s="237">
        <v>133.02030347663839</v>
      </c>
    </row>
    <row r="8130" spans="2:3" x14ac:dyDescent="0.25">
      <c r="B8130" s="238">
        <v>8067</v>
      </c>
      <c r="C8130" s="237">
        <v>142.54366726563589</v>
      </c>
    </row>
    <row r="8131" spans="2:3" x14ac:dyDescent="0.25">
      <c r="B8131" s="238">
        <v>8068</v>
      </c>
      <c r="C8131" s="237">
        <v>239.58714188150935</v>
      </c>
    </row>
    <row r="8132" spans="2:3" x14ac:dyDescent="0.25">
      <c r="B8132" s="238">
        <v>8069</v>
      </c>
      <c r="C8132" s="237">
        <v>-20.198765567613549</v>
      </c>
    </row>
    <row r="8133" spans="2:3" x14ac:dyDescent="0.25">
      <c r="B8133" s="238">
        <v>8070</v>
      </c>
      <c r="C8133" s="237">
        <v>125.70667707748025</v>
      </c>
    </row>
    <row r="8134" spans="2:3" x14ac:dyDescent="0.25">
      <c r="B8134" s="238">
        <v>8071</v>
      </c>
      <c r="C8134" s="237">
        <v>198.95342708383066</v>
      </c>
    </row>
    <row r="8135" spans="2:3" x14ac:dyDescent="0.25">
      <c r="B8135" s="238">
        <v>8072</v>
      </c>
      <c r="C8135" s="237">
        <v>198.32451590138544</v>
      </c>
    </row>
    <row r="8136" spans="2:3" x14ac:dyDescent="0.25">
      <c r="B8136" s="238">
        <v>8073</v>
      </c>
      <c r="C8136" s="237">
        <v>115.59113367457797</v>
      </c>
    </row>
    <row r="8137" spans="2:3" x14ac:dyDescent="0.25">
      <c r="B8137" s="238">
        <v>8074</v>
      </c>
      <c r="C8137" s="237">
        <v>8.376064154587894</v>
      </c>
    </row>
    <row r="8138" spans="2:3" x14ac:dyDescent="0.25">
      <c r="B8138" s="238">
        <v>8075</v>
      </c>
      <c r="C8138" s="237">
        <v>147.01005375243159</v>
      </c>
    </row>
    <row r="8139" spans="2:3" x14ac:dyDescent="0.25">
      <c r="B8139" s="238">
        <v>8076</v>
      </c>
      <c r="C8139" s="237">
        <v>170.80511472530176</v>
      </c>
    </row>
    <row r="8140" spans="2:3" x14ac:dyDescent="0.25">
      <c r="B8140" s="238">
        <v>8077</v>
      </c>
      <c r="C8140" s="237">
        <v>217.55496324245937</v>
      </c>
    </row>
    <row r="8141" spans="2:3" x14ac:dyDescent="0.25">
      <c r="B8141" s="238">
        <v>8078</v>
      </c>
      <c r="C8141" s="237">
        <v>64.576266685037524</v>
      </c>
    </row>
    <row r="8142" spans="2:3" x14ac:dyDescent="0.25">
      <c r="B8142" s="238">
        <v>8079</v>
      </c>
      <c r="C8142" s="237">
        <v>45.161760795180882</v>
      </c>
    </row>
    <row r="8143" spans="2:3" x14ac:dyDescent="0.25">
      <c r="B8143" s="238">
        <v>8080</v>
      </c>
      <c r="C8143" s="237">
        <v>105.91998833535571</v>
      </c>
    </row>
    <row r="8144" spans="2:3" x14ac:dyDescent="0.25">
      <c r="B8144" s="238">
        <v>8081</v>
      </c>
      <c r="C8144" s="237">
        <v>-88.882138058502022</v>
      </c>
    </row>
    <row r="8145" spans="2:3" x14ac:dyDescent="0.25">
      <c r="B8145" s="238">
        <v>8082</v>
      </c>
      <c r="C8145" s="237">
        <v>408.57154303756465</v>
      </c>
    </row>
    <row r="8146" spans="2:3" x14ac:dyDescent="0.25">
      <c r="B8146" s="238">
        <v>8083</v>
      </c>
      <c r="C8146" s="237">
        <v>438.03875714810641</v>
      </c>
    </row>
    <row r="8147" spans="2:3" x14ac:dyDescent="0.25">
      <c r="B8147" s="238">
        <v>8084</v>
      </c>
      <c r="C8147" s="237">
        <v>84.946421948910697</v>
      </c>
    </row>
    <row r="8148" spans="2:3" x14ac:dyDescent="0.25">
      <c r="B8148" s="238">
        <v>8085</v>
      </c>
      <c r="C8148" s="237">
        <v>19.109565860836696</v>
      </c>
    </row>
    <row r="8149" spans="2:3" x14ac:dyDescent="0.25">
      <c r="B8149" s="238">
        <v>8086</v>
      </c>
      <c r="C8149" s="237">
        <v>196.31751713252376</v>
      </c>
    </row>
    <row r="8150" spans="2:3" x14ac:dyDescent="0.25">
      <c r="B8150" s="238">
        <v>8087</v>
      </c>
      <c r="C8150" s="237">
        <v>338.32833031837691</v>
      </c>
    </row>
    <row r="8151" spans="2:3" x14ac:dyDescent="0.25">
      <c r="B8151" s="238">
        <v>8088</v>
      </c>
      <c r="C8151" s="237">
        <v>18.20625072898703</v>
      </c>
    </row>
    <row r="8152" spans="2:3" x14ac:dyDescent="0.25">
      <c r="B8152" s="238">
        <v>8089</v>
      </c>
      <c r="C8152" s="237">
        <v>196.27500571742277</v>
      </c>
    </row>
    <row r="8153" spans="2:3" x14ac:dyDescent="0.25">
      <c r="B8153" s="238">
        <v>8090</v>
      </c>
      <c r="C8153" s="237">
        <v>82.597472687494275</v>
      </c>
    </row>
    <row r="8154" spans="2:3" x14ac:dyDescent="0.25">
      <c r="B8154" s="238">
        <v>8091</v>
      </c>
      <c r="C8154" s="237">
        <v>-38.382645097116466</v>
      </c>
    </row>
    <row r="8155" spans="2:3" x14ac:dyDescent="0.25">
      <c r="B8155" s="238">
        <v>8092</v>
      </c>
      <c r="C8155" s="237">
        <v>291.17449647843813</v>
      </c>
    </row>
    <row r="8156" spans="2:3" x14ac:dyDescent="0.25">
      <c r="B8156" s="238">
        <v>8093</v>
      </c>
      <c r="C8156" s="237">
        <v>83.862719110108017</v>
      </c>
    </row>
    <row r="8157" spans="2:3" x14ac:dyDescent="0.25">
      <c r="B8157" s="238">
        <v>8094</v>
      </c>
      <c r="C8157" s="237">
        <v>-148.91850395175862</v>
      </c>
    </row>
    <row r="8158" spans="2:3" x14ac:dyDescent="0.25">
      <c r="B8158" s="238">
        <v>8095</v>
      </c>
      <c r="C8158" s="237">
        <v>145.97989110568383</v>
      </c>
    </row>
    <row r="8159" spans="2:3" x14ac:dyDescent="0.25">
      <c r="B8159" s="238">
        <v>8096</v>
      </c>
      <c r="C8159" s="237">
        <v>39.315097701426453</v>
      </c>
    </row>
    <row r="8160" spans="2:3" x14ac:dyDescent="0.25">
      <c r="B8160" s="238">
        <v>8097</v>
      </c>
      <c r="C8160" s="237">
        <v>74.408778479786335</v>
      </c>
    </row>
    <row r="8161" spans="2:3" x14ac:dyDescent="0.25">
      <c r="B8161" s="238">
        <v>8098</v>
      </c>
      <c r="C8161" s="237">
        <v>212.37850608429972</v>
      </c>
    </row>
    <row r="8162" spans="2:3" x14ac:dyDescent="0.25">
      <c r="B8162" s="238">
        <v>8099</v>
      </c>
      <c r="C8162" s="237">
        <v>160.53969110172881</v>
      </c>
    </row>
    <row r="8163" spans="2:3" x14ac:dyDescent="0.25">
      <c r="B8163" s="238">
        <v>8100</v>
      </c>
      <c r="C8163" s="237">
        <v>-13.691599515899867</v>
      </c>
    </row>
    <row r="8164" spans="2:3" x14ac:dyDescent="0.25">
      <c r="B8164" s="238">
        <v>8101</v>
      </c>
      <c r="C8164" s="237">
        <v>154.46438838439423</v>
      </c>
    </row>
    <row r="8165" spans="2:3" x14ac:dyDescent="0.25">
      <c r="B8165" s="238">
        <v>8102</v>
      </c>
      <c r="C8165" s="237">
        <v>41.728396587572519</v>
      </c>
    </row>
    <row r="8166" spans="2:3" x14ac:dyDescent="0.25">
      <c r="B8166" s="238">
        <v>8103</v>
      </c>
      <c r="C8166" s="237">
        <v>146.54211034862891</v>
      </c>
    </row>
    <row r="8167" spans="2:3" x14ac:dyDescent="0.25">
      <c r="B8167" s="238">
        <v>8104</v>
      </c>
      <c r="C8167" s="237">
        <v>152.12011242472562</v>
      </c>
    </row>
    <row r="8168" spans="2:3" x14ac:dyDescent="0.25">
      <c r="B8168" s="238">
        <v>8105</v>
      </c>
      <c r="C8168" s="237">
        <v>342.81155923930572</v>
      </c>
    </row>
    <row r="8169" spans="2:3" x14ac:dyDescent="0.25">
      <c r="B8169" s="238">
        <v>8106</v>
      </c>
      <c r="C8169" s="237">
        <v>121.78632586472628</v>
      </c>
    </row>
    <row r="8170" spans="2:3" x14ac:dyDescent="0.25">
      <c r="B8170" s="238">
        <v>8107</v>
      </c>
      <c r="C8170" s="237">
        <v>77.777323232005187</v>
      </c>
    </row>
    <row r="8171" spans="2:3" x14ac:dyDescent="0.25">
      <c r="B8171" s="238">
        <v>8108</v>
      </c>
      <c r="C8171" s="237">
        <v>251.2886662803547</v>
      </c>
    </row>
    <row r="8172" spans="2:3" x14ac:dyDescent="0.25">
      <c r="B8172" s="238">
        <v>8109</v>
      </c>
      <c r="C8172" s="237">
        <v>179.46291017906458</v>
      </c>
    </row>
    <row r="8173" spans="2:3" x14ac:dyDescent="0.25">
      <c r="B8173" s="238">
        <v>8110</v>
      </c>
      <c r="C8173" s="237">
        <v>81.657840799954016</v>
      </c>
    </row>
    <row r="8174" spans="2:3" x14ac:dyDescent="0.25">
      <c r="B8174" s="238">
        <v>8111</v>
      </c>
      <c r="C8174" s="237">
        <v>-88.022396076827931</v>
      </c>
    </row>
    <row r="8175" spans="2:3" x14ac:dyDescent="0.25">
      <c r="B8175" s="238">
        <v>8112</v>
      </c>
      <c r="C8175" s="237">
        <v>238.23373620628439</v>
      </c>
    </row>
    <row r="8176" spans="2:3" x14ac:dyDescent="0.25">
      <c r="B8176" s="238">
        <v>8113</v>
      </c>
      <c r="C8176" s="237">
        <v>76.976546646988425</v>
      </c>
    </row>
    <row r="8177" spans="2:3" x14ac:dyDescent="0.25">
      <c r="B8177" s="238">
        <v>8114</v>
      </c>
      <c r="C8177" s="237">
        <v>132.80142559518933</v>
      </c>
    </row>
    <row r="8178" spans="2:3" x14ac:dyDescent="0.25">
      <c r="B8178" s="238">
        <v>8115</v>
      </c>
      <c r="C8178" s="237">
        <v>203.03699293277305</v>
      </c>
    </row>
    <row r="8179" spans="2:3" x14ac:dyDescent="0.25">
      <c r="B8179" s="238">
        <v>8116</v>
      </c>
      <c r="C8179" s="237">
        <v>73.216219538874213</v>
      </c>
    </row>
    <row r="8180" spans="2:3" x14ac:dyDescent="0.25">
      <c r="B8180" s="238">
        <v>8117</v>
      </c>
      <c r="C8180" s="237">
        <v>62.277200774319766</v>
      </c>
    </row>
    <row r="8181" spans="2:3" x14ac:dyDescent="0.25">
      <c r="B8181" s="238">
        <v>8118</v>
      </c>
      <c r="C8181" s="237">
        <v>344.73226836946299</v>
      </c>
    </row>
    <row r="8182" spans="2:3" x14ac:dyDescent="0.25">
      <c r="B8182" s="238">
        <v>8119</v>
      </c>
      <c r="C8182" s="237">
        <v>-61.068730050254914</v>
      </c>
    </row>
    <row r="8183" spans="2:3" x14ac:dyDescent="0.25">
      <c r="B8183" s="238">
        <v>8120</v>
      </c>
      <c r="C8183" s="237">
        <v>182.37149472337993</v>
      </c>
    </row>
    <row r="8184" spans="2:3" x14ac:dyDescent="0.25">
      <c r="B8184" s="238">
        <v>8121</v>
      </c>
      <c r="C8184" s="237">
        <v>-42.976204139434827</v>
      </c>
    </row>
    <row r="8185" spans="2:3" x14ac:dyDescent="0.25">
      <c r="B8185" s="238">
        <v>8122</v>
      </c>
      <c r="C8185" s="237">
        <v>106.92681033939462</v>
      </c>
    </row>
    <row r="8186" spans="2:3" x14ac:dyDescent="0.25">
      <c r="B8186" s="238">
        <v>8123</v>
      </c>
      <c r="C8186" s="237">
        <v>393.44769880097823</v>
      </c>
    </row>
    <row r="8187" spans="2:3" x14ac:dyDescent="0.25">
      <c r="B8187" s="238">
        <v>8124</v>
      </c>
      <c r="C8187" s="237">
        <v>242.67528203868085</v>
      </c>
    </row>
    <row r="8188" spans="2:3" x14ac:dyDescent="0.25">
      <c r="B8188" s="238">
        <v>8125</v>
      </c>
      <c r="C8188" s="237">
        <v>319.18098255187385</v>
      </c>
    </row>
    <row r="8189" spans="2:3" x14ac:dyDescent="0.25">
      <c r="B8189" s="238">
        <v>8126</v>
      </c>
      <c r="C8189" s="237">
        <v>291.76275401907765</v>
      </c>
    </row>
    <row r="8190" spans="2:3" x14ac:dyDescent="0.25">
      <c r="B8190" s="238">
        <v>8127</v>
      </c>
      <c r="C8190" s="237">
        <v>181.85000596981064</v>
      </c>
    </row>
    <row r="8191" spans="2:3" x14ac:dyDescent="0.25">
      <c r="B8191" s="238">
        <v>8128</v>
      </c>
      <c r="C8191" s="237">
        <v>-117.07013569619829</v>
      </c>
    </row>
    <row r="8192" spans="2:3" x14ac:dyDescent="0.25">
      <c r="B8192" s="238">
        <v>8129</v>
      </c>
      <c r="C8192" s="237">
        <v>350.66309207905294</v>
      </c>
    </row>
    <row r="8193" spans="2:3" x14ac:dyDescent="0.25">
      <c r="B8193" s="238">
        <v>8130</v>
      </c>
      <c r="C8193" s="237">
        <v>128.4995451405255</v>
      </c>
    </row>
    <row r="8194" spans="2:3" x14ac:dyDescent="0.25">
      <c r="B8194" s="238">
        <v>8131</v>
      </c>
      <c r="C8194" s="237">
        <v>226.86444489702626</v>
      </c>
    </row>
    <row r="8195" spans="2:3" x14ac:dyDescent="0.25">
      <c r="B8195" s="238">
        <v>8132</v>
      </c>
      <c r="C8195" s="237">
        <v>135.27423836325974</v>
      </c>
    </row>
    <row r="8196" spans="2:3" x14ac:dyDescent="0.25">
      <c r="B8196" s="238">
        <v>8133</v>
      </c>
      <c r="C8196" s="237">
        <v>166.1146954846493</v>
      </c>
    </row>
    <row r="8197" spans="2:3" x14ac:dyDescent="0.25">
      <c r="B8197" s="238">
        <v>8134</v>
      </c>
      <c r="C8197" s="237">
        <v>191.25598683913279</v>
      </c>
    </row>
    <row r="8198" spans="2:3" x14ac:dyDescent="0.25">
      <c r="B8198" s="238">
        <v>8135</v>
      </c>
      <c r="C8198" s="237">
        <v>265.89975372614083</v>
      </c>
    </row>
    <row r="8199" spans="2:3" x14ac:dyDescent="0.25">
      <c r="B8199" s="238">
        <v>8136</v>
      </c>
      <c r="C8199" s="237">
        <v>170.24839706368027</v>
      </c>
    </row>
    <row r="8200" spans="2:3" x14ac:dyDescent="0.25">
      <c r="B8200" s="238">
        <v>8137</v>
      </c>
      <c r="C8200" s="237">
        <v>156.28590800624428</v>
      </c>
    </row>
    <row r="8201" spans="2:3" x14ac:dyDescent="0.25">
      <c r="B8201" s="238">
        <v>8138</v>
      </c>
      <c r="C8201" s="237">
        <v>360.07257300825495</v>
      </c>
    </row>
    <row r="8202" spans="2:3" x14ac:dyDescent="0.25">
      <c r="B8202" s="238">
        <v>8139</v>
      </c>
      <c r="C8202" s="237">
        <v>-119.87839023703194</v>
      </c>
    </row>
    <row r="8203" spans="2:3" x14ac:dyDescent="0.25">
      <c r="B8203" s="238">
        <v>8140</v>
      </c>
      <c r="C8203" s="237">
        <v>52.746078180422003</v>
      </c>
    </row>
    <row r="8204" spans="2:3" x14ac:dyDescent="0.25">
      <c r="B8204" s="238">
        <v>8141</v>
      </c>
      <c r="C8204" s="237">
        <v>9.8530858518058153</v>
      </c>
    </row>
    <row r="8205" spans="2:3" x14ac:dyDescent="0.25">
      <c r="B8205" s="238">
        <v>8142</v>
      </c>
      <c r="C8205" s="237">
        <v>390.11320666300674</v>
      </c>
    </row>
    <row r="8206" spans="2:3" x14ac:dyDescent="0.25">
      <c r="B8206" s="238">
        <v>8143</v>
      </c>
      <c r="C8206" s="237">
        <v>176.14600431725614</v>
      </c>
    </row>
    <row r="8207" spans="2:3" x14ac:dyDescent="0.25">
      <c r="B8207" s="238">
        <v>8144</v>
      </c>
      <c r="C8207" s="237">
        <v>80.773582911691335</v>
      </c>
    </row>
    <row r="8208" spans="2:3" x14ac:dyDescent="0.25">
      <c r="B8208" s="238">
        <v>8145</v>
      </c>
      <c r="C8208" s="237">
        <v>-28.750295241609479</v>
      </c>
    </row>
    <row r="8209" spans="2:3" x14ac:dyDescent="0.25">
      <c r="B8209" s="238">
        <v>8146</v>
      </c>
      <c r="C8209" s="237">
        <v>94.75620085470581</v>
      </c>
    </row>
    <row r="8210" spans="2:3" x14ac:dyDescent="0.25">
      <c r="B8210" s="238">
        <v>8147</v>
      </c>
      <c r="C8210" s="237">
        <v>75.432053198192847</v>
      </c>
    </row>
    <row r="8211" spans="2:3" x14ac:dyDescent="0.25">
      <c r="B8211" s="238">
        <v>8148</v>
      </c>
      <c r="C8211" s="237">
        <v>23.535487750553145</v>
      </c>
    </row>
    <row r="8212" spans="2:3" x14ac:dyDescent="0.25">
      <c r="B8212" s="238">
        <v>8149</v>
      </c>
      <c r="C8212" s="237">
        <v>301.11587984665857</v>
      </c>
    </row>
    <row r="8213" spans="2:3" x14ac:dyDescent="0.25">
      <c r="B8213" s="238">
        <v>8150</v>
      </c>
      <c r="C8213" s="237">
        <v>75.463720366347729</v>
      </c>
    </row>
    <row r="8214" spans="2:3" x14ac:dyDescent="0.25">
      <c r="B8214" s="238">
        <v>8151</v>
      </c>
      <c r="C8214" s="237">
        <v>109.38508856020373</v>
      </c>
    </row>
    <row r="8215" spans="2:3" x14ac:dyDescent="0.25">
      <c r="B8215" s="238">
        <v>8152</v>
      </c>
      <c r="C8215" s="237">
        <v>38.227134528006175</v>
      </c>
    </row>
    <row r="8216" spans="2:3" x14ac:dyDescent="0.25">
      <c r="B8216" s="238">
        <v>8153</v>
      </c>
      <c r="C8216" s="237">
        <v>54.679232720656913</v>
      </c>
    </row>
    <row r="8217" spans="2:3" x14ac:dyDescent="0.25">
      <c r="B8217" s="238">
        <v>8154</v>
      </c>
      <c r="C8217" s="237">
        <v>186.66008879869764</v>
      </c>
    </row>
    <row r="8218" spans="2:3" x14ac:dyDescent="0.25">
      <c r="B8218" s="238">
        <v>8155</v>
      </c>
      <c r="C8218" s="237">
        <v>-30.0516129234218</v>
      </c>
    </row>
    <row r="8219" spans="2:3" x14ac:dyDescent="0.25">
      <c r="B8219" s="238">
        <v>8156</v>
      </c>
      <c r="C8219" s="237">
        <v>203.95260489565095</v>
      </c>
    </row>
    <row r="8220" spans="2:3" x14ac:dyDescent="0.25">
      <c r="B8220" s="238">
        <v>8157</v>
      </c>
      <c r="C8220" s="237">
        <v>166.06496309814173</v>
      </c>
    </row>
    <row r="8221" spans="2:3" x14ac:dyDescent="0.25">
      <c r="B8221" s="238">
        <v>8158</v>
      </c>
      <c r="C8221" s="237">
        <v>-7.7555764700859555</v>
      </c>
    </row>
    <row r="8222" spans="2:3" x14ac:dyDescent="0.25">
      <c r="B8222" s="238">
        <v>8159</v>
      </c>
      <c r="C8222" s="237">
        <v>-41.757514366520013</v>
      </c>
    </row>
    <row r="8223" spans="2:3" x14ac:dyDescent="0.25">
      <c r="B8223" s="238">
        <v>8160</v>
      </c>
      <c r="C8223" s="237">
        <v>190.77161026131458</v>
      </c>
    </row>
    <row r="8224" spans="2:3" x14ac:dyDescent="0.25">
      <c r="B8224" s="238">
        <v>8161</v>
      </c>
      <c r="C8224" s="237">
        <v>110.8293842350418</v>
      </c>
    </row>
    <row r="8225" spans="2:3" x14ac:dyDescent="0.25">
      <c r="B8225" s="238">
        <v>8162</v>
      </c>
      <c r="C8225" s="237">
        <v>-83.241239636259053</v>
      </c>
    </row>
    <row r="8226" spans="2:3" x14ac:dyDescent="0.25">
      <c r="B8226" s="238">
        <v>8163</v>
      </c>
      <c r="C8226" s="237">
        <v>11.916326583535422</v>
      </c>
    </row>
    <row r="8227" spans="2:3" x14ac:dyDescent="0.25">
      <c r="B8227" s="238">
        <v>8164</v>
      </c>
      <c r="C8227" s="237">
        <v>285.29117168365076</v>
      </c>
    </row>
    <row r="8228" spans="2:3" x14ac:dyDescent="0.25">
      <c r="B8228" s="238">
        <v>8165</v>
      </c>
      <c r="C8228" s="237">
        <v>159.30886547653637</v>
      </c>
    </row>
    <row r="8229" spans="2:3" x14ac:dyDescent="0.25">
      <c r="B8229" s="238">
        <v>8166</v>
      </c>
      <c r="C8229" s="237">
        <v>51.43753198262425</v>
      </c>
    </row>
    <row r="8230" spans="2:3" x14ac:dyDescent="0.25">
      <c r="B8230" s="238">
        <v>8167</v>
      </c>
      <c r="C8230" s="237">
        <v>130.79439715896217</v>
      </c>
    </row>
    <row r="8231" spans="2:3" x14ac:dyDescent="0.25">
      <c r="B8231" s="238">
        <v>8168</v>
      </c>
      <c r="C8231" s="237">
        <v>50.507403941593253</v>
      </c>
    </row>
    <row r="8232" spans="2:3" x14ac:dyDescent="0.25">
      <c r="B8232" s="238">
        <v>8169</v>
      </c>
      <c r="C8232" s="237">
        <v>201.35189697697245</v>
      </c>
    </row>
    <row r="8233" spans="2:3" x14ac:dyDescent="0.25">
      <c r="B8233" s="238">
        <v>8170</v>
      </c>
      <c r="C8233" s="237">
        <v>355.10049681234977</v>
      </c>
    </row>
    <row r="8234" spans="2:3" x14ac:dyDescent="0.25">
      <c r="B8234" s="238">
        <v>8171</v>
      </c>
      <c r="C8234" s="237">
        <v>-187.63344737074948</v>
      </c>
    </row>
    <row r="8235" spans="2:3" x14ac:dyDescent="0.25">
      <c r="B8235" s="238">
        <v>8172</v>
      </c>
      <c r="C8235" s="237">
        <v>245.92501335907653</v>
      </c>
    </row>
    <row r="8236" spans="2:3" x14ac:dyDescent="0.25">
      <c r="B8236" s="238">
        <v>8173</v>
      </c>
      <c r="C8236" s="237">
        <v>137.20165483544122</v>
      </c>
    </row>
    <row r="8237" spans="2:3" x14ac:dyDescent="0.25">
      <c r="B8237" s="238">
        <v>8174</v>
      </c>
      <c r="C8237" s="237">
        <v>227.20806919460233</v>
      </c>
    </row>
    <row r="8238" spans="2:3" x14ac:dyDescent="0.25">
      <c r="B8238" s="238">
        <v>8175</v>
      </c>
      <c r="C8238" s="237">
        <v>237.85603898590631</v>
      </c>
    </row>
    <row r="8239" spans="2:3" x14ac:dyDescent="0.25">
      <c r="B8239" s="238">
        <v>8176</v>
      </c>
      <c r="C8239" s="237">
        <v>-38.655809021773422</v>
      </c>
    </row>
    <row r="8240" spans="2:3" x14ac:dyDescent="0.25">
      <c r="B8240" s="238">
        <v>8177</v>
      </c>
      <c r="C8240" s="237">
        <v>223.20919067677625</v>
      </c>
    </row>
    <row r="8241" spans="2:3" x14ac:dyDescent="0.25">
      <c r="B8241" s="238">
        <v>8178</v>
      </c>
      <c r="C8241" s="237">
        <v>376.78909087019292</v>
      </c>
    </row>
    <row r="8242" spans="2:3" x14ac:dyDescent="0.25">
      <c r="B8242" s="238">
        <v>8179</v>
      </c>
      <c r="C8242" s="237">
        <v>216.18661147436796</v>
      </c>
    </row>
    <row r="8243" spans="2:3" x14ac:dyDescent="0.25">
      <c r="B8243" s="238">
        <v>8180</v>
      </c>
      <c r="C8243" s="237">
        <v>40.078128773533308</v>
      </c>
    </row>
    <row r="8244" spans="2:3" x14ac:dyDescent="0.25">
      <c r="B8244" s="238">
        <v>8181</v>
      </c>
      <c r="C8244" s="237">
        <v>-132.17058133909808</v>
      </c>
    </row>
    <row r="8245" spans="2:3" x14ac:dyDescent="0.25">
      <c r="B8245" s="238">
        <v>8182</v>
      </c>
      <c r="C8245" s="237">
        <v>150.5523363803884</v>
      </c>
    </row>
    <row r="8246" spans="2:3" x14ac:dyDescent="0.25">
      <c r="B8246" s="238">
        <v>8183</v>
      </c>
      <c r="C8246" s="237">
        <v>130.41967834141167</v>
      </c>
    </row>
    <row r="8247" spans="2:3" x14ac:dyDescent="0.25">
      <c r="B8247" s="238">
        <v>8184</v>
      </c>
      <c r="C8247" s="237">
        <v>366.2316699559961</v>
      </c>
    </row>
    <row r="8248" spans="2:3" x14ac:dyDescent="0.25">
      <c r="B8248" s="238">
        <v>8185</v>
      </c>
      <c r="C8248" s="237">
        <v>226.08071525785783</v>
      </c>
    </row>
    <row r="8249" spans="2:3" x14ac:dyDescent="0.25">
      <c r="B8249" s="238">
        <v>8186</v>
      </c>
      <c r="C8249" s="237">
        <v>173.59698120683501</v>
      </c>
    </row>
    <row r="8250" spans="2:3" x14ac:dyDescent="0.25">
      <c r="B8250" s="238">
        <v>8187</v>
      </c>
      <c r="C8250" s="237">
        <v>158.90569067828113</v>
      </c>
    </row>
    <row r="8251" spans="2:3" x14ac:dyDescent="0.25">
      <c r="B8251" s="238">
        <v>8188</v>
      </c>
      <c r="C8251" s="237">
        <v>255.03016875708906</v>
      </c>
    </row>
    <row r="8252" spans="2:3" x14ac:dyDescent="0.25">
      <c r="B8252" s="238">
        <v>8189</v>
      </c>
      <c r="C8252" s="237">
        <v>361.70375880526905</v>
      </c>
    </row>
    <row r="8253" spans="2:3" x14ac:dyDescent="0.25">
      <c r="B8253" s="238">
        <v>8190</v>
      </c>
      <c r="C8253" s="237">
        <v>75.229034947330774</v>
      </c>
    </row>
    <row r="8254" spans="2:3" x14ac:dyDescent="0.25">
      <c r="B8254" s="238">
        <v>8191</v>
      </c>
      <c r="C8254" s="237">
        <v>81.500218386657821</v>
      </c>
    </row>
    <row r="8255" spans="2:3" x14ac:dyDescent="0.25">
      <c r="B8255" s="238">
        <v>8192</v>
      </c>
      <c r="C8255" s="237">
        <v>255.71064309879279</v>
      </c>
    </row>
    <row r="8256" spans="2:3" x14ac:dyDescent="0.25">
      <c r="B8256" s="238">
        <v>8193</v>
      </c>
      <c r="C8256" s="237">
        <v>115.38482300849799</v>
      </c>
    </row>
    <row r="8257" spans="2:3" x14ac:dyDescent="0.25">
      <c r="B8257" s="238">
        <v>8194</v>
      </c>
      <c r="C8257" s="237">
        <v>55.777323712041579</v>
      </c>
    </row>
    <row r="8258" spans="2:3" x14ac:dyDescent="0.25">
      <c r="B8258" s="238">
        <v>8195</v>
      </c>
      <c r="C8258" s="237">
        <v>128.58744441116906</v>
      </c>
    </row>
    <row r="8259" spans="2:3" x14ac:dyDescent="0.25">
      <c r="B8259" s="238">
        <v>8196</v>
      </c>
      <c r="C8259" s="237">
        <v>280.88657268881627</v>
      </c>
    </row>
    <row r="8260" spans="2:3" x14ac:dyDescent="0.25">
      <c r="B8260" s="238">
        <v>8197</v>
      </c>
      <c r="C8260" s="237">
        <v>-52.608713127665425</v>
      </c>
    </row>
    <row r="8261" spans="2:3" x14ac:dyDescent="0.25">
      <c r="B8261" s="238">
        <v>8198</v>
      </c>
      <c r="C8261" s="237">
        <v>-95.631316462146088</v>
      </c>
    </row>
    <row r="8262" spans="2:3" x14ac:dyDescent="0.25">
      <c r="B8262" s="238">
        <v>8199</v>
      </c>
      <c r="C8262" s="237">
        <v>8.2705691892031581</v>
      </c>
    </row>
    <row r="8263" spans="2:3" x14ac:dyDescent="0.25">
      <c r="B8263" s="238">
        <v>8200</v>
      </c>
      <c r="C8263" s="237">
        <v>208.64439772233575</v>
      </c>
    </row>
    <row r="8264" spans="2:3" x14ac:dyDescent="0.25">
      <c r="B8264" s="238">
        <v>8201</v>
      </c>
      <c r="C8264" s="237">
        <v>132.05341122344066</v>
      </c>
    </row>
    <row r="8265" spans="2:3" x14ac:dyDescent="0.25">
      <c r="B8265" s="238">
        <v>8202</v>
      </c>
      <c r="C8265" s="237">
        <v>-56.147467449054716</v>
      </c>
    </row>
    <row r="8266" spans="2:3" x14ac:dyDescent="0.25">
      <c r="B8266" s="238">
        <v>8203</v>
      </c>
      <c r="C8266" s="237">
        <v>161.77868826832045</v>
      </c>
    </row>
    <row r="8267" spans="2:3" x14ac:dyDescent="0.25">
      <c r="B8267" s="238">
        <v>8204</v>
      </c>
      <c r="C8267" s="237">
        <v>143.03617687619948</v>
      </c>
    </row>
    <row r="8268" spans="2:3" x14ac:dyDescent="0.25">
      <c r="B8268" s="238">
        <v>8205</v>
      </c>
      <c r="C8268" s="237">
        <v>-158.29775859551876</v>
      </c>
    </row>
    <row r="8269" spans="2:3" x14ac:dyDescent="0.25">
      <c r="B8269" s="238">
        <v>8206</v>
      </c>
      <c r="C8269" s="237">
        <v>249.03725276613275</v>
      </c>
    </row>
    <row r="8270" spans="2:3" x14ac:dyDescent="0.25">
      <c r="B8270" s="238">
        <v>8207</v>
      </c>
      <c r="C8270" s="237">
        <v>-20.760291491190259</v>
      </c>
    </row>
    <row r="8271" spans="2:3" x14ac:dyDescent="0.25">
      <c r="B8271" s="238">
        <v>8208</v>
      </c>
      <c r="C8271" s="237">
        <v>90.101984754464127</v>
      </c>
    </row>
    <row r="8272" spans="2:3" x14ac:dyDescent="0.25">
      <c r="B8272" s="238">
        <v>8209</v>
      </c>
      <c r="C8272" s="237">
        <v>165.76129497958223</v>
      </c>
    </row>
    <row r="8273" spans="2:3" x14ac:dyDescent="0.25">
      <c r="B8273" s="238">
        <v>8210</v>
      </c>
      <c r="C8273" s="237">
        <v>97.098833096961712</v>
      </c>
    </row>
    <row r="8274" spans="2:3" x14ac:dyDescent="0.25">
      <c r="B8274" s="238">
        <v>8211</v>
      </c>
      <c r="C8274" s="237">
        <v>214.88349276504971</v>
      </c>
    </row>
    <row r="8275" spans="2:3" x14ac:dyDescent="0.25">
      <c r="B8275" s="238">
        <v>8212</v>
      </c>
      <c r="C8275" s="237">
        <v>218.19268359591553</v>
      </c>
    </row>
    <row r="8276" spans="2:3" x14ac:dyDescent="0.25">
      <c r="B8276" s="238">
        <v>8213</v>
      </c>
      <c r="C8276" s="237">
        <v>311.54935703460404</v>
      </c>
    </row>
    <row r="8277" spans="2:3" x14ac:dyDescent="0.25">
      <c r="B8277" s="238">
        <v>8214</v>
      </c>
      <c r="C8277" s="237">
        <v>-81.165137805703523</v>
      </c>
    </row>
    <row r="8278" spans="2:3" x14ac:dyDescent="0.25">
      <c r="B8278" s="238">
        <v>8215</v>
      </c>
      <c r="C8278" s="237">
        <v>221.6725612168641</v>
      </c>
    </row>
    <row r="8279" spans="2:3" x14ac:dyDescent="0.25">
      <c r="B8279" s="238">
        <v>8216</v>
      </c>
      <c r="C8279" s="237">
        <v>139.19993089487218</v>
      </c>
    </row>
    <row r="8280" spans="2:3" x14ac:dyDescent="0.25">
      <c r="B8280" s="238">
        <v>8217</v>
      </c>
      <c r="C8280" s="237">
        <v>-212.35838917452293</v>
      </c>
    </row>
    <row r="8281" spans="2:3" x14ac:dyDescent="0.25">
      <c r="B8281" s="238">
        <v>8218</v>
      </c>
      <c r="C8281" s="237">
        <v>216.75747770433247</v>
      </c>
    </row>
    <row r="8282" spans="2:3" x14ac:dyDescent="0.25">
      <c r="B8282" s="238">
        <v>8219</v>
      </c>
      <c r="C8282" s="237">
        <v>-12.883381008622081</v>
      </c>
    </row>
    <row r="8283" spans="2:3" x14ac:dyDescent="0.25">
      <c r="B8283" s="238">
        <v>8220</v>
      </c>
      <c r="C8283" s="237">
        <v>-73.348139837864721</v>
      </c>
    </row>
    <row r="8284" spans="2:3" x14ac:dyDescent="0.25">
      <c r="B8284" s="238">
        <v>8221</v>
      </c>
      <c r="C8284" s="237">
        <v>-11.948255867576819</v>
      </c>
    </row>
    <row r="8285" spans="2:3" x14ac:dyDescent="0.25">
      <c r="B8285" s="238">
        <v>8222</v>
      </c>
      <c r="C8285" s="237">
        <v>-6.7586274354283233</v>
      </c>
    </row>
    <row r="8286" spans="2:3" x14ac:dyDescent="0.25">
      <c r="B8286" s="238">
        <v>8223</v>
      </c>
      <c r="C8286" s="237">
        <v>-37.576316418752015</v>
      </c>
    </row>
    <row r="8287" spans="2:3" x14ac:dyDescent="0.25">
      <c r="B8287" s="238">
        <v>8224</v>
      </c>
      <c r="C8287" s="237">
        <v>140.44396574483943</v>
      </c>
    </row>
    <row r="8288" spans="2:3" x14ac:dyDescent="0.25">
      <c r="B8288" s="238">
        <v>8225</v>
      </c>
      <c r="C8288" s="237">
        <v>54.707259731241393</v>
      </c>
    </row>
    <row r="8289" spans="2:3" x14ac:dyDescent="0.25">
      <c r="B8289" s="238">
        <v>8226</v>
      </c>
      <c r="C8289" s="237">
        <v>219.66493288485697</v>
      </c>
    </row>
    <row r="8290" spans="2:3" x14ac:dyDescent="0.25">
      <c r="B8290" s="238">
        <v>8227</v>
      </c>
      <c r="C8290" s="237">
        <v>278.12717845456143</v>
      </c>
    </row>
    <row r="8291" spans="2:3" x14ac:dyDescent="0.25">
      <c r="B8291" s="238">
        <v>8228</v>
      </c>
      <c r="C8291" s="237">
        <v>18.442575913573876</v>
      </c>
    </row>
    <row r="8292" spans="2:3" x14ac:dyDescent="0.25">
      <c r="B8292" s="238">
        <v>8229</v>
      </c>
      <c r="C8292" s="237">
        <v>54.75733691385652</v>
      </c>
    </row>
    <row r="8293" spans="2:3" x14ac:dyDescent="0.25">
      <c r="B8293" s="238">
        <v>8230</v>
      </c>
      <c r="C8293" s="237">
        <v>112.48984544014891</v>
      </c>
    </row>
    <row r="8294" spans="2:3" x14ac:dyDescent="0.25">
      <c r="B8294" s="238">
        <v>8231</v>
      </c>
      <c r="C8294" s="237">
        <v>98.334697931048652</v>
      </c>
    </row>
    <row r="8295" spans="2:3" x14ac:dyDescent="0.25">
      <c r="B8295" s="238">
        <v>8232</v>
      </c>
      <c r="C8295" s="237">
        <v>294.08085064800355</v>
      </c>
    </row>
    <row r="8296" spans="2:3" x14ac:dyDescent="0.25">
      <c r="B8296" s="238">
        <v>8233</v>
      </c>
      <c r="C8296" s="237">
        <v>212.71715907359902</v>
      </c>
    </row>
    <row r="8297" spans="2:3" x14ac:dyDescent="0.25">
      <c r="B8297" s="238">
        <v>8234</v>
      </c>
      <c r="C8297" s="237">
        <v>124.96377476397448</v>
      </c>
    </row>
    <row r="8298" spans="2:3" x14ac:dyDescent="0.25">
      <c r="B8298" s="238">
        <v>8235</v>
      </c>
      <c r="C8298" s="237">
        <v>-106.86406966564033</v>
      </c>
    </row>
    <row r="8299" spans="2:3" x14ac:dyDescent="0.25">
      <c r="B8299" s="238">
        <v>8236</v>
      </c>
      <c r="C8299" s="237">
        <v>15.056217582789174</v>
      </c>
    </row>
    <row r="8300" spans="2:3" x14ac:dyDescent="0.25">
      <c r="B8300" s="238">
        <v>8237</v>
      </c>
      <c r="C8300" s="237">
        <v>235.01464252409352</v>
      </c>
    </row>
    <row r="8301" spans="2:3" x14ac:dyDescent="0.25">
      <c r="B8301" s="238">
        <v>8238</v>
      </c>
      <c r="C8301" s="237">
        <v>-119.71550302384944</v>
      </c>
    </row>
    <row r="8302" spans="2:3" x14ac:dyDescent="0.25">
      <c r="B8302" s="238">
        <v>8239</v>
      </c>
      <c r="C8302" s="237">
        <v>206.01479673100582</v>
      </c>
    </row>
    <row r="8303" spans="2:3" x14ac:dyDescent="0.25">
      <c r="B8303" s="238">
        <v>8240</v>
      </c>
      <c r="C8303" s="237">
        <v>299.36599637597556</v>
      </c>
    </row>
    <row r="8304" spans="2:3" x14ac:dyDescent="0.25">
      <c r="B8304" s="238">
        <v>8241</v>
      </c>
      <c r="C8304" s="237">
        <v>91.22155356485321</v>
      </c>
    </row>
    <row r="8305" spans="2:3" x14ac:dyDescent="0.25">
      <c r="B8305" s="238">
        <v>8242</v>
      </c>
      <c r="C8305" s="237">
        <v>215.29559265743228</v>
      </c>
    </row>
    <row r="8306" spans="2:3" x14ac:dyDescent="0.25">
      <c r="B8306" s="238">
        <v>8243</v>
      </c>
      <c r="C8306" s="237">
        <v>208.93780401822056</v>
      </c>
    </row>
    <row r="8307" spans="2:3" x14ac:dyDescent="0.25">
      <c r="B8307" s="238">
        <v>8244</v>
      </c>
      <c r="C8307" s="237">
        <v>256.52538452506724</v>
      </c>
    </row>
    <row r="8308" spans="2:3" x14ac:dyDescent="0.25">
      <c r="B8308" s="238">
        <v>8245</v>
      </c>
      <c r="C8308" s="237">
        <v>103.0720934437926</v>
      </c>
    </row>
    <row r="8309" spans="2:3" x14ac:dyDescent="0.25">
      <c r="B8309" s="238">
        <v>8246</v>
      </c>
      <c r="C8309" s="237">
        <v>63.399396913295611</v>
      </c>
    </row>
    <row r="8310" spans="2:3" x14ac:dyDescent="0.25">
      <c r="B8310" s="238">
        <v>8247</v>
      </c>
      <c r="C8310" s="237">
        <v>322.91791890944262</v>
      </c>
    </row>
    <row r="8311" spans="2:3" x14ac:dyDescent="0.25">
      <c r="B8311" s="238">
        <v>8248</v>
      </c>
      <c r="C8311" s="237">
        <v>-102.23748244712698</v>
      </c>
    </row>
    <row r="8312" spans="2:3" x14ac:dyDescent="0.25">
      <c r="B8312" s="238">
        <v>8249</v>
      </c>
      <c r="C8312" s="237">
        <v>-66.087230220725644</v>
      </c>
    </row>
    <row r="8313" spans="2:3" x14ac:dyDescent="0.25">
      <c r="B8313" s="238">
        <v>8250</v>
      </c>
      <c r="C8313" s="237">
        <v>79.653899860682998</v>
      </c>
    </row>
    <row r="8314" spans="2:3" x14ac:dyDescent="0.25">
      <c r="B8314" s="238">
        <v>8251</v>
      </c>
      <c r="C8314" s="237">
        <v>82.089809954639406</v>
      </c>
    </row>
    <row r="8315" spans="2:3" x14ac:dyDescent="0.25">
      <c r="B8315" s="238">
        <v>8252</v>
      </c>
      <c r="C8315" s="237">
        <v>126.65108792381854</v>
      </c>
    </row>
    <row r="8316" spans="2:3" x14ac:dyDescent="0.25">
      <c r="B8316" s="238">
        <v>8253</v>
      </c>
      <c r="C8316" s="237">
        <v>-264.38970471775133</v>
      </c>
    </row>
    <row r="8317" spans="2:3" x14ac:dyDescent="0.25">
      <c r="B8317" s="238">
        <v>8254</v>
      </c>
      <c r="C8317" s="237">
        <v>-15.824811673154386</v>
      </c>
    </row>
    <row r="8318" spans="2:3" x14ac:dyDescent="0.25">
      <c r="B8318" s="238">
        <v>8255</v>
      </c>
      <c r="C8318" s="237">
        <v>23.254033586996599</v>
      </c>
    </row>
    <row r="8319" spans="2:3" x14ac:dyDescent="0.25">
      <c r="B8319" s="238">
        <v>8256</v>
      </c>
      <c r="C8319" s="237">
        <v>354.64030859498246</v>
      </c>
    </row>
    <row r="8320" spans="2:3" x14ac:dyDescent="0.25">
      <c r="B8320" s="238">
        <v>8257</v>
      </c>
      <c r="C8320" s="237">
        <v>243.77917795393819</v>
      </c>
    </row>
    <row r="8321" spans="2:3" x14ac:dyDescent="0.25">
      <c r="B8321" s="238">
        <v>8258</v>
      </c>
      <c r="C8321" s="237">
        <v>136.74606443025917</v>
      </c>
    </row>
    <row r="8322" spans="2:3" x14ac:dyDescent="0.25">
      <c r="B8322" s="238">
        <v>8259</v>
      </c>
      <c r="C8322" s="237">
        <v>21.007658452742419</v>
      </c>
    </row>
    <row r="8323" spans="2:3" x14ac:dyDescent="0.25">
      <c r="B8323" s="238">
        <v>8260</v>
      </c>
      <c r="C8323" s="237">
        <v>88.463701535331253</v>
      </c>
    </row>
    <row r="8324" spans="2:3" x14ac:dyDescent="0.25">
      <c r="B8324" s="238">
        <v>8261</v>
      </c>
      <c r="C8324" s="237">
        <v>183.55057596138431</v>
      </c>
    </row>
    <row r="8325" spans="2:3" x14ac:dyDescent="0.25">
      <c r="B8325" s="238">
        <v>8262</v>
      </c>
      <c r="C8325" s="237">
        <v>-42.302081353505343</v>
      </c>
    </row>
    <row r="8326" spans="2:3" x14ac:dyDescent="0.25">
      <c r="B8326" s="238">
        <v>8263</v>
      </c>
      <c r="C8326" s="237">
        <v>-24.83653376897351</v>
      </c>
    </row>
    <row r="8327" spans="2:3" x14ac:dyDescent="0.25">
      <c r="B8327" s="238">
        <v>8264</v>
      </c>
      <c r="C8327" s="237">
        <v>184.79489912540782</v>
      </c>
    </row>
    <row r="8328" spans="2:3" x14ac:dyDescent="0.25">
      <c r="B8328" s="238">
        <v>8265</v>
      </c>
      <c r="C8328" s="237">
        <v>160.7488121979188</v>
      </c>
    </row>
    <row r="8329" spans="2:3" x14ac:dyDescent="0.25">
      <c r="B8329" s="238">
        <v>8266</v>
      </c>
      <c r="C8329" s="237">
        <v>56.984568526599787</v>
      </c>
    </row>
    <row r="8330" spans="2:3" x14ac:dyDescent="0.25">
      <c r="B8330" s="238">
        <v>8267</v>
      </c>
      <c r="C8330" s="237">
        <v>303.69627496586389</v>
      </c>
    </row>
    <row r="8331" spans="2:3" x14ac:dyDescent="0.25">
      <c r="B8331" s="238">
        <v>8268</v>
      </c>
      <c r="C8331" s="237">
        <v>265.35528353361588</v>
      </c>
    </row>
    <row r="8332" spans="2:3" x14ac:dyDescent="0.25">
      <c r="B8332" s="238">
        <v>8269</v>
      </c>
      <c r="C8332" s="237">
        <v>35.66631439751059</v>
      </c>
    </row>
    <row r="8333" spans="2:3" x14ac:dyDescent="0.25">
      <c r="B8333" s="238">
        <v>8270</v>
      </c>
      <c r="C8333" s="237">
        <v>152.07123918059659</v>
      </c>
    </row>
    <row r="8334" spans="2:3" x14ac:dyDescent="0.25">
      <c r="B8334" s="238">
        <v>8271</v>
      </c>
      <c r="C8334" s="237">
        <v>24.478221295374794</v>
      </c>
    </row>
    <row r="8335" spans="2:3" x14ac:dyDescent="0.25">
      <c r="B8335" s="238">
        <v>8272</v>
      </c>
      <c r="C8335" s="237">
        <v>163.66761121472584</v>
      </c>
    </row>
    <row r="8336" spans="2:3" x14ac:dyDescent="0.25">
      <c r="B8336" s="238">
        <v>8273</v>
      </c>
      <c r="C8336" s="237">
        <v>84.526863288240904</v>
      </c>
    </row>
    <row r="8337" spans="2:3" x14ac:dyDescent="0.25">
      <c r="B8337" s="238">
        <v>8274</v>
      </c>
      <c r="C8337" s="237">
        <v>236.37447241738454</v>
      </c>
    </row>
    <row r="8338" spans="2:3" x14ac:dyDescent="0.25">
      <c r="B8338" s="238">
        <v>8275</v>
      </c>
      <c r="C8338" s="237">
        <v>111.83023738938797</v>
      </c>
    </row>
    <row r="8339" spans="2:3" x14ac:dyDescent="0.25">
      <c r="B8339" s="238">
        <v>8276</v>
      </c>
      <c r="C8339" s="237">
        <v>231.36806752795184</v>
      </c>
    </row>
    <row r="8340" spans="2:3" x14ac:dyDescent="0.25">
      <c r="B8340" s="238">
        <v>8277</v>
      </c>
      <c r="C8340" s="237">
        <v>35.743182048620014</v>
      </c>
    </row>
    <row r="8341" spans="2:3" x14ac:dyDescent="0.25">
      <c r="B8341" s="238">
        <v>8278</v>
      </c>
      <c r="C8341" s="237">
        <v>162.70606399476722</v>
      </c>
    </row>
    <row r="8342" spans="2:3" x14ac:dyDescent="0.25">
      <c r="B8342" s="238">
        <v>8279</v>
      </c>
      <c r="C8342" s="237">
        <v>419.3100052675548</v>
      </c>
    </row>
    <row r="8343" spans="2:3" x14ac:dyDescent="0.25">
      <c r="B8343" s="238">
        <v>8280</v>
      </c>
      <c r="C8343" s="237">
        <v>-3.3033762961297271</v>
      </c>
    </row>
    <row r="8344" spans="2:3" x14ac:dyDescent="0.25">
      <c r="B8344" s="238">
        <v>8281</v>
      </c>
      <c r="C8344" s="237">
        <v>173.25504373315613</v>
      </c>
    </row>
    <row r="8345" spans="2:3" x14ac:dyDescent="0.25">
      <c r="B8345" s="238">
        <v>8282</v>
      </c>
      <c r="C8345" s="237">
        <v>44.943573139675422</v>
      </c>
    </row>
    <row r="8346" spans="2:3" x14ac:dyDescent="0.25">
      <c r="B8346" s="238">
        <v>8283</v>
      </c>
      <c r="C8346" s="237">
        <v>9.7877638866130496</v>
      </c>
    </row>
    <row r="8347" spans="2:3" x14ac:dyDescent="0.25">
      <c r="B8347" s="238">
        <v>8284</v>
      </c>
      <c r="C8347" s="237">
        <v>67.454763505180125</v>
      </c>
    </row>
    <row r="8348" spans="2:3" x14ac:dyDescent="0.25">
      <c r="B8348" s="238">
        <v>8285</v>
      </c>
      <c r="C8348" s="237">
        <v>14.407262603912073</v>
      </c>
    </row>
    <row r="8349" spans="2:3" x14ac:dyDescent="0.25">
      <c r="B8349" s="238">
        <v>8286</v>
      </c>
      <c r="C8349" s="237">
        <v>217.99506018922682</v>
      </c>
    </row>
    <row r="8350" spans="2:3" x14ac:dyDescent="0.25">
      <c r="B8350" s="238">
        <v>8287</v>
      </c>
      <c r="C8350" s="237">
        <v>46.107923419960187</v>
      </c>
    </row>
    <row r="8351" spans="2:3" x14ac:dyDescent="0.25">
      <c r="B8351" s="238">
        <v>8288</v>
      </c>
      <c r="C8351" s="237">
        <v>129.37011764481798</v>
      </c>
    </row>
    <row r="8352" spans="2:3" x14ac:dyDescent="0.25">
      <c r="B8352" s="238">
        <v>8289</v>
      </c>
      <c r="C8352" s="237">
        <v>12.86585405834802</v>
      </c>
    </row>
    <row r="8353" spans="2:3" x14ac:dyDescent="0.25">
      <c r="B8353" s="238">
        <v>8290</v>
      </c>
      <c r="C8353" s="237">
        <v>69.241496138154105</v>
      </c>
    </row>
    <row r="8354" spans="2:3" x14ac:dyDescent="0.25">
      <c r="B8354" s="238">
        <v>8291</v>
      </c>
      <c r="C8354" s="237">
        <v>104.56344690357928</v>
      </c>
    </row>
    <row r="8355" spans="2:3" x14ac:dyDescent="0.25">
      <c r="B8355" s="238">
        <v>8292</v>
      </c>
      <c r="C8355" s="237">
        <v>310.36854937574219</v>
      </c>
    </row>
    <row r="8356" spans="2:3" x14ac:dyDescent="0.25">
      <c r="B8356" s="238">
        <v>8293</v>
      </c>
      <c r="C8356" s="237">
        <v>51.387924395933098</v>
      </c>
    </row>
    <row r="8357" spans="2:3" x14ac:dyDescent="0.25">
      <c r="B8357" s="238">
        <v>8294</v>
      </c>
      <c r="C8357" s="237">
        <v>-69.990229809470236</v>
      </c>
    </row>
    <row r="8358" spans="2:3" x14ac:dyDescent="0.25">
      <c r="B8358" s="238">
        <v>8295</v>
      </c>
      <c r="C8358" s="237">
        <v>86.581788089836749</v>
      </c>
    </row>
    <row r="8359" spans="2:3" x14ac:dyDescent="0.25">
      <c r="B8359" s="238">
        <v>8296</v>
      </c>
      <c r="C8359" s="237">
        <v>302.17904218489412</v>
      </c>
    </row>
    <row r="8360" spans="2:3" x14ac:dyDescent="0.25">
      <c r="B8360" s="238">
        <v>8297</v>
      </c>
      <c r="C8360" s="237">
        <v>116.3980630765066</v>
      </c>
    </row>
    <row r="8361" spans="2:3" x14ac:dyDescent="0.25">
      <c r="B8361" s="238">
        <v>8298</v>
      </c>
      <c r="C8361" s="237">
        <v>122.51472009680793</v>
      </c>
    </row>
    <row r="8362" spans="2:3" x14ac:dyDescent="0.25">
      <c r="B8362" s="238">
        <v>8299</v>
      </c>
      <c r="C8362" s="237">
        <v>148.91037481857691</v>
      </c>
    </row>
    <row r="8363" spans="2:3" x14ac:dyDescent="0.25">
      <c r="B8363" s="238">
        <v>8300</v>
      </c>
      <c r="C8363" s="237">
        <v>7.9679026204747316</v>
      </c>
    </row>
    <row r="8364" spans="2:3" x14ac:dyDescent="0.25">
      <c r="B8364" s="238">
        <v>8301</v>
      </c>
      <c r="C8364" s="237">
        <v>297.52111682313131</v>
      </c>
    </row>
    <row r="8365" spans="2:3" x14ac:dyDescent="0.25">
      <c r="B8365" s="238">
        <v>8302</v>
      </c>
      <c r="C8365" s="237">
        <v>295.80461092016253</v>
      </c>
    </row>
    <row r="8366" spans="2:3" x14ac:dyDescent="0.25">
      <c r="B8366" s="238">
        <v>8303</v>
      </c>
      <c r="C8366" s="237">
        <v>221.86384290118093</v>
      </c>
    </row>
    <row r="8367" spans="2:3" x14ac:dyDescent="0.25">
      <c r="B8367" s="238">
        <v>8304</v>
      </c>
      <c r="C8367" s="237">
        <v>244.73240849090672</v>
      </c>
    </row>
    <row r="8368" spans="2:3" x14ac:dyDescent="0.25">
      <c r="B8368" s="238">
        <v>8305</v>
      </c>
      <c r="C8368" s="237">
        <v>131.11474236422805</v>
      </c>
    </row>
    <row r="8369" spans="2:3" x14ac:dyDescent="0.25">
      <c r="B8369" s="238">
        <v>8306</v>
      </c>
      <c r="C8369" s="237">
        <v>138.13776969737722</v>
      </c>
    </row>
    <row r="8370" spans="2:3" x14ac:dyDescent="0.25">
      <c r="B8370" s="238">
        <v>8307</v>
      </c>
      <c r="C8370" s="237">
        <v>44.260143579353837</v>
      </c>
    </row>
    <row r="8371" spans="2:3" x14ac:dyDescent="0.25">
      <c r="B8371" s="238">
        <v>8308</v>
      </c>
      <c r="C8371" s="237">
        <v>-25.007278522059806</v>
      </c>
    </row>
    <row r="8372" spans="2:3" x14ac:dyDescent="0.25">
      <c r="B8372" s="238">
        <v>8309</v>
      </c>
      <c r="C8372" s="237">
        <v>329.9703086218102</v>
      </c>
    </row>
    <row r="8373" spans="2:3" x14ac:dyDescent="0.25">
      <c r="B8373" s="238">
        <v>8310</v>
      </c>
      <c r="C8373" s="237">
        <v>24.752662237997725</v>
      </c>
    </row>
    <row r="8374" spans="2:3" x14ac:dyDescent="0.25">
      <c r="B8374" s="238">
        <v>8311</v>
      </c>
      <c r="C8374" s="237">
        <v>202.46207322527775</v>
      </c>
    </row>
    <row r="8375" spans="2:3" x14ac:dyDescent="0.25">
      <c r="B8375" s="238">
        <v>8312</v>
      </c>
      <c r="C8375" s="237">
        <v>-64.147580523590022</v>
      </c>
    </row>
    <row r="8376" spans="2:3" x14ac:dyDescent="0.25">
      <c r="B8376" s="238">
        <v>8313</v>
      </c>
      <c r="C8376" s="237">
        <v>-24.94440081545946</v>
      </c>
    </row>
    <row r="8377" spans="2:3" x14ac:dyDescent="0.25">
      <c r="B8377" s="238">
        <v>8314</v>
      </c>
      <c r="C8377" s="237">
        <v>127.60311860325692</v>
      </c>
    </row>
    <row r="8378" spans="2:3" x14ac:dyDescent="0.25">
      <c r="B8378" s="238">
        <v>8315</v>
      </c>
      <c r="C8378" s="237">
        <v>107.51673364621875</v>
      </c>
    </row>
    <row r="8379" spans="2:3" x14ac:dyDescent="0.25">
      <c r="B8379" s="238">
        <v>8316</v>
      </c>
      <c r="C8379" s="237">
        <v>15.875543102506995</v>
      </c>
    </row>
    <row r="8380" spans="2:3" x14ac:dyDescent="0.25">
      <c r="B8380" s="238">
        <v>8317</v>
      </c>
      <c r="C8380" s="237">
        <v>210.63569689324709</v>
      </c>
    </row>
    <row r="8381" spans="2:3" x14ac:dyDescent="0.25">
      <c r="B8381" s="238">
        <v>8318</v>
      </c>
      <c r="C8381" s="237">
        <v>-7.5278464706101431</v>
      </c>
    </row>
    <row r="8382" spans="2:3" x14ac:dyDescent="0.25">
      <c r="B8382" s="238">
        <v>8319</v>
      </c>
      <c r="C8382" s="237">
        <v>-41.149602486179504</v>
      </c>
    </row>
    <row r="8383" spans="2:3" x14ac:dyDescent="0.25">
      <c r="B8383" s="238">
        <v>8320</v>
      </c>
      <c r="C8383" s="237">
        <v>17.443719134345216</v>
      </c>
    </row>
    <row r="8384" spans="2:3" x14ac:dyDescent="0.25">
      <c r="B8384" s="238">
        <v>8321</v>
      </c>
      <c r="C8384" s="237">
        <v>146.82568339506946</v>
      </c>
    </row>
    <row r="8385" spans="2:3" x14ac:dyDescent="0.25">
      <c r="B8385" s="238">
        <v>8322</v>
      </c>
      <c r="C8385" s="237">
        <v>-112.11712180703066</v>
      </c>
    </row>
    <row r="8386" spans="2:3" x14ac:dyDescent="0.25">
      <c r="B8386" s="238">
        <v>8323</v>
      </c>
      <c r="C8386" s="237">
        <v>137.46465879828585</v>
      </c>
    </row>
    <row r="8387" spans="2:3" x14ac:dyDescent="0.25">
      <c r="B8387" s="238">
        <v>8324</v>
      </c>
      <c r="C8387" s="237">
        <v>102.78743473742769</v>
      </c>
    </row>
    <row r="8388" spans="2:3" x14ac:dyDescent="0.25">
      <c r="B8388" s="238">
        <v>8325</v>
      </c>
      <c r="C8388" s="237">
        <v>67.149141799633668</v>
      </c>
    </row>
    <row r="8389" spans="2:3" x14ac:dyDescent="0.25">
      <c r="B8389" s="238">
        <v>8326</v>
      </c>
      <c r="C8389" s="237">
        <v>198.5872921637193</v>
      </c>
    </row>
    <row r="8390" spans="2:3" x14ac:dyDescent="0.25">
      <c r="B8390" s="238">
        <v>8327</v>
      </c>
      <c r="C8390" s="237">
        <v>23.264663328299406</v>
      </c>
    </row>
    <row r="8391" spans="2:3" x14ac:dyDescent="0.25">
      <c r="B8391" s="238">
        <v>8328</v>
      </c>
      <c r="C8391" s="237">
        <v>91.548023651692915</v>
      </c>
    </row>
    <row r="8392" spans="2:3" x14ac:dyDescent="0.25">
      <c r="B8392" s="238">
        <v>8329</v>
      </c>
      <c r="C8392" s="237">
        <v>174.31125583949625</v>
      </c>
    </row>
    <row r="8393" spans="2:3" x14ac:dyDescent="0.25">
      <c r="B8393" s="238">
        <v>8330</v>
      </c>
      <c r="C8393" s="237">
        <v>346.2171722472649</v>
      </c>
    </row>
    <row r="8394" spans="2:3" x14ac:dyDescent="0.25">
      <c r="B8394" s="238">
        <v>8331</v>
      </c>
      <c r="C8394" s="237">
        <v>131.79727917201328</v>
      </c>
    </row>
    <row r="8395" spans="2:3" x14ac:dyDescent="0.25">
      <c r="B8395" s="238">
        <v>8332</v>
      </c>
      <c r="C8395" s="237">
        <v>88.404710466782475</v>
      </c>
    </row>
    <row r="8396" spans="2:3" x14ac:dyDescent="0.25">
      <c r="B8396" s="238">
        <v>8333</v>
      </c>
      <c r="C8396" s="237">
        <v>-41.436290940163246</v>
      </c>
    </row>
    <row r="8397" spans="2:3" x14ac:dyDescent="0.25">
      <c r="B8397" s="238">
        <v>8334</v>
      </c>
      <c r="C8397" s="237">
        <v>-7.5106166146637605</v>
      </c>
    </row>
    <row r="8398" spans="2:3" x14ac:dyDescent="0.25">
      <c r="B8398" s="238">
        <v>8335</v>
      </c>
      <c r="C8398" s="237">
        <v>57.226366012344627</v>
      </c>
    </row>
    <row r="8399" spans="2:3" x14ac:dyDescent="0.25">
      <c r="B8399" s="238">
        <v>8336</v>
      </c>
      <c r="C8399" s="237">
        <v>-48.516566554352579</v>
      </c>
    </row>
    <row r="8400" spans="2:3" x14ac:dyDescent="0.25">
      <c r="B8400" s="238">
        <v>8337</v>
      </c>
      <c r="C8400" s="237">
        <v>201.80489700687815</v>
      </c>
    </row>
    <row r="8401" spans="2:3" x14ac:dyDescent="0.25">
      <c r="B8401" s="238">
        <v>8338</v>
      </c>
      <c r="C8401" s="237">
        <v>-110.24659153094754</v>
      </c>
    </row>
    <row r="8402" spans="2:3" x14ac:dyDescent="0.25">
      <c r="B8402" s="238">
        <v>8339</v>
      </c>
      <c r="C8402" s="237">
        <v>-5.427994305512911</v>
      </c>
    </row>
    <row r="8403" spans="2:3" x14ac:dyDescent="0.25">
      <c r="B8403" s="238">
        <v>8340</v>
      </c>
      <c r="C8403" s="237">
        <v>66.74322102555746</v>
      </c>
    </row>
    <row r="8404" spans="2:3" x14ac:dyDescent="0.25">
      <c r="B8404" s="238">
        <v>8341</v>
      </c>
      <c r="C8404" s="237">
        <v>242.3543380865141</v>
      </c>
    </row>
    <row r="8405" spans="2:3" x14ac:dyDescent="0.25">
      <c r="B8405" s="238">
        <v>8342</v>
      </c>
      <c r="C8405" s="237">
        <v>231.35420928025655</v>
      </c>
    </row>
    <row r="8406" spans="2:3" x14ac:dyDescent="0.25">
      <c r="B8406" s="238">
        <v>8343</v>
      </c>
      <c r="C8406" s="237">
        <v>83.48723974193922</v>
      </c>
    </row>
    <row r="8407" spans="2:3" x14ac:dyDescent="0.25">
      <c r="B8407" s="238">
        <v>8344</v>
      </c>
      <c r="C8407" s="237">
        <v>204.71773406205006</v>
      </c>
    </row>
    <row r="8408" spans="2:3" x14ac:dyDescent="0.25">
      <c r="B8408" s="238">
        <v>8345</v>
      </c>
      <c r="C8408" s="237">
        <v>438.7059071853335</v>
      </c>
    </row>
    <row r="8409" spans="2:3" x14ac:dyDescent="0.25">
      <c r="B8409" s="238">
        <v>8346</v>
      </c>
      <c r="C8409" s="237">
        <v>141.14434251756433</v>
      </c>
    </row>
    <row r="8410" spans="2:3" x14ac:dyDescent="0.25">
      <c r="B8410" s="238">
        <v>8347</v>
      </c>
      <c r="C8410" s="237">
        <v>110.77347269214479</v>
      </c>
    </row>
    <row r="8411" spans="2:3" x14ac:dyDescent="0.25">
      <c r="B8411" s="238">
        <v>8348</v>
      </c>
      <c r="C8411" s="237">
        <v>343.44511506866758</v>
      </c>
    </row>
    <row r="8412" spans="2:3" x14ac:dyDescent="0.25">
      <c r="B8412" s="238">
        <v>8349</v>
      </c>
      <c r="C8412" s="237">
        <v>102.17967159603067</v>
      </c>
    </row>
    <row r="8413" spans="2:3" x14ac:dyDescent="0.25">
      <c r="B8413" s="238">
        <v>8350</v>
      </c>
      <c r="C8413" s="237">
        <v>78.077951253515977</v>
      </c>
    </row>
    <row r="8414" spans="2:3" x14ac:dyDescent="0.25">
      <c r="B8414" s="238">
        <v>8351</v>
      </c>
      <c r="C8414" s="237">
        <v>399.98410912466392</v>
      </c>
    </row>
    <row r="8415" spans="2:3" x14ac:dyDescent="0.25">
      <c r="B8415" s="238">
        <v>8352</v>
      </c>
      <c r="C8415" s="237">
        <v>363.97527672515457</v>
      </c>
    </row>
    <row r="8416" spans="2:3" x14ac:dyDescent="0.25">
      <c r="B8416" s="238">
        <v>8353</v>
      </c>
      <c r="C8416" s="237">
        <v>34.495528928119924</v>
      </c>
    </row>
    <row r="8417" spans="2:3" x14ac:dyDescent="0.25">
      <c r="B8417" s="238">
        <v>8354</v>
      </c>
      <c r="C8417" s="237">
        <v>200.65917551656838</v>
      </c>
    </row>
    <row r="8418" spans="2:3" x14ac:dyDescent="0.25">
      <c r="B8418" s="238">
        <v>8355</v>
      </c>
      <c r="C8418" s="237">
        <v>210.95048318454968</v>
      </c>
    </row>
    <row r="8419" spans="2:3" x14ac:dyDescent="0.25">
      <c r="B8419" s="238">
        <v>8356</v>
      </c>
      <c r="C8419" s="237">
        <v>-107.59589929128722</v>
      </c>
    </row>
    <row r="8420" spans="2:3" x14ac:dyDescent="0.25">
      <c r="B8420" s="238">
        <v>8357</v>
      </c>
      <c r="C8420" s="237">
        <v>409.46043782439727</v>
      </c>
    </row>
    <row r="8421" spans="2:3" x14ac:dyDescent="0.25">
      <c r="B8421" s="238">
        <v>8358</v>
      </c>
      <c r="C8421" s="237">
        <v>136.82651144020519</v>
      </c>
    </row>
    <row r="8422" spans="2:3" x14ac:dyDescent="0.25">
      <c r="B8422" s="238">
        <v>8359</v>
      </c>
      <c r="C8422" s="237">
        <v>23.251104057302072</v>
      </c>
    </row>
    <row r="8423" spans="2:3" x14ac:dyDescent="0.25">
      <c r="B8423" s="238">
        <v>8360</v>
      </c>
      <c r="C8423" s="237">
        <v>142.84926655010776</v>
      </c>
    </row>
    <row r="8424" spans="2:3" x14ac:dyDescent="0.25">
      <c r="B8424" s="238">
        <v>8361</v>
      </c>
      <c r="C8424" s="237">
        <v>131.26696446937595</v>
      </c>
    </row>
    <row r="8425" spans="2:3" x14ac:dyDescent="0.25">
      <c r="B8425" s="238">
        <v>8362</v>
      </c>
      <c r="C8425" s="237">
        <v>29.947632443564359</v>
      </c>
    </row>
    <row r="8426" spans="2:3" x14ac:dyDescent="0.25">
      <c r="B8426" s="238">
        <v>8363</v>
      </c>
      <c r="C8426" s="237">
        <v>261.2648331424644</v>
      </c>
    </row>
    <row r="8427" spans="2:3" x14ac:dyDescent="0.25">
      <c r="B8427" s="238">
        <v>8364</v>
      </c>
      <c r="C8427" s="237">
        <v>229.33362524975286</v>
      </c>
    </row>
    <row r="8428" spans="2:3" x14ac:dyDescent="0.25">
      <c r="B8428" s="238">
        <v>8365</v>
      </c>
      <c r="C8428" s="237">
        <v>324.78818357668865</v>
      </c>
    </row>
    <row r="8429" spans="2:3" x14ac:dyDescent="0.25">
      <c r="B8429" s="238">
        <v>8366</v>
      </c>
      <c r="C8429" s="237">
        <v>427.42920166152709</v>
      </c>
    </row>
    <row r="8430" spans="2:3" x14ac:dyDescent="0.25">
      <c r="B8430" s="238">
        <v>8367</v>
      </c>
      <c r="C8430" s="237">
        <v>114.41260056595229</v>
      </c>
    </row>
    <row r="8431" spans="2:3" x14ac:dyDescent="0.25">
      <c r="B8431" s="238">
        <v>8368</v>
      </c>
      <c r="C8431" s="237">
        <v>186.6273434899004</v>
      </c>
    </row>
    <row r="8432" spans="2:3" x14ac:dyDescent="0.25">
      <c r="B8432" s="238">
        <v>8369</v>
      </c>
      <c r="C8432" s="237">
        <v>371.8425476082258</v>
      </c>
    </row>
    <row r="8433" spans="2:3" x14ac:dyDescent="0.25">
      <c r="B8433" s="238">
        <v>8370</v>
      </c>
      <c r="C8433" s="237">
        <v>29.363125163541682</v>
      </c>
    </row>
    <row r="8434" spans="2:3" x14ac:dyDescent="0.25">
      <c r="B8434" s="238">
        <v>8371</v>
      </c>
      <c r="C8434" s="237">
        <v>111.90885344800941</v>
      </c>
    </row>
    <row r="8435" spans="2:3" x14ac:dyDescent="0.25">
      <c r="B8435" s="238">
        <v>8372</v>
      </c>
      <c r="C8435" s="237">
        <v>205.43904576181325</v>
      </c>
    </row>
    <row r="8436" spans="2:3" x14ac:dyDescent="0.25">
      <c r="B8436" s="238">
        <v>8373</v>
      </c>
      <c r="C8436" s="237">
        <v>9.6202432267499347</v>
      </c>
    </row>
    <row r="8437" spans="2:3" x14ac:dyDescent="0.25">
      <c r="B8437" s="238">
        <v>8374</v>
      </c>
      <c r="C8437" s="237">
        <v>231.43715660995346</v>
      </c>
    </row>
    <row r="8438" spans="2:3" x14ac:dyDescent="0.25">
      <c r="B8438" s="238">
        <v>8375</v>
      </c>
      <c r="C8438" s="237">
        <v>204.91132697690202</v>
      </c>
    </row>
    <row r="8439" spans="2:3" x14ac:dyDescent="0.25">
      <c r="B8439" s="238">
        <v>8376</v>
      </c>
      <c r="C8439" s="237">
        <v>103.67608721916791</v>
      </c>
    </row>
    <row r="8440" spans="2:3" x14ac:dyDescent="0.25">
      <c r="B8440" s="238">
        <v>8377</v>
      </c>
      <c r="C8440" s="237">
        <v>283.6844078720369</v>
      </c>
    </row>
    <row r="8441" spans="2:3" x14ac:dyDescent="0.25">
      <c r="B8441" s="238">
        <v>8378</v>
      </c>
      <c r="C8441" s="237">
        <v>1.0922678022332661</v>
      </c>
    </row>
    <row r="8442" spans="2:3" x14ac:dyDescent="0.25">
      <c r="B8442" s="238">
        <v>8379</v>
      </c>
      <c r="C8442" s="237">
        <v>12.988166988358671</v>
      </c>
    </row>
    <row r="8443" spans="2:3" x14ac:dyDescent="0.25">
      <c r="B8443" s="238">
        <v>8380</v>
      </c>
      <c r="C8443" s="237">
        <v>309.82458468006257</v>
      </c>
    </row>
    <row r="8444" spans="2:3" x14ac:dyDescent="0.25">
      <c r="B8444" s="238">
        <v>8381</v>
      </c>
      <c r="C8444" s="237">
        <v>-40.152932829383928</v>
      </c>
    </row>
    <row r="8445" spans="2:3" x14ac:dyDescent="0.25">
      <c r="B8445" s="238">
        <v>8382</v>
      </c>
      <c r="C8445" s="237">
        <v>165.24501177598503</v>
      </c>
    </row>
    <row r="8446" spans="2:3" x14ac:dyDescent="0.25">
      <c r="B8446" s="238">
        <v>8383</v>
      </c>
      <c r="C8446" s="237">
        <v>10.22320648983785</v>
      </c>
    </row>
    <row r="8447" spans="2:3" x14ac:dyDescent="0.25">
      <c r="B8447" s="238">
        <v>8384</v>
      </c>
      <c r="C8447" s="237">
        <v>289.7893481418252</v>
      </c>
    </row>
    <row r="8448" spans="2:3" x14ac:dyDescent="0.25">
      <c r="B8448" s="238">
        <v>8385</v>
      </c>
      <c r="C8448" s="237">
        <v>173.74108949235389</v>
      </c>
    </row>
    <row r="8449" spans="2:3" x14ac:dyDescent="0.25">
      <c r="B8449" s="238">
        <v>8386</v>
      </c>
      <c r="C8449" s="237">
        <v>293.03815110530297</v>
      </c>
    </row>
    <row r="8450" spans="2:3" x14ac:dyDescent="0.25">
      <c r="B8450" s="238">
        <v>8387</v>
      </c>
      <c r="C8450" s="237">
        <v>291.27792218369927</v>
      </c>
    </row>
    <row r="8451" spans="2:3" x14ac:dyDescent="0.25">
      <c r="B8451" s="238">
        <v>8388</v>
      </c>
      <c r="C8451" s="237">
        <v>101.78359135532369</v>
      </c>
    </row>
    <row r="8452" spans="2:3" x14ac:dyDescent="0.25">
      <c r="B8452" s="238">
        <v>8389</v>
      </c>
      <c r="C8452" s="237">
        <v>216.36133336878797</v>
      </c>
    </row>
    <row r="8453" spans="2:3" x14ac:dyDescent="0.25">
      <c r="B8453" s="238">
        <v>8390</v>
      </c>
      <c r="C8453" s="237">
        <v>14.795371839899147</v>
      </c>
    </row>
    <row r="8454" spans="2:3" x14ac:dyDescent="0.25">
      <c r="B8454" s="238">
        <v>8391</v>
      </c>
      <c r="C8454" s="237">
        <v>116.77328075804336</v>
      </c>
    </row>
    <row r="8455" spans="2:3" x14ac:dyDescent="0.25">
      <c r="B8455" s="238">
        <v>8392</v>
      </c>
      <c r="C8455" s="237">
        <v>-152.41627720500009</v>
      </c>
    </row>
    <row r="8456" spans="2:3" x14ac:dyDescent="0.25">
      <c r="B8456" s="238">
        <v>8393</v>
      </c>
      <c r="C8456" s="237">
        <v>292.39163050126251</v>
      </c>
    </row>
    <row r="8457" spans="2:3" x14ac:dyDescent="0.25">
      <c r="B8457" s="238">
        <v>8394</v>
      </c>
      <c r="C8457" s="237">
        <v>315.20030534608787</v>
      </c>
    </row>
    <row r="8458" spans="2:3" x14ac:dyDescent="0.25">
      <c r="B8458" s="238">
        <v>8395</v>
      </c>
      <c r="C8458" s="237">
        <v>296.172579565516</v>
      </c>
    </row>
    <row r="8459" spans="2:3" x14ac:dyDescent="0.25">
      <c r="B8459" s="238">
        <v>8396</v>
      </c>
      <c r="C8459" s="237">
        <v>-69.506185707957201</v>
      </c>
    </row>
    <row r="8460" spans="2:3" x14ac:dyDescent="0.25">
      <c r="B8460" s="238">
        <v>8397</v>
      </c>
      <c r="C8460" s="237">
        <v>60.566868435814591</v>
      </c>
    </row>
    <row r="8461" spans="2:3" x14ac:dyDescent="0.25">
      <c r="B8461" s="238">
        <v>8398</v>
      </c>
      <c r="C8461" s="237">
        <v>298.97703048110498</v>
      </c>
    </row>
    <row r="8462" spans="2:3" x14ac:dyDescent="0.25">
      <c r="B8462" s="238">
        <v>8399</v>
      </c>
      <c r="C8462" s="237">
        <v>81.849380025871682</v>
      </c>
    </row>
    <row r="8463" spans="2:3" x14ac:dyDescent="0.25">
      <c r="B8463" s="238">
        <v>8400</v>
      </c>
      <c r="C8463" s="237">
        <v>285.96942569091652</v>
      </c>
    </row>
    <row r="8464" spans="2:3" x14ac:dyDescent="0.25">
      <c r="B8464" s="238">
        <v>8401</v>
      </c>
      <c r="C8464" s="237">
        <v>-153.30984279693433</v>
      </c>
    </row>
    <row r="8465" spans="2:3" x14ac:dyDescent="0.25">
      <c r="B8465" s="238">
        <v>8402</v>
      </c>
      <c r="C8465" s="237">
        <v>358.24582885361372</v>
      </c>
    </row>
    <row r="8466" spans="2:3" x14ac:dyDescent="0.25">
      <c r="B8466" s="238">
        <v>8403</v>
      </c>
      <c r="C8466" s="237">
        <v>-36.008399775146898</v>
      </c>
    </row>
    <row r="8467" spans="2:3" x14ac:dyDescent="0.25">
      <c r="B8467" s="238">
        <v>8404</v>
      </c>
      <c r="C8467" s="237">
        <v>281.19453255632482</v>
      </c>
    </row>
    <row r="8468" spans="2:3" x14ac:dyDescent="0.25">
      <c r="B8468" s="238">
        <v>8405</v>
      </c>
      <c r="C8468" s="237">
        <v>54.748693319975402</v>
      </c>
    </row>
    <row r="8469" spans="2:3" x14ac:dyDescent="0.25">
      <c r="B8469" s="238">
        <v>8406</v>
      </c>
      <c r="C8469" s="237">
        <v>56.807033247081598</v>
      </c>
    </row>
    <row r="8470" spans="2:3" x14ac:dyDescent="0.25">
      <c r="B8470" s="238">
        <v>8407</v>
      </c>
      <c r="C8470" s="237">
        <v>144.94815389287288</v>
      </c>
    </row>
    <row r="8471" spans="2:3" x14ac:dyDescent="0.25">
      <c r="B8471" s="238">
        <v>8408</v>
      </c>
      <c r="C8471" s="237">
        <v>68.080474632400083</v>
      </c>
    </row>
    <row r="8472" spans="2:3" x14ac:dyDescent="0.25">
      <c r="B8472" s="238">
        <v>8409</v>
      </c>
      <c r="C8472" s="237">
        <v>123.88977493417656</v>
      </c>
    </row>
    <row r="8473" spans="2:3" x14ac:dyDescent="0.25">
      <c r="B8473" s="238">
        <v>8410</v>
      </c>
      <c r="C8473" s="237">
        <v>-95.914310166888555</v>
      </c>
    </row>
    <row r="8474" spans="2:3" x14ac:dyDescent="0.25">
      <c r="B8474" s="238">
        <v>8411</v>
      </c>
      <c r="C8474" s="237">
        <v>241.75425971384811</v>
      </c>
    </row>
    <row r="8475" spans="2:3" x14ac:dyDescent="0.25">
      <c r="B8475" s="238">
        <v>8412</v>
      </c>
      <c r="C8475" s="237">
        <v>323.72849486115774</v>
      </c>
    </row>
    <row r="8476" spans="2:3" x14ac:dyDescent="0.25">
      <c r="B8476" s="238">
        <v>8413</v>
      </c>
      <c r="C8476" s="237">
        <v>74.876438114313473</v>
      </c>
    </row>
    <row r="8477" spans="2:3" x14ac:dyDescent="0.25">
      <c r="B8477" s="238">
        <v>8414</v>
      </c>
      <c r="C8477" s="237">
        <v>116.70511258281547</v>
      </c>
    </row>
    <row r="8478" spans="2:3" x14ac:dyDescent="0.25">
      <c r="B8478" s="238">
        <v>8415</v>
      </c>
      <c r="C8478" s="237">
        <v>62.582839196691729</v>
      </c>
    </row>
    <row r="8479" spans="2:3" x14ac:dyDescent="0.25">
      <c r="B8479" s="238">
        <v>8416</v>
      </c>
      <c r="C8479" s="237">
        <v>139.83575949344032</v>
      </c>
    </row>
    <row r="8480" spans="2:3" x14ac:dyDescent="0.25">
      <c r="B8480" s="238">
        <v>8417</v>
      </c>
      <c r="C8480" s="237">
        <v>179.64763591938362</v>
      </c>
    </row>
    <row r="8481" spans="2:3" x14ac:dyDescent="0.25">
      <c r="B8481" s="238">
        <v>8418</v>
      </c>
      <c r="C8481" s="237">
        <v>2.17421109929262</v>
      </c>
    </row>
    <row r="8482" spans="2:3" x14ac:dyDescent="0.25">
      <c r="B8482" s="238">
        <v>8419</v>
      </c>
      <c r="C8482" s="237">
        <v>-35.127771282833606</v>
      </c>
    </row>
    <row r="8483" spans="2:3" x14ac:dyDescent="0.25">
      <c r="B8483" s="238">
        <v>8420</v>
      </c>
      <c r="C8483" s="237">
        <v>111.09704831508354</v>
      </c>
    </row>
    <row r="8484" spans="2:3" x14ac:dyDescent="0.25">
      <c r="B8484" s="238">
        <v>8421</v>
      </c>
      <c r="C8484" s="237">
        <v>215.98431668913611</v>
      </c>
    </row>
    <row r="8485" spans="2:3" x14ac:dyDescent="0.25">
      <c r="B8485" s="238">
        <v>8422</v>
      </c>
      <c r="C8485" s="237">
        <v>-34.394899352105114</v>
      </c>
    </row>
    <row r="8486" spans="2:3" x14ac:dyDescent="0.25">
      <c r="B8486" s="238">
        <v>8423</v>
      </c>
      <c r="C8486" s="237">
        <v>168.56678389270525</v>
      </c>
    </row>
    <row r="8487" spans="2:3" x14ac:dyDescent="0.25">
      <c r="B8487" s="238">
        <v>8424</v>
      </c>
      <c r="C8487" s="237">
        <v>152.14082370821046</v>
      </c>
    </row>
    <row r="8488" spans="2:3" x14ac:dyDescent="0.25">
      <c r="B8488" s="238">
        <v>8425</v>
      </c>
      <c r="C8488" s="237">
        <v>32.368035078556503</v>
      </c>
    </row>
    <row r="8489" spans="2:3" x14ac:dyDescent="0.25">
      <c r="B8489" s="238">
        <v>8426</v>
      </c>
      <c r="C8489" s="237">
        <v>206.37074023026304</v>
      </c>
    </row>
    <row r="8490" spans="2:3" x14ac:dyDescent="0.25">
      <c r="B8490" s="238">
        <v>8427</v>
      </c>
      <c r="C8490" s="237">
        <v>133.21866213846178</v>
      </c>
    </row>
    <row r="8491" spans="2:3" x14ac:dyDescent="0.25">
      <c r="B8491" s="238">
        <v>8428</v>
      </c>
      <c r="C8491" s="237">
        <v>222.34012646692537</v>
      </c>
    </row>
    <row r="8492" spans="2:3" x14ac:dyDescent="0.25">
      <c r="B8492" s="238">
        <v>8429</v>
      </c>
      <c r="C8492" s="237">
        <v>4.6668156628170863</v>
      </c>
    </row>
    <row r="8493" spans="2:3" x14ac:dyDescent="0.25">
      <c r="B8493" s="238">
        <v>8430</v>
      </c>
      <c r="C8493" s="237">
        <v>233.37545781285229</v>
      </c>
    </row>
    <row r="8494" spans="2:3" x14ac:dyDescent="0.25">
      <c r="B8494" s="238">
        <v>8431</v>
      </c>
      <c r="C8494" s="237">
        <v>354.1619609936098</v>
      </c>
    </row>
    <row r="8495" spans="2:3" x14ac:dyDescent="0.25">
      <c r="B8495" s="238">
        <v>8432</v>
      </c>
      <c r="C8495" s="237">
        <v>373.713361773683</v>
      </c>
    </row>
    <row r="8496" spans="2:3" x14ac:dyDescent="0.25">
      <c r="B8496" s="238">
        <v>8433</v>
      </c>
      <c r="C8496" s="237">
        <v>68.89080762993936</v>
      </c>
    </row>
    <row r="8497" spans="2:3" x14ac:dyDescent="0.25">
      <c r="B8497" s="238">
        <v>8434</v>
      </c>
      <c r="C8497" s="237">
        <v>254.47965803727891</v>
      </c>
    </row>
    <row r="8498" spans="2:3" x14ac:dyDescent="0.25">
      <c r="B8498" s="238">
        <v>8435</v>
      </c>
      <c r="C8498" s="237">
        <v>79.356658850134991</v>
      </c>
    </row>
    <row r="8499" spans="2:3" x14ac:dyDescent="0.25">
      <c r="B8499" s="238">
        <v>8436</v>
      </c>
      <c r="C8499" s="237">
        <v>43.278409205201982</v>
      </c>
    </row>
    <row r="8500" spans="2:3" x14ac:dyDescent="0.25">
      <c r="B8500" s="238">
        <v>8437</v>
      </c>
      <c r="C8500" s="237">
        <v>-67.167274167669603</v>
      </c>
    </row>
    <row r="8501" spans="2:3" x14ac:dyDescent="0.25">
      <c r="B8501" s="238">
        <v>8438</v>
      </c>
      <c r="C8501" s="237">
        <v>36.494730335695209</v>
      </c>
    </row>
    <row r="8502" spans="2:3" x14ac:dyDescent="0.25">
      <c r="B8502" s="238">
        <v>8439</v>
      </c>
      <c r="C8502" s="237">
        <v>249.77069201244419</v>
      </c>
    </row>
    <row r="8503" spans="2:3" x14ac:dyDescent="0.25">
      <c r="B8503" s="238">
        <v>8440</v>
      </c>
      <c r="C8503" s="237">
        <v>9.1977697082018892</v>
      </c>
    </row>
    <row r="8504" spans="2:3" x14ac:dyDescent="0.25">
      <c r="B8504" s="238">
        <v>8441</v>
      </c>
      <c r="C8504" s="237">
        <v>-13.566578891382761</v>
      </c>
    </row>
    <row r="8505" spans="2:3" x14ac:dyDescent="0.25">
      <c r="B8505" s="238">
        <v>8442</v>
      </c>
      <c r="C8505" s="237">
        <v>277.73864743711982</v>
      </c>
    </row>
    <row r="8506" spans="2:3" x14ac:dyDescent="0.25">
      <c r="B8506" s="238">
        <v>8443</v>
      </c>
      <c r="C8506" s="237">
        <v>-84.688323291888167</v>
      </c>
    </row>
    <row r="8507" spans="2:3" x14ac:dyDescent="0.25">
      <c r="B8507" s="238">
        <v>8444</v>
      </c>
      <c r="C8507" s="237">
        <v>-74.334835042588736</v>
      </c>
    </row>
    <row r="8508" spans="2:3" x14ac:dyDescent="0.25">
      <c r="B8508" s="238">
        <v>8445</v>
      </c>
      <c r="C8508" s="237">
        <v>257.48213231289685</v>
      </c>
    </row>
    <row r="8509" spans="2:3" x14ac:dyDescent="0.25">
      <c r="B8509" s="238">
        <v>8446</v>
      </c>
      <c r="C8509" s="237">
        <v>214.50267601471262</v>
      </c>
    </row>
    <row r="8510" spans="2:3" x14ac:dyDescent="0.25">
      <c r="B8510" s="238">
        <v>8447</v>
      </c>
      <c r="C8510" s="237">
        <v>69.004010710827032</v>
      </c>
    </row>
    <row r="8511" spans="2:3" x14ac:dyDescent="0.25">
      <c r="B8511" s="238">
        <v>8448</v>
      </c>
      <c r="C8511" s="237">
        <v>194.96264802218411</v>
      </c>
    </row>
    <row r="8512" spans="2:3" x14ac:dyDescent="0.25">
      <c r="B8512" s="238">
        <v>8449</v>
      </c>
      <c r="C8512" s="237">
        <v>338.60261628794916</v>
      </c>
    </row>
    <row r="8513" spans="2:3" x14ac:dyDescent="0.25">
      <c r="B8513" s="238">
        <v>8450</v>
      </c>
      <c r="C8513" s="237">
        <v>183.55800903811013</v>
      </c>
    </row>
    <row r="8514" spans="2:3" x14ac:dyDescent="0.25">
      <c r="B8514" s="238">
        <v>8451</v>
      </c>
      <c r="C8514" s="237">
        <v>345.12602562660538</v>
      </c>
    </row>
    <row r="8515" spans="2:3" x14ac:dyDescent="0.25">
      <c r="B8515" s="238">
        <v>8452</v>
      </c>
      <c r="C8515" s="237">
        <v>-84.717836494347125</v>
      </c>
    </row>
    <row r="8516" spans="2:3" x14ac:dyDescent="0.25">
      <c r="B8516" s="238">
        <v>8453</v>
      </c>
      <c r="C8516" s="237">
        <v>97.027201228793416</v>
      </c>
    </row>
    <row r="8517" spans="2:3" x14ac:dyDescent="0.25">
      <c r="B8517" s="238">
        <v>8454</v>
      </c>
      <c r="C8517" s="237">
        <v>126.4900475123582</v>
      </c>
    </row>
    <row r="8518" spans="2:3" x14ac:dyDescent="0.25">
      <c r="B8518" s="238">
        <v>8455</v>
      </c>
      <c r="C8518" s="237">
        <v>202.44285359226308</v>
      </c>
    </row>
    <row r="8519" spans="2:3" x14ac:dyDescent="0.25">
      <c r="B8519" s="238">
        <v>8456</v>
      </c>
      <c r="C8519" s="237">
        <v>-30.781987105012149</v>
      </c>
    </row>
    <row r="8520" spans="2:3" x14ac:dyDescent="0.25">
      <c r="B8520" s="238">
        <v>8457</v>
      </c>
      <c r="C8520" s="237">
        <v>32.153847199793589</v>
      </c>
    </row>
    <row r="8521" spans="2:3" x14ac:dyDescent="0.25">
      <c r="B8521" s="238">
        <v>8458</v>
      </c>
      <c r="C8521" s="237">
        <v>100.71703462088946</v>
      </c>
    </row>
    <row r="8522" spans="2:3" x14ac:dyDescent="0.25">
      <c r="B8522" s="238">
        <v>8459</v>
      </c>
      <c r="C8522" s="237">
        <v>174.0740851856095</v>
      </c>
    </row>
    <row r="8523" spans="2:3" x14ac:dyDescent="0.25">
      <c r="B8523" s="238">
        <v>8460</v>
      </c>
      <c r="C8523" s="237">
        <v>202.99375060716739</v>
      </c>
    </row>
    <row r="8524" spans="2:3" x14ac:dyDescent="0.25">
      <c r="B8524" s="238">
        <v>8461</v>
      </c>
      <c r="C8524" s="237">
        <v>-18.865307224525367</v>
      </c>
    </row>
    <row r="8525" spans="2:3" x14ac:dyDescent="0.25">
      <c r="B8525" s="238">
        <v>8462</v>
      </c>
      <c r="C8525" s="237">
        <v>-78.54064725250791</v>
      </c>
    </row>
    <row r="8526" spans="2:3" x14ac:dyDescent="0.25">
      <c r="B8526" s="238">
        <v>8463</v>
      </c>
      <c r="C8526" s="237">
        <v>179.9468193713046</v>
      </c>
    </row>
    <row r="8527" spans="2:3" x14ac:dyDescent="0.25">
      <c r="B8527" s="238">
        <v>8464</v>
      </c>
      <c r="C8527" s="237">
        <v>169.47985495566121</v>
      </c>
    </row>
    <row r="8528" spans="2:3" x14ac:dyDescent="0.25">
      <c r="B8528" s="238">
        <v>8465</v>
      </c>
      <c r="C8528" s="237">
        <v>195.41158894920693</v>
      </c>
    </row>
    <row r="8529" spans="2:3" x14ac:dyDescent="0.25">
      <c r="B8529" s="238">
        <v>8466</v>
      </c>
      <c r="C8529" s="237">
        <v>214.90969072287103</v>
      </c>
    </row>
    <row r="8530" spans="2:3" x14ac:dyDescent="0.25">
      <c r="B8530" s="238">
        <v>8467</v>
      </c>
      <c r="C8530" s="237">
        <v>-84.748525590896776</v>
      </c>
    </row>
    <row r="8531" spans="2:3" x14ac:dyDescent="0.25">
      <c r="B8531" s="238">
        <v>8468</v>
      </c>
      <c r="C8531" s="237">
        <v>270.09819396888702</v>
      </c>
    </row>
    <row r="8532" spans="2:3" x14ac:dyDescent="0.25">
      <c r="B8532" s="238">
        <v>8469</v>
      </c>
      <c r="C8532" s="237">
        <v>56.718856694671828</v>
      </c>
    </row>
    <row r="8533" spans="2:3" x14ac:dyDescent="0.25">
      <c r="B8533" s="238">
        <v>8470</v>
      </c>
      <c r="C8533" s="237">
        <v>110.08043443467602</v>
      </c>
    </row>
    <row r="8534" spans="2:3" x14ac:dyDescent="0.25">
      <c r="B8534" s="238">
        <v>8471</v>
      </c>
      <c r="C8534" s="237">
        <v>157.43473999498519</v>
      </c>
    </row>
    <row r="8535" spans="2:3" x14ac:dyDescent="0.25">
      <c r="B8535" s="238">
        <v>8472</v>
      </c>
      <c r="C8535" s="237">
        <v>134.56071577781506</v>
      </c>
    </row>
    <row r="8536" spans="2:3" x14ac:dyDescent="0.25">
      <c r="B8536" s="238">
        <v>8473</v>
      </c>
      <c r="C8536" s="237">
        <v>-35.333401360948272</v>
      </c>
    </row>
    <row r="8537" spans="2:3" x14ac:dyDescent="0.25">
      <c r="B8537" s="238">
        <v>8474</v>
      </c>
      <c r="C8537" s="237">
        <v>162.0413916749078</v>
      </c>
    </row>
    <row r="8538" spans="2:3" x14ac:dyDescent="0.25">
      <c r="B8538" s="238">
        <v>8475</v>
      </c>
      <c r="C8538" s="237">
        <v>51.855588710412022</v>
      </c>
    </row>
    <row r="8539" spans="2:3" x14ac:dyDescent="0.25">
      <c r="B8539" s="238">
        <v>8476</v>
      </c>
      <c r="C8539" s="237">
        <v>358.99592235615114</v>
      </c>
    </row>
    <row r="8540" spans="2:3" x14ac:dyDescent="0.25">
      <c r="B8540" s="238">
        <v>8477</v>
      </c>
      <c r="C8540" s="237">
        <v>-281.47290804658786</v>
      </c>
    </row>
    <row r="8541" spans="2:3" x14ac:dyDescent="0.25">
      <c r="B8541" s="238">
        <v>8478</v>
      </c>
      <c r="C8541" s="237">
        <v>97.210221948626781</v>
      </c>
    </row>
    <row r="8542" spans="2:3" x14ac:dyDescent="0.25">
      <c r="B8542" s="238">
        <v>8479</v>
      </c>
      <c r="C8542" s="237">
        <v>240.00915740458547</v>
      </c>
    </row>
    <row r="8543" spans="2:3" x14ac:dyDescent="0.25">
      <c r="B8543" s="238">
        <v>8480</v>
      </c>
      <c r="C8543" s="237">
        <v>216.98631293574942</v>
      </c>
    </row>
    <row r="8544" spans="2:3" x14ac:dyDescent="0.25">
      <c r="B8544" s="238">
        <v>8481</v>
      </c>
      <c r="C8544" s="237">
        <v>157.9682765786726</v>
      </c>
    </row>
    <row r="8545" spans="2:3" x14ac:dyDescent="0.25">
      <c r="B8545" s="238">
        <v>8482</v>
      </c>
      <c r="C8545" s="237">
        <v>199.83973412990824</v>
      </c>
    </row>
    <row r="8546" spans="2:3" x14ac:dyDescent="0.25">
      <c r="B8546" s="238">
        <v>8483</v>
      </c>
      <c r="C8546" s="237">
        <v>213.46984508202129</v>
      </c>
    </row>
    <row r="8547" spans="2:3" x14ac:dyDescent="0.25">
      <c r="B8547" s="238">
        <v>8484</v>
      </c>
      <c r="C8547" s="237">
        <v>76.444731256426991</v>
      </c>
    </row>
    <row r="8548" spans="2:3" x14ac:dyDescent="0.25">
      <c r="B8548" s="238">
        <v>8485</v>
      </c>
      <c r="C8548" s="237">
        <v>353.26293409783477</v>
      </c>
    </row>
    <row r="8549" spans="2:3" x14ac:dyDescent="0.25">
      <c r="B8549" s="238">
        <v>8486</v>
      </c>
      <c r="C8549" s="237">
        <v>76.986918424414739</v>
      </c>
    </row>
    <row r="8550" spans="2:3" x14ac:dyDescent="0.25">
      <c r="B8550" s="238">
        <v>8487</v>
      </c>
      <c r="C8550" s="237">
        <v>349.88936444358228</v>
      </c>
    </row>
    <row r="8551" spans="2:3" x14ac:dyDescent="0.25">
      <c r="B8551" s="238">
        <v>8488</v>
      </c>
      <c r="C8551" s="237">
        <v>-136.3575560066389</v>
      </c>
    </row>
    <row r="8552" spans="2:3" x14ac:dyDescent="0.25">
      <c r="B8552" s="238">
        <v>8489</v>
      </c>
      <c r="C8552" s="237">
        <v>-193.75021525932317</v>
      </c>
    </row>
    <row r="8553" spans="2:3" x14ac:dyDescent="0.25">
      <c r="B8553" s="238">
        <v>8490</v>
      </c>
      <c r="C8553" s="237">
        <v>343.51525702466216</v>
      </c>
    </row>
    <row r="8554" spans="2:3" x14ac:dyDescent="0.25">
      <c r="B8554" s="238">
        <v>8491</v>
      </c>
      <c r="C8554" s="237">
        <v>174.00313817236392</v>
      </c>
    </row>
    <row r="8555" spans="2:3" x14ac:dyDescent="0.25">
      <c r="B8555" s="238">
        <v>8492</v>
      </c>
      <c r="C8555" s="237">
        <v>-42.04436784622817</v>
      </c>
    </row>
    <row r="8556" spans="2:3" x14ac:dyDescent="0.25">
      <c r="B8556" s="238">
        <v>8493</v>
      </c>
      <c r="C8556" s="237">
        <v>125.2296537113277</v>
      </c>
    </row>
    <row r="8557" spans="2:3" x14ac:dyDescent="0.25">
      <c r="B8557" s="238">
        <v>8494</v>
      </c>
      <c r="C8557" s="237">
        <v>-103.16204887958872</v>
      </c>
    </row>
    <row r="8558" spans="2:3" x14ac:dyDescent="0.25">
      <c r="B8558" s="238">
        <v>8495</v>
      </c>
      <c r="C8558" s="237">
        <v>107.37497646256298</v>
      </c>
    </row>
    <row r="8559" spans="2:3" x14ac:dyDescent="0.25">
      <c r="B8559" s="238">
        <v>8496</v>
      </c>
      <c r="C8559" s="237">
        <v>458.77305477846232</v>
      </c>
    </row>
    <row r="8560" spans="2:3" x14ac:dyDescent="0.25">
      <c r="B8560" s="238">
        <v>8497</v>
      </c>
      <c r="C8560" s="237">
        <v>-33.585715420035427</v>
      </c>
    </row>
    <row r="8561" spans="2:3" x14ac:dyDescent="0.25">
      <c r="B8561" s="238">
        <v>8498</v>
      </c>
      <c r="C8561" s="237">
        <v>292.34279794114934</v>
      </c>
    </row>
    <row r="8562" spans="2:3" x14ac:dyDescent="0.25">
      <c r="B8562" s="238">
        <v>8499</v>
      </c>
      <c r="C8562" s="237">
        <v>-25.965581605664568</v>
      </c>
    </row>
    <row r="8563" spans="2:3" x14ac:dyDescent="0.25">
      <c r="B8563" s="238">
        <v>8500</v>
      </c>
      <c r="C8563" s="237">
        <v>205.23999870853277</v>
      </c>
    </row>
    <row r="8564" spans="2:3" x14ac:dyDescent="0.25">
      <c r="B8564" s="238">
        <v>8501</v>
      </c>
      <c r="C8564" s="237">
        <v>109.69640193079518</v>
      </c>
    </row>
    <row r="8565" spans="2:3" x14ac:dyDescent="0.25">
      <c r="B8565" s="238">
        <v>8502</v>
      </c>
      <c r="C8565" s="237">
        <v>56.251129448248335</v>
      </c>
    </row>
    <row r="8566" spans="2:3" x14ac:dyDescent="0.25">
      <c r="B8566" s="238">
        <v>8503</v>
      </c>
      <c r="C8566" s="237">
        <v>230.01716216147551</v>
      </c>
    </row>
    <row r="8567" spans="2:3" x14ac:dyDescent="0.25">
      <c r="B8567" s="238">
        <v>8504</v>
      </c>
      <c r="C8567" s="237">
        <v>139.85001671646424</v>
      </c>
    </row>
    <row r="8568" spans="2:3" x14ac:dyDescent="0.25">
      <c r="B8568" s="238">
        <v>8505</v>
      </c>
      <c r="C8568" s="237">
        <v>168.60940075985559</v>
      </c>
    </row>
    <row r="8569" spans="2:3" x14ac:dyDescent="0.25">
      <c r="B8569" s="238">
        <v>8506</v>
      </c>
      <c r="C8569" s="237">
        <v>284.8403644609337</v>
      </c>
    </row>
    <row r="8570" spans="2:3" x14ac:dyDescent="0.25">
      <c r="B8570" s="238">
        <v>8507</v>
      </c>
      <c r="C8570" s="237">
        <v>91.873177474344601</v>
      </c>
    </row>
    <row r="8571" spans="2:3" x14ac:dyDescent="0.25">
      <c r="B8571" s="238">
        <v>8508</v>
      </c>
      <c r="C8571" s="237">
        <v>30.145009419938361</v>
      </c>
    </row>
    <row r="8572" spans="2:3" x14ac:dyDescent="0.25">
      <c r="B8572" s="238">
        <v>8509</v>
      </c>
      <c r="C8572" s="237">
        <v>33.575190738119261</v>
      </c>
    </row>
    <row r="8573" spans="2:3" x14ac:dyDescent="0.25">
      <c r="B8573" s="238">
        <v>8510</v>
      </c>
      <c r="C8573" s="237">
        <v>272.61878706782409</v>
      </c>
    </row>
    <row r="8574" spans="2:3" x14ac:dyDescent="0.25">
      <c r="B8574" s="238">
        <v>8511</v>
      </c>
      <c r="C8574" s="237">
        <v>90.20985154204908</v>
      </c>
    </row>
    <row r="8575" spans="2:3" x14ac:dyDescent="0.25">
      <c r="B8575" s="238">
        <v>8512</v>
      </c>
      <c r="C8575" s="237">
        <v>283.7479009326882</v>
      </c>
    </row>
    <row r="8576" spans="2:3" x14ac:dyDescent="0.25">
      <c r="B8576" s="238">
        <v>8513</v>
      </c>
      <c r="C8576" s="237">
        <v>-74.640914115514249</v>
      </c>
    </row>
    <row r="8577" spans="2:3" x14ac:dyDescent="0.25">
      <c r="B8577" s="238">
        <v>8514</v>
      </c>
      <c r="C8577" s="237">
        <v>-17.380143700220941</v>
      </c>
    </row>
    <row r="8578" spans="2:3" x14ac:dyDescent="0.25">
      <c r="B8578" s="238">
        <v>8515</v>
      </c>
      <c r="C8578" s="237">
        <v>242.92409761106762</v>
      </c>
    </row>
    <row r="8579" spans="2:3" x14ac:dyDescent="0.25">
      <c r="B8579" s="238">
        <v>8516</v>
      </c>
      <c r="C8579" s="237">
        <v>235.70976920747606</v>
      </c>
    </row>
    <row r="8580" spans="2:3" x14ac:dyDescent="0.25">
      <c r="B8580" s="238">
        <v>8517</v>
      </c>
      <c r="C8580" s="237">
        <v>35.481094140146666</v>
      </c>
    </row>
    <row r="8581" spans="2:3" x14ac:dyDescent="0.25">
      <c r="B8581" s="238">
        <v>8518</v>
      </c>
      <c r="C8581" s="237">
        <v>33.625215636813394</v>
      </c>
    </row>
    <row r="8582" spans="2:3" x14ac:dyDescent="0.25">
      <c r="B8582" s="238">
        <v>8519</v>
      </c>
      <c r="C8582" s="237">
        <v>143.64755770057184</v>
      </c>
    </row>
    <row r="8583" spans="2:3" x14ac:dyDescent="0.25">
      <c r="B8583" s="238">
        <v>8520</v>
      </c>
      <c r="C8583" s="237">
        <v>194.27163598041977</v>
      </c>
    </row>
    <row r="8584" spans="2:3" x14ac:dyDescent="0.25">
      <c r="B8584" s="238">
        <v>8521</v>
      </c>
      <c r="C8584" s="237">
        <v>63.706773567489307</v>
      </c>
    </row>
    <row r="8585" spans="2:3" x14ac:dyDescent="0.25">
      <c r="B8585" s="238">
        <v>8522</v>
      </c>
      <c r="C8585" s="237">
        <v>344.30749078977522</v>
      </c>
    </row>
    <row r="8586" spans="2:3" x14ac:dyDescent="0.25">
      <c r="B8586" s="238">
        <v>8523</v>
      </c>
      <c r="C8586" s="237">
        <v>13.013702982813342</v>
      </c>
    </row>
    <row r="8587" spans="2:3" x14ac:dyDescent="0.25">
      <c r="B8587" s="238">
        <v>8524</v>
      </c>
      <c r="C8587" s="237">
        <v>64.68079620281074</v>
      </c>
    </row>
    <row r="8588" spans="2:3" x14ac:dyDescent="0.25">
      <c r="B8588" s="238">
        <v>8525</v>
      </c>
      <c r="C8588" s="237">
        <v>565.12947588747511</v>
      </c>
    </row>
    <row r="8589" spans="2:3" x14ac:dyDescent="0.25">
      <c r="B8589" s="238">
        <v>8526</v>
      </c>
      <c r="C8589" s="237">
        <v>-111.45878429213664</v>
      </c>
    </row>
    <row r="8590" spans="2:3" x14ac:dyDescent="0.25">
      <c r="B8590" s="238">
        <v>8527</v>
      </c>
      <c r="C8590" s="237">
        <v>146.82818480185605</v>
      </c>
    </row>
    <row r="8591" spans="2:3" x14ac:dyDescent="0.25">
      <c r="B8591" s="238">
        <v>8528</v>
      </c>
      <c r="C8591" s="237">
        <v>-13.725603157802567</v>
      </c>
    </row>
    <row r="8592" spans="2:3" x14ac:dyDescent="0.25">
      <c r="B8592" s="238">
        <v>8529</v>
      </c>
      <c r="C8592" s="237">
        <v>11.549893851114263</v>
      </c>
    </row>
    <row r="8593" spans="2:3" x14ac:dyDescent="0.25">
      <c r="B8593" s="238">
        <v>8530</v>
      </c>
      <c r="C8593" s="237">
        <v>111.93496295438914</v>
      </c>
    </row>
    <row r="8594" spans="2:3" x14ac:dyDescent="0.25">
      <c r="B8594" s="238">
        <v>8531</v>
      </c>
      <c r="C8594" s="237">
        <v>453.88973854283961</v>
      </c>
    </row>
    <row r="8595" spans="2:3" x14ac:dyDescent="0.25">
      <c r="B8595" s="238">
        <v>8532</v>
      </c>
      <c r="C8595" s="237">
        <v>44.293128944855326</v>
      </c>
    </row>
    <row r="8596" spans="2:3" x14ac:dyDescent="0.25">
      <c r="B8596" s="238">
        <v>8533</v>
      </c>
      <c r="C8596" s="237">
        <v>249.67921559049512</v>
      </c>
    </row>
    <row r="8597" spans="2:3" x14ac:dyDescent="0.25">
      <c r="B8597" s="238">
        <v>8534</v>
      </c>
      <c r="C8597" s="237">
        <v>270.50841588175763</v>
      </c>
    </row>
    <row r="8598" spans="2:3" x14ac:dyDescent="0.25">
      <c r="B8598" s="238">
        <v>8535</v>
      </c>
      <c r="C8598" s="237">
        <v>196.72453871952212</v>
      </c>
    </row>
    <row r="8599" spans="2:3" x14ac:dyDescent="0.25">
      <c r="B8599" s="238">
        <v>8536</v>
      </c>
      <c r="C8599" s="237">
        <v>230.1453046978985</v>
      </c>
    </row>
    <row r="8600" spans="2:3" x14ac:dyDescent="0.25">
      <c r="B8600" s="238">
        <v>8537</v>
      </c>
      <c r="C8600" s="237">
        <v>305.32692669527785</v>
      </c>
    </row>
    <row r="8601" spans="2:3" x14ac:dyDescent="0.25">
      <c r="B8601" s="238">
        <v>8538</v>
      </c>
      <c r="C8601" s="237">
        <v>106.76228830483882</v>
      </c>
    </row>
    <row r="8602" spans="2:3" x14ac:dyDescent="0.25">
      <c r="B8602" s="238">
        <v>8539</v>
      </c>
      <c r="C8602" s="237">
        <v>223.41564512328645</v>
      </c>
    </row>
    <row r="8603" spans="2:3" x14ac:dyDescent="0.25">
      <c r="B8603" s="238">
        <v>8540</v>
      </c>
      <c r="C8603" s="237">
        <v>325.80818584268445</v>
      </c>
    </row>
    <row r="8604" spans="2:3" x14ac:dyDescent="0.25">
      <c r="B8604" s="238">
        <v>8541</v>
      </c>
      <c r="C8604" s="237">
        <v>233.87964765932938</v>
      </c>
    </row>
    <row r="8605" spans="2:3" x14ac:dyDescent="0.25">
      <c r="B8605" s="238">
        <v>8542</v>
      </c>
      <c r="C8605" s="237">
        <v>274.03914017458612</v>
      </c>
    </row>
    <row r="8606" spans="2:3" x14ac:dyDescent="0.25">
      <c r="B8606" s="238">
        <v>8543</v>
      </c>
      <c r="C8606" s="237">
        <v>44.402350006872069</v>
      </c>
    </row>
    <row r="8607" spans="2:3" x14ac:dyDescent="0.25">
      <c r="B8607" s="238">
        <v>8544</v>
      </c>
      <c r="C8607" s="237">
        <v>278.40769173578701</v>
      </c>
    </row>
    <row r="8608" spans="2:3" x14ac:dyDescent="0.25">
      <c r="B8608" s="238">
        <v>8545</v>
      </c>
      <c r="C8608" s="237">
        <v>-56.542447698078718</v>
      </c>
    </row>
    <row r="8609" spans="2:3" x14ac:dyDescent="0.25">
      <c r="B8609" s="238">
        <v>8546</v>
      </c>
      <c r="C8609" s="237">
        <v>311.25336836291649</v>
      </c>
    </row>
    <row r="8610" spans="2:3" x14ac:dyDescent="0.25">
      <c r="B8610" s="238">
        <v>8547</v>
      </c>
      <c r="C8610" s="237">
        <v>186.79478083401847</v>
      </c>
    </row>
    <row r="8611" spans="2:3" x14ac:dyDescent="0.25">
      <c r="B8611" s="238">
        <v>8548</v>
      </c>
      <c r="C8611" s="237">
        <v>162.18655913168465</v>
      </c>
    </row>
    <row r="8612" spans="2:3" x14ac:dyDescent="0.25">
      <c r="B8612" s="238">
        <v>8549</v>
      </c>
      <c r="C8612" s="237">
        <v>-35.370388501758669</v>
      </c>
    </row>
    <row r="8613" spans="2:3" x14ac:dyDescent="0.25">
      <c r="B8613" s="238">
        <v>8550</v>
      </c>
      <c r="C8613" s="237">
        <v>50.084540846955832</v>
      </c>
    </row>
    <row r="8614" spans="2:3" x14ac:dyDescent="0.25">
      <c r="B8614" s="238">
        <v>8551</v>
      </c>
      <c r="C8614" s="237">
        <v>110.00338120788146</v>
      </c>
    </row>
    <row r="8615" spans="2:3" x14ac:dyDescent="0.25">
      <c r="B8615" s="238">
        <v>8552</v>
      </c>
      <c r="C8615" s="237">
        <v>72.303588683438591</v>
      </c>
    </row>
    <row r="8616" spans="2:3" x14ac:dyDescent="0.25">
      <c r="B8616" s="238">
        <v>8553</v>
      </c>
      <c r="C8616" s="237">
        <v>50.146357802497434</v>
      </c>
    </row>
    <row r="8617" spans="2:3" x14ac:dyDescent="0.25">
      <c r="B8617" s="238">
        <v>8554</v>
      </c>
      <c r="C8617" s="237">
        <v>-52.244937128606949</v>
      </c>
    </row>
    <row r="8618" spans="2:3" x14ac:dyDescent="0.25">
      <c r="B8618" s="238">
        <v>8555</v>
      </c>
      <c r="C8618" s="237">
        <v>247.57948962834993</v>
      </c>
    </row>
    <row r="8619" spans="2:3" x14ac:dyDescent="0.25">
      <c r="B8619" s="238">
        <v>8556</v>
      </c>
      <c r="C8619" s="237">
        <v>318.55134168512382</v>
      </c>
    </row>
    <row r="8620" spans="2:3" x14ac:dyDescent="0.25">
      <c r="B8620" s="238">
        <v>8557</v>
      </c>
      <c r="C8620" s="237">
        <v>334.96340396373046</v>
      </c>
    </row>
    <row r="8621" spans="2:3" x14ac:dyDescent="0.25">
      <c r="B8621" s="238">
        <v>8558</v>
      </c>
      <c r="C8621" s="237">
        <v>-53.980198313619439</v>
      </c>
    </row>
    <row r="8622" spans="2:3" x14ac:dyDescent="0.25">
      <c r="B8622" s="238">
        <v>8559</v>
      </c>
      <c r="C8622" s="237">
        <v>244.48915578986919</v>
      </c>
    </row>
    <row r="8623" spans="2:3" x14ac:dyDescent="0.25">
      <c r="B8623" s="238">
        <v>8560</v>
      </c>
      <c r="C8623" s="237">
        <v>307.39562570460691</v>
      </c>
    </row>
    <row r="8624" spans="2:3" x14ac:dyDescent="0.25">
      <c r="B8624" s="238">
        <v>8561</v>
      </c>
      <c r="C8624" s="237">
        <v>-178.04782627194379</v>
      </c>
    </row>
    <row r="8625" spans="2:3" x14ac:dyDescent="0.25">
      <c r="B8625" s="238">
        <v>8562</v>
      </c>
      <c r="C8625" s="237">
        <v>73.980825015876462</v>
      </c>
    </row>
    <row r="8626" spans="2:3" x14ac:dyDescent="0.25">
      <c r="B8626" s="238">
        <v>8563</v>
      </c>
      <c r="C8626" s="237">
        <v>365.54262223767955</v>
      </c>
    </row>
    <row r="8627" spans="2:3" x14ac:dyDescent="0.25">
      <c r="B8627" s="238">
        <v>8564</v>
      </c>
      <c r="C8627" s="237">
        <v>115.98453778112379</v>
      </c>
    </row>
    <row r="8628" spans="2:3" x14ac:dyDescent="0.25">
      <c r="B8628" s="238">
        <v>8565</v>
      </c>
      <c r="C8628" s="237">
        <v>113.39449907513512</v>
      </c>
    </row>
    <row r="8629" spans="2:3" x14ac:dyDescent="0.25">
      <c r="B8629" s="238">
        <v>8566</v>
      </c>
      <c r="C8629" s="237">
        <v>424.2247374596879</v>
      </c>
    </row>
    <row r="8630" spans="2:3" x14ac:dyDescent="0.25">
      <c r="B8630" s="238">
        <v>8567</v>
      </c>
      <c r="C8630" s="237">
        <v>-90.943870220042641</v>
      </c>
    </row>
    <row r="8631" spans="2:3" x14ac:dyDescent="0.25">
      <c r="B8631" s="238">
        <v>8568</v>
      </c>
      <c r="C8631" s="237">
        <v>77.357021876520079</v>
      </c>
    </row>
    <row r="8632" spans="2:3" x14ac:dyDescent="0.25">
      <c r="B8632" s="238">
        <v>8569</v>
      </c>
      <c r="C8632" s="237">
        <v>36.975443422584064</v>
      </c>
    </row>
    <row r="8633" spans="2:3" x14ac:dyDescent="0.25">
      <c r="B8633" s="238">
        <v>8570</v>
      </c>
      <c r="C8633" s="237">
        <v>28.879318885379504</v>
      </c>
    </row>
    <row r="8634" spans="2:3" x14ac:dyDescent="0.25">
      <c r="B8634" s="238">
        <v>8571</v>
      </c>
      <c r="C8634" s="237">
        <v>177.39944643783411</v>
      </c>
    </row>
    <row r="8635" spans="2:3" x14ac:dyDescent="0.25">
      <c r="B8635" s="238">
        <v>8572</v>
      </c>
      <c r="C8635" s="237">
        <v>150.83404068773601</v>
      </c>
    </row>
    <row r="8636" spans="2:3" x14ac:dyDescent="0.25">
      <c r="B8636" s="238">
        <v>8573</v>
      </c>
      <c r="C8636" s="237">
        <v>120.58536623376098</v>
      </c>
    </row>
    <row r="8637" spans="2:3" x14ac:dyDescent="0.25">
      <c r="B8637" s="238">
        <v>8574</v>
      </c>
      <c r="C8637" s="237">
        <v>26.583951204377442</v>
      </c>
    </row>
    <row r="8638" spans="2:3" x14ac:dyDescent="0.25">
      <c r="B8638" s="238">
        <v>8575</v>
      </c>
      <c r="C8638" s="237">
        <v>185.71582132726812</v>
      </c>
    </row>
    <row r="8639" spans="2:3" x14ac:dyDescent="0.25">
      <c r="B8639" s="238">
        <v>8576</v>
      </c>
      <c r="C8639" s="237">
        <v>-12.082703992069781</v>
      </c>
    </row>
    <row r="8640" spans="2:3" x14ac:dyDescent="0.25">
      <c r="B8640" s="238">
        <v>8577</v>
      </c>
      <c r="C8640" s="237">
        <v>56.203644618380672</v>
      </c>
    </row>
    <row r="8641" spans="2:3" x14ac:dyDescent="0.25">
      <c r="B8641" s="238">
        <v>8578</v>
      </c>
      <c r="C8641" s="237">
        <v>-31.172842324016244</v>
      </c>
    </row>
    <row r="8642" spans="2:3" x14ac:dyDescent="0.25">
      <c r="B8642" s="238">
        <v>8579</v>
      </c>
      <c r="C8642" s="237">
        <v>-122.69971847882761</v>
      </c>
    </row>
    <row r="8643" spans="2:3" x14ac:dyDescent="0.25">
      <c r="B8643" s="238">
        <v>8580</v>
      </c>
      <c r="C8643" s="237">
        <v>-14.451832549487818</v>
      </c>
    </row>
    <row r="8644" spans="2:3" x14ac:dyDescent="0.25">
      <c r="B8644" s="238">
        <v>8581</v>
      </c>
      <c r="C8644" s="237">
        <v>137.33091188127457</v>
      </c>
    </row>
    <row r="8645" spans="2:3" x14ac:dyDescent="0.25">
      <c r="B8645" s="238">
        <v>8582</v>
      </c>
      <c r="C8645" s="237">
        <v>134.56991519191524</v>
      </c>
    </row>
    <row r="8646" spans="2:3" x14ac:dyDescent="0.25">
      <c r="B8646" s="238">
        <v>8583</v>
      </c>
      <c r="C8646" s="237">
        <v>151.92557273856977</v>
      </c>
    </row>
    <row r="8647" spans="2:3" x14ac:dyDescent="0.25">
      <c r="B8647" s="238">
        <v>8584</v>
      </c>
      <c r="C8647" s="237">
        <v>197.82457307128962</v>
      </c>
    </row>
    <row r="8648" spans="2:3" x14ac:dyDescent="0.25">
      <c r="B8648" s="238">
        <v>8585</v>
      </c>
      <c r="C8648" s="237">
        <v>157.34841112795303</v>
      </c>
    </row>
    <row r="8649" spans="2:3" x14ac:dyDescent="0.25">
      <c r="B8649" s="238">
        <v>8586</v>
      </c>
      <c r="C8649" s="237">
        <v>-57.307861578608112</v>
      </c>
    </row>
    <row r="8650" spans="2:3" x14ac:dyDescent="0.25">
      <c r="B8650" s="238">
        <v>8587</v>
      </c>
      <c r="C8650" s="237">
        <v>185.04863704077371</v>
      </c>
    </row>
    <row r="8651" spans="2:3" x14ac:dyDescent="0.25">
      <c r="B8651" s="238">
        <v>8588</v>
      </c>
      <c r="C8651" s="237">
        <v>195.10310552804404</v>
      </c>
    </row>
    <row r="8652" spans="2:3" x14ac:dyDescent="0.25">
      <c r="B8652" s="238">
        <v>8589</v>
      </c>
      <c r="C8652" s="237">
        <v>298.62995402349804</v>
      </c>
    </row>
    <row r="8653" spans="2:3" x14ac:dyDescent="0.25">
      <c r="B8653" s="238">
        <v>8590</v>
      </c>
      <c r="C8653" s="237">
        <v>21.144677575273406</v>
      </c>
    </row>
    <row r="8654" spans="2:3" x14ac:dyDescent="0.25">
      <c r="B8654" s="238">
        <v>8591</v>
      </c>
      <c r="C8654" s="237">
        <v>-76.880458969834592</v>
      </c>
    </row>
    <row r="8655" spans="2:3" x14ac:dyDescent="0.25">
      <c r="B8655" s="238">
        <v>8592</v>
      </c>
      <c r="C8655" s="237">
        <v>-36.57217958208912</v>
      </c>
    </row>
    <row r="8656" spans="2:3" x14ac:dyDescent="0.25">
      <c r="B8656" s="238">
        <v>8593</v>
      </c>
      <c r="C8656" s="237">
        <v>89.260218460472231</v>
      </c>
    </row>
    <row r="8657" spans="2:3" x14ac:dyDescent="0.25">
      <c r="B8657" s="238">
        <v>8594</v>
      </c>
      <c r="C8657" s="237">
        <v>299.76816561904968</v>
      </c>
    </row>
    <row r="8658" spans="2:3" x14ac:dyDescent="0.25">
      <c r="B8658" s="238">
        <v>8595</v>
      </c>
      <c r="C8658" s="237">
        <v>-134.0902297054563</v>
      </c>
    </row>
    <row r="8659" spans="2:3" x14ac:dyDescent="0.25">
      <c r="B8659" s="238">
        <v>8596</v>
      </c>
      <c r="C8659" s="237">
        <v>277.88925687985659</v>
      </c>
    </row>
    <row r="8660" spans="2:3" x14ac:dyDescent="0.25">
      <c r="B8660" s="238">
        <v>8597</v>
      </c>
      <c r="C8660" s="237">
        <v>-24.548425089420931</v>
      </c>
    </row>
    <row r="8661" spans="2:3" x14ac:dyDescent="0.25">
      <c r="B8661" s="238">
        <v>8598</v>
      </c>
      <c r="C8661" s="237">
        <v>113.84121899373187</v>
      </c>
    </row>
    <row r="8662" spans="2:3" x14ac:dyDescent="0.25">
      <c r="B8662" s="238">
        <v>8599</v>
      </c>
      <c r="C8662" s="237">
        <v>26.039660177623105</v>
      </c>
    </row>
    <row r="8663" spans="2:3" x14ac:dyDescent="0.25">
      <c r="B8663" s="238">
        <v>8600</v>
      </c>
      <c r="C8663" s="237">
        <v>-76.471342636269526</v>
      </c>
    </row>
    <row r="8664" spans="2:3" x14ac:dyDescent="0.25">
      <c r="B8664" s="238">
        <v>8601</v>
      </c>
      <c r="C8664" s="237">
        <v>131.48261417457491</v>
      </c>
    </row>
    <row r="8665" spans="2:3" x14ac:dyDescent="0.25">
      <c r="B8665" s="238">
        <v>8602</v>
      </c>
      <c r="C8665" s="237">
        <v>130.90646655330357</v>
      </c>
    </row>
    <row r="8666" spans="2:3" x14ac:dyDescent="0.25">
      <c r="B8666" s="238">
        <v>8603</v>
      </c>
      <c r="C8666" s="237">
        <v>287.58287757425268</v>
      </c>
    </row>
    <row r="8667" spans="2:3" x14ac:dyDescent="0.25">
      <c r="B8667" s="238">
        <v>8604</v>
      </c>
      <c r="C8667" s="237">
        <v>158.69714760026076</v>
      </c>
    </row>
    <row r="8668" spans="2:3" x14ac:dyDescent="0.25">
      <c r="B8668" s="238">
        <v>8605</v>
      </c>
      <c r="C8668" s="237">
        <v>203.16398923592257</v>
      </c>
    </row>
    <row r="8669" spans="2:3" x14ac:dyDescent="0.25">
      <c r="B8669" s="238">
        <v>8606</v>
      </c>
      <c r="C8669" s="237">
        <v>-179.92232079343557</v>
      </c>
    </row>
    <row r="8670" spans="2:3" x14ac:dyDescent="0.25">
      <c r="B8670" s="238">
        <v>8607</v>
      </c>
      <c r="C8670" s="237">
        <v>175.68310004201834</v>
      </c>
    </row>
    <row r="8671" spans="2:3" x14ac:dyDescent="0.25">
      <c r="B8671" s="238">
        <v>8608</v>
      </c>
      <c r="C8671" s="237">
        <v>138.66779461792325</v>
      </c>
    </row>
    <row r="8672" spans="2:3" x14ac:dyDescent="0.25">
      <c r="B8672" s="238">
        <v>8609</v>
      </c>
      <c r="C8672" s="237">
        <v>49.513420761830076</v>
      </c>
    </row>
    <row r="8673" spans="2:3" x14ac:dyDescent="0.25">
      <c r="B8673" s="238">
        <v>8610</v>
      </c>
      <c r="C8673" s="237">
        <v>143.21356559336888</v>
      </c>
    </row>
    <row r="8674" spans="2:3" x14ac:dyDescent="0.25">
      <c r="B8674" s="238">
        <v>8611</v>
      </c>
      <c r="C8674" s="237">
        <v>193.16470194459151</v>
      </c>
    </row>
    <row r="8675" spans="2:3" x14ac:dyDescent="0.25">
      <c r="B8675" s="238">
        <v>8612</v>
      </c>
      <c r="C8675" s="237">
        <v>352.83601511745849</v>
      </c>
    </row>
    <row r="8676" spans="2:3" x14ac:dyDescent="0.25">
      <c r="B8676" s="238">
        <v>8613</v>
      </c>
      <c r="C8676" s="237">
        <v>136.14444046669641</v>
      </c>
    </row>
    <row r="8677" spans="2:3" x14ac:dyDescent="0.25">
      <c r="B8677" s="238">
        <v>8614</v>
      </c>
      <c r="C8677" s="237">
        <v>70.624562433188061</v>
      </c>
    </row>
    <row r="8678" spans="2:3" x14ac:dyDescent="0.25">
      <c r="B8678" s="238">
        <v>8615</v>
      </c>
      <c r="C8678" s="237">
        <v>-5.3058805053789371</v>
      </c>
    </row>
    <row r="8679" spans="2:3" x14ac:dyDescent="0.25">
      <c r="B8679" s="238">
        <v>8616</v>
      </c>
      <c r="C8679" s="237">
        <v>-74.920088400048456</v>
      </c>
    </row>
    <row r="8680" spans="2:3" x14ac:dyDescent="0.25">
      <c r="B8680" s="238">
        <v>8617</v>
      </c>
      <c r="C8680" s="237">
        <v>-71.234763897234103</v>
      </c>
    </row>
    <row r="8681" spans="2:3" x14ac:dyDescent="0.25">
      <c r="B8681" s="238">
        <v>8618</v>
      </c>
      <c r="C8681" s="237">
        <v>-210.46560817295199</v>
      </c>
    </row>
    <row r="8682" spans="2:3" x14ac:dyDescent="0.25">
      <c r="B8682" s="238">
        <v>8619</v>
      </c>
      <c r="C8682" s="237">
        <v>-51.077528784597831</v>
      </c>
    </row>
    <row r="8683" spans="2:3" x14ac:dyDescent="0.25">
      <c r="B8683" s="238">
        <v>8620</v>
      </c>
      <c r="C8683" s="237">
        <v>176.25223047225757</v>
      </c>
    </row>
    <row r="8684" spans="2:3" x14ac:dyDescent="0.25">
      <c r="B8684" s="238">
        <v>8621</v>
      </c>
      <c r="C8684" s="237">
        <v>181.90140740444767</v>
      </c>
    </row>
    <row r="8685" spans="2:3" x14ac:dyDescent="0.25">
      <c r="B8685" s="238">
        <v>8622</v>
      </c>
      <c r="C8685" s="237">
        <v>177.81127988971144</v>
      </c>
    </row>
    <row r="8686" spans="2:3" x14ac:dyDescent="0.25">
      <c r="B8686" s="238">
        <v>8623</v>
      </c>
      <c r="C8686" s="237">
        <v>39.422101598687433</v>
      </c>
    </row>
    <row r="8687" spans="2:3" x14ac:dyDescent="0.25">
      <c r="B8687" s="238">
        <v>8624</v>
      </c>
      <c r="C8687" s="237">
        <v>22.295435022283243</v>
      </c>
    </row>
    <row r="8688" spans="2:3" x14ac:dyDescent="0.25">
      <c r="B8688" s="238">
        <v>8625</v>
      </c>
      <c r="C8688" s="237">
        <v>-76.982727672759012</v>
      </c>
    </row>
    <row r="8689" spans="2:3" x14ac:dyDescent="0.25">
      <c r="B8689" s="238">
        <v>8626</v>
      </c>
      <c r="C8689" s="237">
        <v>330.83378555186908</v>
      </c>
    </row>
    <row r="8690" spans="2:3" x14ac:dyDescent="0.25">
      <c r="B8690" s="238">
        <v>8627</v>
      </c>
      <c r="C8690" s="237">
        <v>144.89896122374299</v>
      </c>
    </row>
    <row r="8691" spans="2:3" x14ac:dyDescent="0.25">
      <c r="B8691" s="238">
        <v>8628</v>
      </c>
      <c r="C8691" s="237">
        <v>206.87463593606367</v>
      </c>
    </row>
    <row r="8692" spans="2:3" x14ac:dyDescent="0.25">
      <c r="B8692" s="238">
        <v>8629</v>
      </c>
      <c r="C8692" s="237">
        <v>197.59948576311149</v>
      </c>
    </row>
    <row r="8693" spans="2:3" x14ac:dyDescent="0.25">
      <c r="B8693" s="238">
        <v>8630</v>
      </c>
      <c r="C8693" s="237">
        <v>25.018089905769642</v>
      </c>
    </row>
    <row r="8694" spans="2:3" x14ac:dyDescent="0.25">
      <c r="B8694" s="238">
        <v>8631</v>
      </c>
      <c r="C8694" s="237">
        <v>205.7686724911934</v>
      </c>
    </row>
    <row r="8695" spans="2:3" x14ac:dyDescent="0.25">
      <c r="B8695" s="238">
        <v>8632</v>
      </c>
      <c r="C8695" s="237">
        <v>17.596264061394805</v>
      </c>
    </row>
    <row r="8696" spans="2:3" x14ac:dyDescent="0.25">
      <c r="B8696" s="238">
        <v>8633</v>
      </c>
      <c r="C8696" s="237">
        <v>103.89010090709282</v>
      </c>
    </row>
    <row r="8697" spans="2:3" x14ac:dyDescent="0.25">
      <c r="B8697" s="238">
        <v>8634</v>
      </c>
      <c r="C8697" s="237">
        <v>-37.605776571751733</v>
      </c>
    </row>
    <row r="8698" spans="2:3" x14ac:dyDescent="0.25">
      <c r="B8698" s="238">
        <v>8635</v>
      </c>
      <c r="C8698" s="237">
        <v>47.372274316736409</v>
      </c>
    </row>
    <row r="8699" spans="2:3" x14ac:dyDescent="0.25">
      <c r="B8699" s="238">
        <v>8636</v>
      </c>
      <c r="C8699" s="237">
        <v>244.35559510901595</v>
      </c>
    </row>
    <row r="8700" spans="2:3" x14ac:dyDescent="0.25">
      <c r="B8700" s="238">
        <v>8637</v>
      </c>
      <c r="C8700" s="237">
        <v>93.339863562891907</v>
      </c>
    </row>
    <row r="8701" spans="2:3" x14ac:dyDescent="0.25">
      <c r="B8701" s="238">
        <v>8638</v>
      </c>
      <c r="C8701" s="237">
        <v>111.20001201954439</v>
      </c>
    </row>
    <row r="8702" spans="2:3" x14ac:dyDescent="0.25">
      <c r="B8702" s="238">
        <v>8639</v>
      </c>
      <c r="C8702" s="237">
        <v>106.20122801588369</v>
      </c>
    </row>
    <row r="8703" spans="2:3" x14ac:dyDescent="0.25">
      <c r="B8703" s="238">
        <v>8640</v>
      </c>
      <c r="C8703" s="237">
        <v>201.84037740271401</v>
      </c>
    </row>
    <row r="8704" spans="2:3" x14ac:dyDescent="0.25">
      <c r="B8704" s="238">
        <v>8641</v>
      </c>
      <c r="C8704" s="237">
        <v>-70.090647681558551</v>
      </c>
    </row>
    <row r="8705" spans="2:3" x14ac:dyDescent="0.25">
      <c r="B8705" s="238">
        <v>8642</v>
      </c>
      <c r="C8705" s="237">
        <v>139.02584943531969</v>
      </c>
    </row>
    <row r="8706" spans="2:3" x14ac:dyDescent="0.25">
      <c r="B8706" s="238">
        <v>8643</v>
      </c>
      <c r="C8706" s="237">
        <v>68.010573657189099</v>
      </c>
    </row>
    <row r="8707" spans="2:3" x14ac:dyDescent="0.25">
      <c r="B8707" s="238">
        <v>8644</v>
      </c>
      <c r="C8707" s="237">
        <v>-107.87021373496555</v>
      </c>
    </row>
    <row r="8708" spans="2:3" x14ac:dyDescent="0.25">
      <c r="B8708" s="238">
        <v>8645</v>
      </c>
      <c r="C8708" s="237">
        <v>-4.555770490091362</v>
      </c>
    </row>
    <row r="8709" spans="2:3" x14ac:dyDescent="0.25">
      <c r="B8709" s="238">
        <v>8646</v>
      </c>
      <c r="C8709" s="237">
        <v>-128.81855038671026</v>
      </c>
    </row>
    <row r="8710" spans="2:3" x14ac:dyDescent="0.25">
      <c r="B8710" s="238">
        <v>8647</v>
      </c>
      <c r="C8710" s="237">
        <v>149.58555033811754</v>
      </c>
    </row>
    <row r="8711" spans="2:3" x14ac:dyDescent="0.25">
      <c r="B8711" s="238">
        <v>8648</v>
      </c>
      <c r="C8711" s="237">
        <v>-30.256550561610169</v>
      </c>
    </row>
    <row r="8712" spans="2:3" x14ac:dyDescent="0.25">
      <c r="B8712" s="238">
        <v>8649</v>
      </c>
      <c r="C8712" s="237">
        <v>89.059620739793488</v>
      </c>
    </row>
    <row r="8713" spans="2:3" x14ac:dyDescent="0.25">
      <c r="B8713" s="238">
        <v>8650</v>
      </c>
      <c r="C8713" s="237">
        <v>31.218063718615213</v>
      </c>
    </row>
    <row r="8714" spans="2:3" x14ac:dyDescent="0.25">
      <c r="B8714" s="238">
        <v>8651</v>
      </c>
      <c r="C8714" s="237">
        <v>-53.076329311849179</v>
      </c>
    </row>
    <row r="8715" spans="2:3" x14ac:dyDescent="0.25">
      <c r="B8715" s="238">
        <v>8652</v>
      </c>
      <c r="C8715" s="237">
        <v>89.684308691667042</v>
      </c>
    </row>
    <row r="8716" spans="2:3" x14ac:dyDescent="0.25">
      <c r="B8716" s="238">
        <v>8653</v>
      </c>
      <c r="C8716" s="237">
        <v>-2.7692277886563943</v>
      </c>
    </row>
    <row r="8717" spans="2:3" x14ac:dyDescent="0.25">
      <c r="B8717" s="238">
        <v>8654</v>
      </c>
      <c r="C8717" s="237">
        <v>197.98993717071005</v>
      </c>
    </row>
    <row r="8718" spans="2:3" x14ac:dyDescent="0.25">
      <c r="B8718" s="238">
        <v>8655</v>
      </c>
      <c r="C8718" s="237">
        <v>74.673052853768837</v>
      </c>
    </row>
    <row r="8719" spans="2:3" x14ac:dyDescent="0.25">
      <c r="B8719" s="238">
        <v>8656</v>
      </c>
      <c r="C8719" s="237">
        <v>124.26018981023397</v>
      </c>
    </row>
    <row r="8720" spans="2:3" x14ac:dyDescent="0.25">
      <c r="B8720" s="238">
        <v>8657</v>
      </c>
      <c r="C8720" s="237">
        <v>81.807049396452214</v>
      </c>
    </row>
    <row r="8721" spans="2:3" x14ac:dyDescent="0.25">
      <c r="B8721" s="238">
        <v>8658</v>
      </c>
      <c r="C8721" s="237">
        <v>236.59623218900524</v>
      </c>
    </row>
    <row r="8722" spans="2:3" x14ac:dyDescent="0.25">
      <c r="B8722" s="238">
        <v>8659</v>
      </c>
      <c r="C8722" s="237">
        <v>74.025897315136675</v>
      </c>
    </row>
    <row r="8723" spans="2:3" x14ac:dyDescent="0.25">
      <c r="B8723" s="238">
        <v>8660</v>
      </c>
      <c r="C8723" s="237">
        <v>63.222226597984275</v>
      </c>
    </row>
    <row r="8724" spans="2:3" x14ac:dyDescent="0.25">
      <c r="B8724" s="238">
        <v>8661</v>
      </c>
      <c r="C8724" s="237">
        <v>207.49481923864295</v>
      </c>
    </row>
    <row r="8725" spans="2:3" x14ac:dyDescent="0.25">
      <c r="B8725" s="238">
        <v>8662</v>
      </c>
      <c r="C8725" s="237">
        <v>-103.30630514362443</v>
      </c>
    </row>
    <row r="8726" spans="2:3" x14ac:dyDescent="0.25">
      <c r="B8726" s="238">
        <v>8663</v>
      </c>
      <c r="C8726" s="237">
        <v>80.516181881977218</v>
      </c>
    </row>
    <row r="8727" spans="2:3" x14ac:dyDescent="0.25">
      <c r="B8727" s="238">
        <v>8664</v>
      </c>
      <c r="C8727" s="237">
        <v>77.780055467151186</v>
      </c>
    </row>
    <row r="8728" spans="2:3" x14ac:dyDescent="0.25">
      <c r="B8728" s="238">
        <v>8665</v>
      </c>
      <c r="C8728" s="237">
        <v>71.285430958636141</v>
      </c>
    </row>
    <row r="8729" spans="2:3" x14ac:dyDescent="0.25">
      <c r="B8729" s="238">
        <v>8666</v>
      </c>
      <c r="C8729" s="237">
        <v>48.718478665590609</v>
      </c>
    </row>
    <row r="8730" spans="2:3" x14ac:dyDescent="0.25">
      <c r="B8730" s="238">
        <v>8667</v>
      </c>
      <c r="C8730" s="237">
        <v>334.20841006258263</v>
      </c>
    </row>
    <row r="8731" spans="2:3" x14ac:dyDescent="0.25">
      <c r="B8731" s="238">
        <v>8668</v>
      </c>
      <c r="C8731" s="237">
        <v>71.193154790654475</v>
      </c>
    </row>
    <row r="8732" spans="2:3" x14ac:dyDescent="0.25">
      <c r="B8732" s="238">
        <v>8669</v>
      </c>
      <c r="C8732" s="237">
        <v>283.38751118608263</v>
      </c>
    </row>
    <row r="8733" spans="2:3" x14ac:dyDescent="0.25">
      <c r="B8733" s="238">
        <v>8670</v>
      </c>
      <c r="C8733" s="237">
        <v>98.750080535141365</v>
      </c>
    </row>
    <row r="8734" spans="2:3" x14ac:dyDescent="0.25">
      <c r="B8734" s="238">
        <v>8671</v>
      </c>
      <c r="C8734" s="237">
        <v>-130.35944882068867</v>
      </c>
    </row>
    <row r="8735" spans="2:3" x14ac:dyDescent="0.25">
      <c r="B8735" s="238">
        <v>8672</v>
      </c>
      <c r="C8735" s="237">
        <v>-32.911751362967465</v>
      </c>
    </row>
    <row r="8736" spans="2:3" x14ac:dyDescent="0.25">
      <c r="B8736" s="238">
        <v>8673</v>
      </c>
      <c r="C8736" s="237">
        <v>26.716424141337853</v>
      </c>
    </row>
    <row r="8737" spans="2:3" x14ac:dyDescent="0.25">
      <c r="B8737" s="238">
        <v>8674</v>
      </c>
      <c r="C8737" s="237">
        <v>244.16557625237664</v>
      </c>
    </row>
    <row r="8738" spans="2:3" x14ac:dyDescent="0.25">
      <c r="B8738" s="238">
        <v>8675</v>
      </c>
      <c r="C8738" s="237">
        <v>54.149240121295207</v>
      </c>
    </row>
    <row r="8739" spans="2:3" x14ac:dyDescent="0.25">
      <c r="B8739" s="238">
        <v>8676</v>
      </c>
      <c r="C8739" s="237">
        <v>20.308981910081954</v>
      </c>
    </row>
    <row r="8740" spans="2:3" x14ac:dyDescent="0.25">
      <c r="B8740" s="238">
        <v>8677</v>
      </c>
      <c r="C8740" s="237">
        <v>262.86562391443726</v>
      </c>
    </row>
    <row r="8741" spans="2:3" x14ac:dyDescent="0.25">
      <c r="B8741" s="238">
        <v>8678</v>
      </c>
      <c r="C8741" s="237">
        <v>-54.585424885881821</v>
      </c>
    </row>
    <row r="8742" spans="2:3" x14ac:dyDescent="0.25">
      <c r="B8742" s="238">
        <v>8679</v>
      </c>
      <c r="C8742" s="237">
        <v>301.38234085894447</v>
      </c>
    </row>
    <row r="8743" spans="2:3" x14ac:dyDescent="0.25">
      <c r="B8743" s="238">
        <v>8680</v>
      </c>
      <c r="C8743" s="237">
        <v>183.98929772300932</v>
      </c>
    </row>
    <row r="8744" spans="2:3" x14ac:dyDescent="0.25">
      <c r="B8744" s="238">
        <v>8681</v>
      </c>
      <c r="C8744" s="237">
        <v>-0.61849506594931825</v>
      </c>
    </row>
    <row r="8745" spans="2:3" x14ac:dyDescent="0.25">
      <c r="B8745" s="238">
        <v>8682</v>
      </c>
      <c r="C8745" s="237">
        <v>40.326470767424681</v>
      </c>
    </row>
    <row r="8746" spans="2:3" x14ac:dyDescent="0.25">
      <c r="B8746" s="238">
        <v>8683</v>
      </c>
      <c r="C8746" s="237">
        <v>187.3735380872034</v>
      </c>
    </row>
    <row r="8747" spans="2:3" x14ac:dyDescent="0.25">
      <c r="B8747" s="238">
        <v>8684</v>
      </c>
      <c r="C8747" s="237">
        <v>95.075819946722618</v>
      </c>
    </row>
    <row r="8748" spans="2:3" x14ac:dyDescent="0.25">
      <c r="B8748" s="238">
        <v>8685</v>
      </c>
      <c r="C8748" s="237">
        <v>219.82519385496835</v>
      </c>
    </row>
    <row r="8749" spans="2:3" x14ac:dyDescent="0.25">
      <c r="B8749" s="238">
        <v>8686</v>
      </c>
      <c r="C8749" s="237">
        <v>359.31161003999239</v>
      </c>
    </row>
    <row r="8750" spans="2:3" x14ac:dyDescent="0.25">
      <c r="B8750" s="238">
        <v>8687</v>
      </c>
      <c r="C8750" s="237">
        <v>263.54912447983634</v>
      </c>
    </row>
    <row r="8751" spans="2:3" x14ac:dyDescent="0.25">
      <c r="B8751" s="238">
        <v>8688</v>
      </c>
      <c r="C8751" s="237">
        <v>34.195927113538062</v>
      </c>
    </row>
    <row r="8752" spans="2:3" x14ac:dyDescent="0.25">
      <c r="B8752" s="238">
        <v>8689</v>
      </c>
      <c r="C8752" s="237">
        <v>158.95223435267712</v>
      </c>
    </row>
    <row r="8753" spans="2:3" x14ac:dyDescent="0.25">
      <c r="B8753" s="238">
        <v>8690</v>
      </c>
      <c r="C8753" s="237">
        <v>225.05898437760897</v>
      </c>
    </row>
    <row r="8754" spans="2:3" x14ac:dyDescent="0.25">
      <c r="B8754" s="238">
        <v>8691</v>
      </c>
      <c r="C8754" s="237">
        <v>55.394129371293545</v>
      </c>
    </row>
    <row r="8755" spans="2:3" x14ac:dyDescent="0.25">
      <c r="B8755" s="238">
        <v>8692</v>
      </c>
      <c r="C8755" s="237">
        <v>287.68697232167199</v>
      </c>
    </row>
    <row r="8756" spans="2:3" x14ac:dyDescent="0.25">
      <c r="B8756" s="238">
        <v>8693</v>
      </c>
      <c r="C8756" s="237">
        <v>176.2120352093616</v>
      </c>
    </row>
    <row r="8757" spans="2:3" x14ac:dyDescent="0.25">
      <c r="B8757" s="238">
        <v>8694</v>
      </c>
      <c r="C8757" s="237">
        <v>152.21571242290656</v>
      </c>
    </row>
    <row r="8758" spans="2:3" x14ac:dyDescent="0.25">
      <c r="B8758" s="238">
        <v>8695</v>
      </c>
      <c r="C8758" s="237">
        <v>121.4765049845373</v>
      </c>
    </row>
    <row r="8759" spans="2:3" x14ac:dyDescent="0.25">
      <c r="B8759" s="238">
        <v>8696</v>
      </c>
      <c r="C8759" s="237">
        <v>291.65086511625879</v>
      </c>
    </row>
    <row r="8760" spans="2:3" x14ac:dyDescent="0.25">
      <c r="B8760" s="238">
        <v>8697</v>
      </c>
      <c r="C8760" s="237">
        <v>281.71941439311718</v>
      </c>
    </row>
    <row r="8761" spans="2:3" x14ac:dyDescent="0.25">
      <c r="B8761" s="238">
        <v>8698</v>
      </c>
      <c r="C8761" s="237">
        <v>303.53107653165603</v>
      </c>
    </row>
    <row r="8762" spans="2:3" x14ac:dyDescent="0.25">
      <c r="B8762" s="238">
        <v>8699</v>
      </c>
      <c r="C8762" s="237">
        <v>149.08457810817035</v>
      </c>
    </row>
    <row r="8763" spans="2:3" x14ac:dyDescent="0.25">
      <c r="B8763" s="238">
        <v>8700</v>
      </c>
      <c r="C8763" s="237">
        <v>194.01683634590518</v>
      </c>
    </row>
    <row r="8764" spans="2:3" x14ac:dyDescent="0.25">
      <c r="B8764" s="238">
        <v>8701</v>
      </c>
      <c r="C8764" s="237">
        <v>66.731040131083432</v>
      </c>
    </row>
    <row r="8765" spans="2:3" x14ac:dyDescent="0.25">
      <c r="B8765" s="238">
        <v>8702</v>
      </c>
      <c r="C8765" s="237">
        <v>241.17847744110895</v>
      </c>
    </row>
    <row r="8766" spans="2:3" x14ac:dyDescent="0.25">
      <c r="B8766" s="238">
        <v>8703</v>
      </c>
      <c r="C8766" s="237">
        <v>102.97282374500546</v>
      </c>
    </row>
    <row r="8767" spans="2:3" x14ac:dyDescent="0.25">
      <c r="B8767" s="238">
        <v>8704</v>
      </c>
      <c r="C8767" s="237">
        <v>-197.95666519145118</v>
      </c>
    </row>
    <row r="8768" spans="2:3" x14ac:dyDescent="0.25">
      <c r="B8768" s="238">
        <v>8705</v>
      </c>
      <c r="C8768" s="237">
        <v>64.366082217530703</v>
      </c>
    </row>
    <row r="8769" spans="2:3" x14ac:dyDescent="0.25">
      <c r="B8769" s="238">
        <v>8706</v>
      </c>
      <c r="C8769" s="237">
        <v>222.78741624162978</v>
      </c>
    </row>
    <row r="8770" spans="2:3" x14ac:dyDescent="0.25">
      <c r="B8770" s="238">
        <v>8707</v>
      </c>
      <c r="C8770" s="237">
        <v>60.763844131635892</v>
      </c>
    </row>
    <row r="8771" spans="2:3" x14ac:dyDescent="0.25">
      <c r="B8771" s="238">
        <v>8708</v>
      </c>
      <c r="C8771" s="237">
        <v>159.82165059347867</v>
      </c>
    </row>
    <row r="8772" spans="2:3" x14ac:dyDescent="0.25">
      <c r="B8772" s="238">
        <v>8709</v>
      </c>
      <c r="C8772" s="237">
        <v>58.144627599919673</v>
      </c>
    </row>
    <row r="8773" spans="2:3" x14ac:dyDescent="0.25">
      <c r="B8773" s="238">
        <v>8710</v>
      </c>
      <c r="C8773" s="237">
        <v>52.112274644690871</v>
      </c>
    </row>
    <row r="8774" spans="2:3" x14ac:dyDescent="0.25">
      <c r="B8774" s="238">
        <v>8711</v>
      </c>
      <c r="C8774" s="237">
        <v>128.83701121388773</v>
      </c>
    </row>
    <row r="8775" spans="2:3" x14ac:dyDescent="0.25">
      <c r="B8775" s="238">
        <v>8712</v>
      </c>
      <c r="C8775" s="237">
        <v>248.06497022458026</v>
      </c>
    </row>
    <row r="8776" spans="2:3" x14ac:dyDescent="0.25">
      <c r="B8776" s="238">
        <v>8713</v>
      </c>
      <c r="C8776" s="237">
        <v>138.46276716155791</v>
      </c>
    </row>
    <row r="8777" spans="2:3" x14ac:dyDescent="0.25">
      <c r="B8777" s="238">
        <v>8714</v>
      </c>
      <c r="C8777" s="237">
        <v>-81.671685214805251</v>
      </c>
    </row>
    <row r="8778" spans="2:3" x14ac:dyDescent="0.25">
      <c r="B8778" s="238">
        <v>8715</v>
      </c>
      <c r="C8778" s="237">
        <v>359.89441376138683</v>
      </c>
    </row>
    <row r="8779" spans="2:3" x14ac:dyDescent="0.25">
      <c r="B8779" s="238">
        <v>8716</v>
      </c>
      <c r="C8779" s="237">
        <v>-36.260509634528518</v>
      </c>
    </row>
    <row r="8780" spans="2:3" x14ac:dyDescent="0.25">
      <c r="B8780" s="238">
        <v>8717</v>
      </c>
      <c r="C8780" s="237">
        <v>259.81688947081602</v>
      </c>
    </row>
    <row r="8781" spans="2:3" x14ac:dyDescent="0.25">
      <c r="B8781" s="238">
        <v>8718</v>
      </c>
      <c r="C8781" s="237">
        <v>-180.59627306471555</v>
      </c>
    </row>
    <row r="8782" spans="2:3" x14ac:dyDescent="0.25">
      <c r="B8782" s="238">
        <v>8719</v>
      </c>
      <c r="C8782" s="237">
        <v>32.210027587199477</v>
      </c>
    </row>
    <row r="8783" spans="2:3" x14ac:dyDescent="0.25">
      <c r="B8783" s="238">
        <v>8720</v>
      </c>
      <c r="C8783" s="237">
        <v>158.23750434337407</v>
      </c>
    </row>
    <row r="8784" spans="2:3" x14ac:dyDescent="0.25">
      <c r="B8784" s="238">
        <v>8721</v>
      </c>
      <c r="C8784" s="237">
        <v>-0.63823987571343821</v>
      </c>
    </row>
    <row r="8785" spans="2:3" x14ac:dyDescent="0.25">
      <c r="B8785" s="238">
        <v>8722</v>
      </c>
      <c r="C8785" s="237">
        <v>-80.444408107341076</v>
      </c>
    </row>
    <row r="8786" spans="2:3" x14ac:dyDescent="0.25">
      <c r="B8786" s="238">
        <v>8723</v>
      </c>
      <c r="C8786" s="237">
        <v>-161.16354293460779</v>
      </c>
    </row>
    <row r="8787" spans="2:3" x14ac:dyDescent="0.25">
      <c r="B8787" s="238">
        <v>8724</v>
      </c>
      <c r="C8787" s="237">
        <v>83.222958903967225</v>
      </c>
    </row>
    <row r="8788" spans="2:3" x14ac:dyDescent="0.25">
      <c r="B8788" s="238">
        <v>8725</v>
      </c>
      <c r="C8788" s="237">
        <v>186.67256912710491</v>
      </c>
    </row>
    <row r="8789" spans="2:3" x14ac:dyDescent="0.25">
      <c r="B8789" s="238">
        <v>8726</v>
      </c>
      <c r="C8789" s="237">
        <v>104.82734726093619</v>
      </c>
    </row>
    <row r="8790" spans="2:3" x14ac:dyDescent="0.25">
      <c r="B8790" s="238">
        <v>8727</v>
      </c>
      <c r="C8790" s="237">
        <v>199.85558716469239</v>
      </c>
    </row>
    <row r="8791" spans="2:3" x14ac:dyDescent="0.25">
      <c r="B8791" s="238">
        <v>8728</v>
      </c>
      <c r="C8791" s="237">
        <v>127.2250258863033</v>
      </c>
    </row>
    <row r="8792" spans="2:3" x14ac:dyDescent="0.25">
      <c r="B8792" s="238">
        <v>8729</v>
      </c>
      <c r="C8792" s="237">
        <v>192.81750024614604</v>
      </c>
    </row>
    <row r="8793" spans="2:3" x14ac:dyDescent="0.25">
      <c r="B8793" s="238">
        <v>8730</v>
      </c>
      <c r="C8793" s="237">
        <v>-78.316133904349442</v>
      </c>
    </row>
    <row r="8794" spans="2:3" x14ac:dyDescent="0.25">
      <c r="B8794" s="238">
        <v>8731</v>
      </c>
      <c r="C8794" s="237">
        <v>30.906316908873379</v>
      </c>
    </row>
    <row r="8795" spans="2:3" x14ac:dyDescent="0.25">
      <c r="B8795" s="238">
        <v>8732</v>
      </c>
      <c r="C8795" s="237">
        <v>-37.886447817424539</v>
      </c>
    </row>
    <row r="8796" spans="2:3" x14ac:dyDescent="0.25">
      <c r="B8796" s="238">
        <v>8733</v>
      </c>
      <c r="C8796" s="237">
        <v>-18.035936627552644</v>
      </c>
    </row>
    <row r="8797" spans="2:3" x14ac:dyDescent="0.25">
      <c r="B8797" s="238">
        <v>8734</v>
      </c>
      <c r="C8797" s="237">
        <v>336.77699784228503</v>
      </c>
    </row>
    <row r="8798" spans="2:3" x14ac:dyDescent="0.25">
      <c r="B8798" s="238">
        <v>8735</v>
      </c>
      <c r="C8798" s="237">
        <v>55.106436830606697</v>
      </c>
    </row>
    <row r="8799" spans="2:3" x14ac:dyDescent="0.25">
      <c r="B8799" s="238">
        <v>8736</v>
      </c>
      <c r="C8799" s="237">
        <v>90.315858779772157</v>
      </c>
    </row>
    <row r="8800" spans="2:3" x14ac:dyDescent="0.25">
      <c r="B8800" s="238">
        <v>8737</v>
      </c>
      <c r="C8800" s="237">
        <v>185.66471666940583</v>
      </c>
    </row>
    <row r="8801" spans="2:3" x14ac:dyDescent="0.25">
      <c r="B8801" s="238">
        <v>8738</v>
      </c>
      <c r="C8801" s="237">
        <v>160.05547532672833</v>
      </c>
    </row>
    <row r="8802" spans="2:3" x14ac:dyDescent="0.25">
      <c r="B8802" s="238">
        <v>8739</v>
      </c>
      <c r="C8802" s="237">
        <v>3.9750781230226693</v>
      </c>
    </row>
    <row r="8803" spans="2:3" x14ac:dyDescent="0.25">
      <c r="B8803" s="238">
        <v>8740</v>
      </c>
      <c r="C8803" s="237">
        <v>19.766093412147782</v>
      </c>
    </row>
    <row r="8804" spans="2:3" x14ac:dyDescent="0.25">
      <c r="B8804" s="238">
        <v>8741</v>
      </c>
      <c r="C8804" s="237">
        <v>123.14844553651628</v>
      </c>
    </row>
    <row r="8805" spans="2:3" x14ac:dyDescent="0.25">
      <c r="B8805" s="238">
        <v>8742</v>
      </c>
      <c r="C8805" s="237">
        <v>326.15974931649805</v>
      </c>
    </row>
    <row r="8806" spans="2:3" x14ac:dyDescent="0.25">
      <c r="B8806" s="238">
        <v>8743</v>
      </c>
      <c r="C8806" s="237">
        <v>164.42859060380471</v>
      </c>
    </row>
    <row r="8807" spans="2:3" x14ac:dyDescent="0.25">
      <c r="B8807" s="238">
        <v>8744</v>
      </c>
      <c r="C8807" s="237">
        <v>-79.164592427030641</v>
      </c>
    </row>
    <row r="8808" spans="2:3" x14ac:dyDescent="0.25">
      <c r="B8808" s="238">
        <v>8745</v>
      </c>
      <c r="C8808" s="237">
        <v>406.08381283296961</v>
      </c>
    </row>
    <row r="8809" spans="2:3" x14ac:dyDescent="0.25">
      <c r="B8809" s="238">
        <v>8746</v>
      </c>
      <c r="C8809" s="237">
        <v>233.84238546389423</v>
      </c>
    </row>
    <row r="8810" spans="2:3" x14ac:dyDescent="0.25">
      <c r="B8810" s="238">
        <v>8747</v>
      </c>
      <c r="C8810" s="237">
        <v>238.98183653456942</v>
      </c>
    </row>
    <row r="8811" spans="2:3" x14ac:dyDescent="0.25">
      <c r="B8811" s="238">
        <v>8748</v>
      </c>
      <c r="C8811" s="237">
        <v>125.85364430356361</v>
      </c>
    </row>
    <row r="8812" spans="2:3" x14ac:dyDescent="0.25">
      <c r="B8812" s="238">
        <v>8749</v>
      </c>
      <c r="C8812" s="237">
        <v>311.28694352988032</v>
      </c>
    </row>
    <row r="8813" spans="2:3" x14ac:dyDescent="0.25">
      <c r="B8813" s="238">
        <v>8750</v>
      </c>
      <c r="C8813" s="237">
        <v>71.832682539625537</v>
      </c>
    </row>
    <row r="8814" spans="2:3" x14ac:dyDescent="0.25">
      <c r="B8814" s="238">
        <v>8751</v>
      </c>
      <c r="C8814" s="237">
        <v>-43.79112603849876</v>
      </c>
    </row>
    <row r="8815" spans="2:3" x14ac:dyDescent="0.25">
      <c r="B8815" s="238">
        <v>8752</v>
      </c>
      <c r="C8815" s="237">
        <v>59.391574417390451</v>
      </c>
    </row>
    <row r="8816" spans="2:3" x14ac:dyDescent="0.25">
      <c r="B8816" s="238">
        <v>8753</v>
      </c>
      <c r="C8816" s="237">
        <v>329.80503302867226</v>
      </c>
    </row>
    <row r="8817" spans="2:3" x14ac:dyDescent="0.25">
      <c r="B8817" s="238">
        <v>8754</v>
      </c>
      <c r="C8817" s="237">
        <v>13.000189497725785</v>
      </c>
    </row>
    <row r="8818" spans="2:3" x14ac:dyDescent="0.25">
      <c r="B8818" s="238">
        <v>8755</v>
      </c>
      <c r="C8818" s="237">
        <v>236.39738993017903</v>
      </c>
    </row>
    <row r="8819" spans="2:3" x14ac:dyDescent="0.25">
      <c r="B8819" s="238">
        <v>8756</v>
      </c>
      <c r="C8819" s="237">
        <v>108.16176327224321</v>
      </c>
    </row>
    <row r="8820" spans="2:3" x14ac:dyDescent="0.25">
      <c r="B8820" s="238">
        <v>8757</v>
      </c>
      <c r="C8820" s="237">
        <v>166.21297402252299</v>
      </c>
    </row>
    <row r="8821" spans="2:3" x14ac:dyDescent="0.25">
      <c r="B8821" s="238">
        <v>8758</v>
      </c>
      <c r="C8821" s="237">
        <v>86.399172137785143</v>
      </c>
    </row>
    <row r="8822" spans="2:3" x14ac:dyDescent="0.25">
      <c r="B8822" s="238">
        <v>8759</v>
      </c>
      <c r="C8822" s="237">
        <v>92.932404452174055</v>
      </c>
    </row>
    <row r="8823" spans="2:3" x14ac:dyDescent="0.25">
      <c r="B8823" s="238">
        <v>8760</v>
      </c>
      <c r="C8823" s="237">
        <v>243.03806481323335</v>
      </c>
    </row>
    <row r="8824" spans="2:3" x14ac:dyDescent="0.25">
      <c r="B8824" s="238">
        <v>8761</v>
      </c>
      <c r="C8824" s="237">
        <v>-20.18105615177177</v>
      </c>
    </row>
    <row r="8825" spans="2:3" x14ac:dyDescent="0.25">
      <c r="B8825" s="238">
        <v>8762</v>
      </c>
      <c r="C8825" s="237">
        <v>266.07571104690203</v>
      </c>
    </row>
    <row r="8826" spans="2:3" x14ac:dyDescent="0.25">
      <c r="B8826" s="238">
        <v>8763</v>
      </c>
      <c r="C8826" s="237">
        <v>158.63908734911473</v>
      </c>
    </row>
    <row r="8827" spans="2:3" x14ac:dyDescent="0.25">
      <c r="B8827" s="238">
        <v>8764</v>
      </c>
      <c r="C8827" s="237">
        <v>185.19334724133893</v>
      </c>
    </row>
    <row r="8828" spans="2:3" x14ac:dyDescent="0.25">
      <c r="B8828" s="238">
        <v>8765</v>
      </c>
      <c r="C8828" s="237">
        <v>81.269420203666584</v>
      </c>
    </row>
    <row r="8829" spans="2:3" x14ac:dyDescent="0.25">
      <c r="B8829" s="238">
        <v>8766</v>
      </c>
      <c r="C8829" s="237">
        <v>307.4190235930688</v>
      </c>
    </row>
    <row r="8830" spans="2:3" x14ac:dyDescent="0.25">
      <c r="B8830" s="238">
        <v>8767</v>
      </c>
      <c r="C8830" s="237">
        <v>281.90892754957144</v>
      </c>
    </row>
    <row r="8831" spans="2:3" x14ac:dyDescent="0.25">
      <c r="B8831" s="238">
        <v>8768</v>
      </c>
      <c r="C8831" s="237">
        <v>321.07172567027601</v>
      </c>
    </row>
    <row r="8832" spans="2:3" x14ac:dyDescent="0.25">
      <c r="B8832" s="238">
        <v>8769</v>
      </c>
      <c r="C8832" s="237">
        <v>-40.608190699253612</v>
      </c>
    </row>
    <row r="8833" spans="2:3" x14ac:dyDescent="0.25">
      <c r="B8833" s="238">
        <v>8770</v>
      </c>
      <c r="C8833" s="237">
        <v>71.362243602573656</v>
      </c>
    </row>
    <row r="8834" spans="2:3" x14ac:dyDescent="0.25">
      <c r="B8834" s="238">
        <v>8771</v>
      </c>
      <c r="C8834" s="237">
        <v>241.6810280387796</v>
      </c>
    </row>
    <row r="8835" spans="2:3" x14ac:dyDescent="0.25">
      <c r="B8835" s="238">
        <v>8772</v>
      </c>
      <c r="C8835" s="237">
        <v>-86.721924205641812</v>
      </c>
    </row>
    <row r="8836" spans="2:3" x14ac:dyDescent="0.25">
      <c r="B8836" s="238">
        <v>8773</v>
      </c>
      <c r="C8836" s="237">
        <v>-28.124199565051129</v>
      </c>
    </row>
    <row r="8837" spans="2:3" x14ac:dyDescent="0.25">
      <c r="B8837" s="238">
        <v>8774</v>
      </c>
      <c r="C8837" s="237">
        <v>177.09045044144901</v>
      </c>
    </row>
    <row r="8838" spans="2:3" x14ac:dyDescent="0.25">
      <c r="B8838" s="238">
        <v>8775</v>
      </c>
      <c r="C8838" s="237">
        <v>202.13403318559233</v>
      </c>
    </row>
    <row r="8839" spans="2:3" x14ac:dyDescent="0.25">
      <c r="B8839" s="238">
        <v>8776</v>
      </c>
      <c r="C8839" s="237">
        <v>-114.15904764828775</v>
      </c>
    </row>
    <row r="8840" spans="2:3" x14ac:dyDescent="0.25">
      <c r="B8840" s="238">
        <v>8777</v>
      </c>
      <c r="C8840" s="237">
        <v>297.45535004580677</v>
      </c>
    </row>
    <row r="8841" spans="2:3" x14ac:dyDescent="0.25">
      <c r="B8841" s="238">
        <v>8778</v>
      </c>
      <c r="C8841" s="237">
        <v>-199.74708989998641</v>
      </c>
    </row>
    <row r="8842" spans="2:3" x14ac:dyDescent="0.25">
      <c r="B8842" s="238">
        <v>8779</v>
      </c>
      <c r="C8842" s="237">
        <v>160.82981060343513</v>
      </c>
    </row>
    <row r="8843" spans="2:3" x14ac:dyDescent="0.25">
      <c r="B8843" s="238">
        <v>8780</v>
      </c>
      <c r="C8843" s="237">
        <v>27.21302119546516</v>
      </c>
    </row>
    <row r="8844" spans="2:3" x14ac:dyDescent="0.25">
      <c r="B8844" s="238">
        <v>8781</v>
      </c>
      <c r="C8844" s="237">
        <v>68.176369546541991</v>
      </c>
    </row>
    <row r="8845" spans="2:3" x14ac:dyDescent="0.25">
      <c r="B8845" s="238">
        <v>8782</v>
      </c>
      <c r="C8845" s="237">
        <v>36.797759780380289</v>
      </c>
    </row>
    <row r="8846" spans="2:3" x14ac:dyDescent="0.25">
      <c r="B8846" s="238">
        <v>8783</v>
      </c>
      <c r="C8846" s="237">
        <v>-165.34287034363791</v>
      </c>
    </row>
    <row r="8847" spans="2:3" x14ac:dyDescent="0.25">
      <c r="B8847" s="238">
        <v>8784</v>
      </c>
      <c r="C8847" s="237">
        <v>267.85081494311544</v>
      </c>
    </row>
    <row r="8848" spans="2:3" x14ac:dyDescent="0.25">
      <c r="B8848" s="238">
        <v>8785</v>
      </c>
      <c r="C8848" s="237">
        <v>287.2918775675023</v>
      </c>
    </row>
    <row r="8849" spans="2:3" x14ac:dyDescent="0.25">
      <c r="B8849" s="238">
        <v>8786</v>
      </c>
      <c r="C8849" s="237">
        <v>-105.77063830829204</v>
      </c>
    </row>
    <row r="8850" spans="2:3" x14ac:dyDescent="0.25">
      <c r="B8850" s="238">
        <v>8787</v>
      </c>
      <c r="C8850" s="237">
        <v>150.98595659785479</v>
      </c>
    </row>
    <row r="8851" spans="2:3" x14ac:dyDescent="0.25">
      <c r="B8851" s="238">
        <v>8788</v>
      </c>
      <c r="C8851" s="237">
        <v>131.06525534316103</v>
      </c>
    </row>
    <row r="8852" spans="2:3" x14ac:dyDescent="0.25">
      <c r="B8852" s="238">
        <v>8789</v>
      </c>
      <c r="C8852" s="237">
        <v>-28.718538205745006</v>
      </c>
    </row>
    <row r="8853" spans="2:3" x14ac:dyDescent="0.25">
      <c r="B8853" s="238">
        <v>8790</v>
      </c>
      <c r="C8853" s="237">
        <v>145.17504159637943</v>
      </c>
    </row>
    <row r="8854" spans="2:3" x14ac:dyDescent="0.25">
      <c r="B8854" s="238">
        <v>8791</v>
      </c>
      <c r="C8854" s="237">
        <v>33.652239630636018</v>
      </c>
    </row>
    <row r="8855" spans="2:3" x14ac:dyDescent="0.25">
      <c r="B8855" s="238">
        <v>8792</v>
      </c>
      <c r="C8855" s="237">
        <v>59.152171019089735</v>
      </c>
    </row>
    <row r="8856" spans="2:3" x14ac:dyDescent="0.25">
      <c r="B8856" s="238">
        <v>8793</v>
      </c>
      <c r="C8856" s="237">
        <v>-31.2707491902095</v>
      </c>
    </row>
    <row r="8857" spans="2:3" x14ac:dyDescent="0.25">
      <c r="B8857" s="238">
        <v>8794</v>
      </c>
      <c r="C8857" s="237">
        <v>185.75320595654409</v>
      </c>
    </row>
    <row r="8858" spans="2:3" x14ac:dyDescent="0.25">
      <c r="B8858" s="238">
        <v>8795</v>
      </c>
      <c r="C8858" s="237">
        <v>-111.80562516616942</v>
      </c>
    </row>
    <row r="8859" spans="2:3" x14ac:dyDescent="0.25">
      <c r="B8859" s="238">
        <v>8796</v>
      </c>
      <c r="C8859" s="237">
        <v>251.75111518024394</v>
      </c>
    </row>
    <row r="8860" spans="2:3" x14ac:dyDescent="0.25">
      <c r="B8860" s="238">
        <v>8797</v>
      </c>
      <c r="C8860" s="237">
        <v>304.27024998102377</v>
      </c>
    </row>
    <row r="8861" spans="2:3" x14ac:dyDescent="0.25">
      <c r="B8861" s="238">
        <v>8798</v>
      </c>
      <c r="C8861" s="237">
        <v>130.84490009282831</v>
      </c>
    </row>
    <row r="8862" spans="2:3" x14ac:dyDescent="0.25">
      <c r="B8862" s="238">
        <v>8799</v>
      </c>
      <c r="C8862" s="237">
        <v>154.03523794973887</v>
      </c>
    </row>
    <row r="8863" spans="2:3" x14ac:dyDescent="0.25">
      <c r="B8863" s="238">
        <v>8800</v>
      </c>
      <c r="C8863" s="237">
        <v>-7.3804626075701805</v>
      </c>
    </row>
    <row r="8864" spans="2:3" x14ac:dyDescent="0.25">
      <c r="B8864" s="238">
        <v>8801</v>
      </c>
      <c r="C8864" s="237">
        <v>114.81591868405867</v>
      </c>
    </row>
    <row r="8865" spans="2:3" x14ac:dyDescent="0.25">
      <c r="B8865" s="238">
        <v>8802</v>
      </c>
      <c r="C8865" s="237">
        <v>494.43281533905684</v>
      </c>
    </row>
    <row r="8866" spans="2:3" x14ac:dyDescent="0.25">
      <c r="B8866" s="238">
        <v>8803</v>
      </c>
      <c r="C8866" s="237">
        <v>5.3539946893655923</v>
      </c>
    </row>
    <row r="8867" spans="2:3" x14ac:dyDescent="0.25">
      <c r="B8867" s="238">
        <v>8804</v>
      </c>
      <c r="C8867" s="237">
        <v>97.673520198595753</v>
      </c>
    </row>
    <row r="8868" spans="2:3" x14ac:dyDescent="0.25">
      <c r="B8868" s="238">
        <v>8805</v>
      </c>
      <c r="C8868" s="237">
        <v>226.82505879061739</v>
      </c>
    </row>
    <row r="8869" spans="2:3" x14ac:dyDescent="0.25">
      <c r="B8869" s="238">
        <v>8806</v>
      </c>
      <c r="C8869" s="237">
        <v>-136.25789256686875</v>
      </c>
    </row>
    <row r="8870" spans="2:3" x14ac:dyDescent="0.25">
      <c r="B8870" s="238">
        <v>8807</v>
      </c>
      <c r="C8870" s="237">
        <v>440.75554019745215</v>
      </c>
    </row>
    <row r="8871" spans="2:3" x14ac:dyDescent="0.25">
      <c r="B8871" s="238">
        <v>8808</v>
      </c>
      <c r="C8871" s="237">
        <v>57.18081698899104</v>
      </c>
    </row>
    <row r="8872" spans="2:3" x14ac:dyDescent="0.25">
      <c r="B8872" s="238">
        <v>8809</v>
      </c>
      <c r="C8872" s="237">
        <v>276.63007741196645</v>
      </c>
    </row>
    <row r="8873" spans="2:3" x14ac:dyDescent="0.25">
      <c r="B8873" s="238">
        <v>8810</v>
      </c>
      <c r="C8873" s="237">
        <v>127.41179164637947</v>
      </c>
    </row>
    <row r="8874" spans="2:3" x14ac:dyDescent="0.25">
      <c r="B8874" s="238">
        <v>8811</v>
      </c>
      <c r="C8874" s="237">
        <v>162.82251239315536</v>
      </c>
    </row>
    <row r="8875" spans="2:3" x14ac:dyDescent="0.25">
      <c r="B8875" s="238">
        <v>8812</v>
      </c>
      <c r="C8875" s="237">
        <v>-57.907115355955483</v>
      </c>
    </row>
    <row r="8876" spans="2:3" x14ac:dyDescent="0.25">
      <c r="B8876" s="238">
        <v>8813</v>
      </c>
      <c r="C8876" s="237">
        <v>-17.147121163727689</v>
      </c>
    </row>
    <row r="8877" spans="2:3" x14ac:dyDescent="0.25">
      <c r="B8877" s="238">
        <v>8814</v>
      </c>
      <c r="C8877" s="237">
        <v>163.28483078222447</v>
      </c>
    </row>
    <row r="8878" spans="2:3" x14ac:dyDescent="0.25">
      <c r="B8878" s="238">
        <v>8815</v>
      </c>
      <c r="C8878" s="237">
        <v>214.31935366955497</v>
      </c>
    </row>
    <row r="8879" spans="2:3" x14ac:dyDescent="0.25">
      <c r="B8879" s="238">
        <v>8816</v>
      </c>
      <c r="C8879" s="237">
        <v>133.78264007267995</v>
      </c>
    </row>
    <row r="8880" spans="2:3" x14ac:dyDescent="0.25">
      <c r="B8880" s="238">
        <v>8817</v>
      </c>
      <c r="C8880" s="237">
        <v>-5.8216951235025505</v>
      </c>
    </row>
    <row r="8881" spans="2:3" x14ac:dyDescent="0.25">
      <c r="B8881" s="238">
        <v>8818</v>
      </c>
      <c r="C8881" s="237">
        <v>186.79826532501232</v>
      </c>
    </row>
    <row r="8882" spans="2:3" x14ac:dyDescent="0.25">
      <c r="B8882" s="238">
        <v>8819</v>
      </c>
      <c r="C8882" s="237">
        <v>234.34927931850825</v>
      </c>
    </row>
    <row r="8883" spans="2:3" x14ac:dyDescent="0.25">
      <c r="B8883" s="238">
        <v>8820</v>
      </c>
      <c r="C8883" s="237">
        <v>123.6165137802145</v>
      </c>
    </row>
    <row r="8884" spans="2:3" x14ac:dyDescent="0.25">
      <c r="B8884" s="238">
        <v>8821</v>
      </c>
      <c r="C8884" s="237">
        <v>147.13612820232089</v>
      </c>
    </row>
    <row r="8885" spans="2:3" x14ac:dyDescent="0.25">
      <c r="B8885" s="238">
        <v>8822</v>
      </c>
      <c r="C8885" s="237">
        <v>-20.113138174433402</v>
      </c>
    </row>
    <row r="8886" spans="2:3" x14ac:dyDescent="0.25">
      <c r="B8886" s="238">
        <v>8823</v>
      </c>
      <c r="C8886" s="237">
        <v>406.21765461388713</v>
      </c>
    </row>
    <row r="8887" spans="2:3" x14ac:dyDescent="0.25">
      <c r="B8887" s="238">
        <v>8824</v>
      </c>
      <c r="C8887" s="237">
        <v>78.034624577954702</v>
      </c>
    </row>
    <row r="8888" spans="2:3" x14ac:dyDescent="0.25">
      <c r="B8888" s="238">
        <v>8825</v>
      </c>
      <c r="C8888" s="237">
        <v>-20.212007626971314</v>
      </c>
    </row>
    <row r="8889" spans="2:3" x14ac:dyDescent="0.25">
      <c r="B8889" s="238">
        <v>8826</v>
      </c>
      <c r="C8889" s="237">
        <v>78.397744310727546</v>
      </c>
    </row>
    <row r="8890" spans="2:3" x14ac:dyDescent="0.25">
      <c r="B8890" s="238">
        <v>8827</v>
      </c>
      <c r="C8890" s="237">
        <v>31.656264793332738</v>
      </c>
    </row>
    <row r="8891" spans="2:3" x14ac:dyDescent="0.25">
      <c r="B8891" s="238">
        <v>8828</v>
      </c>
      <c r="C8891" s="237">
        <v>140.18172475008237</v>
      </c>
    </row>
    <row r="8892" spans="2:3" x14ac:dyDescent="0.25">
      <c r="B8892" s="238">
        <v>8829</v>
      </c>
      <c r="C8892" s="237">
        <v>114.03216879768033</v>
      </c>
    </row>
    <row r="8893" spans="2:3" x14ac:dyDescent="0.25">
      <c r="B8893" s="238">
        <v>8830</v>
      </c>
      <c r="C8893" s="237">
        <v>171.91486018934395</v>
      </c>
    </row>
    <row r="8894" spans="2:3" x14ac:dyDescent="0.25">
      <c r="B8894" s="238">
        <v>8831</v>
      </c>
      <c r="C8894" s="237">
        <v>-23.66011018636911</v>
      </c>
    </row>
    <row r="8895" spans="2:3" x14ac:dyDescent="0.25">
      <c r="B8895" s="238">
        <v>8832</v>
      </c>
      <c r="C8895" s="237">
        <v>256.55304252811504</v>
      </c>
    </row>
    <row r="8896" spans="2:3" x14ac:dyDescent="0.25">
      <c r="B8896" s="238">
        <v>8833</v>
      </c>
      <c r="C8896" s="237">
        <v>117.57972925909748</v>
      </c>
    </row>
    <row r="8897" spans="2:3" x14ac:dyDescent="0.25">
      <c r="B8897" s="238">
        <v>8834</v>
      </c>
      <c r="C8897" s="237">
        <v>-8.4125133605515146</v>
      </c>
    </row>
    <row r="8898" spans="2:3" x14ac:dyDescent="0.25">
      <c r="B8898" s="238">
        <v>8835</v>
      </c>
      <c r="C8898" s="237">
        <v>-164.73946350844568</v>
      </c>
    </row>
    <row r="8899" spans="2:3" x14ac:dyDescent="0.25">
      <c r="B8899" s="238">
        <v>8836</v>
      </c>
      <c r="C8899" s="237">
        <v>327.35282563003784</v>
      </c>
    </row>
    <row r="8900" spans="2:3" x14ac:dyDescent="0.25">
      <c r="B8900" s="238">
        <v>8837</v>
      </c>
      <c r="C8900" s="237">
        <v>-42.052428453202708</v>
      </c>
    </row>
    <row r="8901" spans="2:3" x14ac:dyDescent="0.25">
      <c r="B8901" s="238">
        <v>8838</v>
      </c>
      <c r="C8901" s="237">
        <v>108.68808356070519</v>
      </c>
    </row>
    <row r="8902" spans="2:3" x14ac:dyDescent="0.25">
      <c r="B8902" s="238">
        <v>8839</v>
      </c>
      <c r="C8902" s="237">
        <v>98.493858065485128</v>
      </c>
    </row>
    <row r="8903" spans="2:3" x14ac:dyDescent="0.25">
      <c r="B8903" s="238">
        <v>8840</v>
      </c>
      <c r="C8903" s="237">
        <v>55.174077762841279</v>
      </c>
    </row>
    <row r="8904" spans="2:3" x14ac:dyDescent="0.25">
      <c r="B8904" s="238">
        <v>8841</v>
      </c>
      <c r="C8904" s="237">
        <v>202.6579076840074</v>
      </c>
    </row>
    <row r="8905" spans="2:3" x14ac:dyDescent="0.25">
      <c r="B8905" s="238">
        <v>8842</v>
      </c>
      <c r="C8905" s="237">
        <v>3.9972410813059867</v>
      </c>
    </row>
    <row r="8906" spans="2:3" x14ac:dyDescent="0.25">
      <c r="B8906" s="238">
        <v>8843</v>
      </c>
      <c r="C8906" s="237">
        <v>196.34375368618254</v>
      </c>
    </row>
    <row r="8907" spans="2:3" x14ac:dyDescent="0.25">
      <c r="B8907" s="238">
        <v>8844</v>
      </c>
      <c r="C8907" s="237">
        <v>-21.594563627365915</v>
      </c>
    </row>
    <row r="8908" spans="2:3" x14ac:dyDescent="0.25">
      <c r="B8908" s="238">
        <v>8845</v>
      </c>
      <c r="C8908" s="237">
        <v>20.399991144093235</v>
      </c>
    </row>
    <row r="8909" spans="2:3" x14ac:dyDescent="0.25">
      <c r="B8909" s="238">
        <v>8846</v>
      </c>
      <c r="C8909" s="237">
        <v>149.49509107204352</v>
      </c>
    </row>
    <row r="8910" spans="2:3" x14ac:dyDescent="0.25">
      <c r="B8910" s="238">
        <v>8847</v>
      </c>
      <c r="C8910" s="237">
        <v>76.305850547038503</v>
      </c>
    </row>
    <row r="8911" spans="2:3" x14ac:dyDescent="0.25">
      <c r="B8911" s="238">
        <v>8848</v>
      </c>
      <c r="C8911" s="237">
        <v>85.165662972884718</v>
      </c>
    </row>
    <row r="8912" spans="2:3" x14ac:dyDescent="0.25">
      <c r="B8912" s="238">
        <v>8849</v>
      </c>
      <c r="C8912" s="237">
        <v>181.30237973887782</v>
      </c>
    </row>
    <row r="8913" spans="2:3" x14ac:dyDescent="0.25">
      <c r="B8913" s="238">
        <v>8850</v>
      </c>
      <c r="C8913" s="237">
        <v>96.476925829212774</v>
      </c>
    </row>
    <row r="8914" spans="2:3" x14ac:dyDescent="0.25">
      <c r="B8914" s="238">
        <v>8851</v>
      </c>
      <c r="C8914" s="237">
        <v>-204.11335663687618</v>
      </c>
    </row>
    <row r="8915" spans="2:3" x14ac:dyDescent="0.25">
      <c r="B8915" s="238">
        <v>8852</v>
      </c>
      <c r="C8915" s="237">
        <v>110.3784121090339</v>
      </c>
    </row>
    <row r="8916" spans="2:3" x14ac:dyDescent="0.25">
      <c r="B8916" s="238">
        <v>8853</v>
      </c>
      <c r="C8916" s="237">
        <v>-144.87327366533094</v>
      </c>
    </row>
    <row r="8917" spans="2:3" x14ac:dyDescent="0.25">
      <c r="B8917" s="238">
        <v>8854</v>
      </c>
      <c r="C8917" s="237">
        <v>211.93065091942236</v>
      </c>
    </row>
    <row r="8918" spans="2:3" x14ac:dyDescent="0.25">
      <c r="B8918" s="238">
        <v>8855</v>
      </c>
      <c r="C8918" s="237">
        <v>179.14521919794947</v>
      </c>
    </row>
    <row r="8919" spans="2:3" x14ac:dyDescent="0.25">
      <c r="B8919" s="238">
        <v>8856</v>
      </c>
      <c r="C8919" s="237">
        <v>123.07053863641815</v>
      </c>
    </row>
    <row r="8920" spans="2:3" x14ac:dyDescent="0.25">
      <c r="B8920" s="238">
        <v>8857</v>
      </c>
      <c r="C8920" s="237">
        <v>193.85011161821797</v>
      </c>
    </row>
    <row r="8921" spans="2:3" x14ac:dyDescent="0.25">
      <c r="B8921" s="238">
        <v>8858</v>
      </c>
      <c r="C8921" s="237">
        <v>314.86835058654162</v>
      </c>
    </row>
    <row r="8922" spans="2:3" x14ac:dyDescent="0.25">
      <c r="B8922" s="238">
        <v>8859</v>
      </c>
      <c r="C8922" s="237">
        <v>111.35587988360597</v>
      </c>
    </row>
    <row r="8923" spans="2:3" x14ac:dyDescent="0.25">
      <c r="B8923" s="238">
        <v>8860</v>
      </c>
      <c r="C8923" s="237">
        <v>116.34588963920235</v>
      </c>
    </row>
    <row r="8924" spans="2:3" x14ac:dyDescent="0.25">
      <c r="B8924" s="238">
        <v>8861</v>
      </c>
      <c r="C8924" s="237">
        <v>195.51655394891023</v>
      </c>
    </row>
    <row r="8925" spans="2:3" x14ac:dyDescent="0.25">
      <c r="B8925" s="238">
        <v>8862</v>
      </c>
      <c r="C8925" s="237">
        <v>68.956509924001637</v>
      </c>
    </row>
    <row r="8926" spans="2:3" x14ac:dyDescent="0.25">
      <c r="B8926" s="238">
        <v>8863</v>
      </c>
      <c r="C8926" s="237">
        <v>543.67164683315718</v>
      </c>
    </row>
    <row r="8927" spans="2:3" x14ac:dyDescent="0.25">
      <c r="B8927" s="238">
        <v>8864</v>
      </c>
      <c r="C8927" s="237">
        <v>272.41549343693072</v>
      </c>
    </row>
    <row r="8928" spans="2:3" x14ac:dyDescent="0.25">
      <c r="B8928" s="238">
        <v>8865</v>
      </c>
      <c r="C8928" s="237">
        <v>129.97900114825453</v>
      </c>
    </row>
    <row r="8929" spans="2:3" x14ac:dyDescent="0.25">
      <c r="B8929" s="238">
        <v>8866</v>
      </c>
      <c r="C8929" s="237">
        <v>111.36287928342229</v>
      </c>
    </row>
    <row r="8930" spans="2:3" x14ac:dyDescent="0.25">
      <c r="B8930" s="238">
        <v>8867</v>
      </c>
      <c r="C8930" s="237">
        <v>-48.663500308968594</v>
      </c>
    </row>
    <row r="8931" spans="2:3" x14ac:dyDescent="0.25">
      <c r="B8931" s="238">
        <v>8868</v>
      </c>
      <c r="C8931" s="237">
        <v>38.040920963903389</v>
      </c>
    </row>
    <row r="8932" spans="2:3" x14ac:dyDescent="0.25">
      <c r="B8932" s="238">
        <v>8869</v>
      </c>
      <c r="C8932" s="237">
        <v>22.899606328452364</v>
      </c>
    </row>
    <row r="8933" spans="2:3" x14ac:dyDescent="0.25">
      <c r="B8933" s="238">
        <v>8870</v>
      </c>
      <c r="C8933" s="237">
        <v>158.77643608439763</v>
      </c>
    </row>
    <row r="8934" spans="2:3" x14ac:dyDescent="0.25">
      <c r="B8934" s="238">
        <v>8871</v>
      </c>
      <c r="C8934" s="237">
        <v>204.7022511900644</v>
      </c>
    </row>
    <row r="8935" spans="2:3" x14ac:dyDescent="0.25">
      <c r="B8935" s="238">
        <v>8872</v>
      </c>
      <c r="C8935" s="237">
        <v>93.445704378283097</v>
      </c>
    </row>
    <row r="8936" spans="2:3" x14ac:dyDescent="0.25">
      <c r="B8936" s="238">
        <v>8873</v>
      </c>
      <c r="C8936" s="237">
        <v>296.98348109375536</v>
      </c>
    </row>
    <row r="8937" spans="2:3" x14ac:dyDescent="0.25">
      <c r="B8937" s="238">
        <v>8874</v>
      </c>
      <c r="C8937" s="237">
        <v>239.84197108426565</v>
      </c>
    </row>
    <row r="8938" spans="2:3" x14ac:dyDescent="0.25">
      <c r="B8938" s="238">
        <v>8875</v>
      </c>
      <c r="C8938" s="237">
        <v>64.010441841818263</v>
      </c>
    </row>
    <row r="8939" spans="2:3" x14ac:dyDescent="0.25">
      <c r="B8939" s="238">
        <v>8876</v>
      </c>
      <c r="C8939" s="237">
        <v>14.8362129144611</v>
      </c>
    </row>
    <row r="8940" spans="2:3" x14ac:dyDescent="0.25">
      <c r="B8940" s="238">
        <v>8877</v>
      </c>
      <c r="C8940" s="237">
        <v>162.62112894656411</v>
      </c>
    </row>
    <row r="8941" spans="2:3" x14ac:dyDescent="0.25">
      <c r="B8941" s="238">
        <v>8878</v>
      </c>
      <c r="C8941" s="237">
        <v>72.37928617977488</v>
      </c>
    </row>
    <row r="8942" spans="2:3" x14ac:dyDescent="0.25">
      <c r="B8942" s="238">
        <v>8879</v>
      </c>
      <c r="C8942" s="237">
        <v>24.102045580436723</v>
      </c>
    </row>
    <row r="8943" spans="2:3" x14ac:dyDescent="0.25">
      <c r="B8943" s="238">
        <v>8880</v>
      </c>
      <c r="C8943" s="237">
        <v>94.799172915051017</v>
      </c>
    </row>
    <row r="8944" spans="2:3" x14ac:dyDescent="0.25">
      <c r="B8944" s="238">
        <v>8881</v>
      </c>
      <c r="C8944" s="237">
        <v>12.493370360703224</v>
      </c>
    </row>
    <row r="8945" spans="2:3" x14ac:dyDescent="0.25">
      <c r="B8945" s="238">
        <v>8882</v>
      </c>
      <c r="C8945" s="237">
        <v>214.7102996819267</v>
      </c>
    </row>
    <row r="8946" spans="2:3" x14ac:dyDescent="0.25">
      <c r="B8946" s="238">
        <v>8883</v>
      </c>
      <c r="C8946" s="237">
        <v>193.75686105697699</v>
      </c>
    </row>
    <row r="8947" spans="2:3" x14ac:dyDescent="0.25">
      <c r="B8947" s="238">
        <v>8884</v>
      </c>
      <c r="C8947" s="237">
        <v>284.32873038741207</v>
      </c>
    </row>
    <row r="8948" spans="2:3" x14ac:dyDescent="0.25">
      <c r="B8948" s="238">
        <v>8885</v>
      </c>
      <c r="C8948" s="237">
        <v>-5.5951620835325002</v>
      </c>
    </row>
    <row r="8949" spans="2:3" x14ac:dyDescent="0.25">
      <c r="B8949" s="238">
        <v>8886</v>
      </c>
      <c r="C8949" s="237">
        <v>261.15624067065892</v>
      </c>
    </row>
    <row r="8950" spans="2:3" x14ac:dyDescent="0.25">
      <c r="B8950" s="238">
        <v>8887</v>
      </c>
      <c r="C8950" s="237">
        <v>80.263973677061742</v>
      </c>
    </row>
    <row r="8951" spans="2:3" x14ac:dyDescent="0.25">
      <c r="B8951" s="238">
        <v>8888</v>
      </c>
      <c r="C8951" s="237">
        <v>112.27779499026056</v>
      </c>
    </row>
    <row r="8952" spans="2:3" x14ac:dyDescent="0.25">
      <c r="B8952" s="238">
        <v>8889</v>
      </c>
      <c r="C8952" s="237">
        <v>-30.699125571999076</v>
      </c>
    </row>
    <row r="8953" spans="2:3" x14ac:dyDescent="0.25">
      <c r="B8953" s="238">
        <v>8890</v>
      </c>
      <c r="C8953" s="237">
        <v>142.39516837063124</v>
      </c>
    </row>
    <row r="8954" spans="2:3" x14ac:dyDescent="0.25">
      <c r="B8954" s="238">
        <v>8891</v>
      </c>
      <c r="C8954" s="237">
        <v>-23.482973715474486</v>
      </c>
    </row>
    <row r="8955" spans="2:3" x14ac:dyDescent="0.25">
      <c r="B8955" s="238">
        <v>8892</v>
      </c>
      <c r="C8955" s="237">
        <v>239.54015376557373</v>
      </c>
    </row>
    <row r="8956" spans="2:3" x14ac:dyDescent="0.25">
      <c r="B8956" s="238">
        <v>8893</v>
      </c>
      <c r="C8956" s="237">
        <v>295.83889388502382</v>
      </c>
    </row>
    <row r="8957" spans="2:3" x14ac:dyDescent="0.25">
      <c r="B8957" s="238">
        <v>8894</v>
      </c>
      <c r="C8957" s="237">
        <v>29.485017575318508</v>
      </c>
    </row>
    <row r="8958" spans="2:3" x14ac:dyDescent="0.25">
      <c r="B8958" s="238">
        <v>8895</v>
      </c>
      <c r="C8958" s="237">
        <v>85.996143661170109</v>
      </c>
    </row>
    <row r="8959" spans="2:3" x14ac:dyDescent="0.25">
      <c r="B8959" s="238">
        <v>8896</v>
      </c>
      <c r="C8959" s="237">
        <v>206.95842930256339</v>
      </c>
    </row>
    <row r="8960" spans="2:3" x14ac:dyDescent="0.25">
      <c r="B8960" s="238">
        <v>8897</v>
      </c>
      <c r="C8960" s="237">
        <v>95.081740216063466</v>
      </c>
    </row>
    <row r="8961" spans="2:3" x14ac:dyDescent="0.25">
      <c r="B8961" s="238">
        <v>8898</v>
      </c>
      <c r="C8961" s="237">
        <v>-115.39066460350114</v>
      </c>
    </row>
    <row r="8962" spans="2:3" x14ac:dyDescent="0.25">
      <c r="B8962" s="238">
        <v>8899</v>
      </c>
      <c r="C8962" s="237">
        <v>194.89989659892638</v>
      </c>
    </row>
    <row r="8963" spans="2:3" x14ac:dyDescent="0.25">
      <c r="B8963" s="238">
        <v>8900</v>
      </c>
      <c r="C8963" s="237">
        <v>14.100190589926115</v>
      </c>
    </row>
    <row r="8964" spans="2:3" x14ac:dyDescent="0.25">
      <c r="B8964" s="238">
        <v>8901</v>
      </c>
      <c r="C8964" s="237">
        <v>-79.790479023909228</v>
      </c>
    </row>
    <row r="8965" spans="2:3" x14ac:dyDescent="0.25">
      <c r="B8965" s="238">
        <v>8902</v>
      </c>
      <c r="C8965" s="237">
        <v>118.25425308864685</v>
      </c>
    </row>
    <row r="8966" spans="2:3" x14ac:dyDescent="0.25">
      <c r="B8966" s="238">
        <v>8903</v>
      </c>
      <c r="C8966" s="237">
        <v>164.90690097600378</v>
      </c>
    </row>
    <row r="8967" spans="2:3" x14ac:dyDescent="0.25">
      <c r="B8967" s="238">
        <v>8904</v>
      </c>
      <c r="C8967" s="237">
        <v>-46.876834068483873</v>
      </c>
    </row>
    <row r="8968" spans="2:3" x14ac:dyDescent="0.25">
      <c r="B8968" s="238">
        <v>8905</v>
      </c>
      <c r="C8968" s="237">
        <v>-51.947488084169606</v>
      </c>
    </row>
    <row r="8969" spans="2:3" x14ac:dyDescent="0.25">
      <c r="B8969" s="238">
        <v>8906</v>
      </c>
      <c r="C8969" s="237">
        <v>84.25675450945711</v>
      </c>
    </row>
    <row r="8970" spans="2:3" x14ac:dyDescent="0.25">
      <c r="B8970" s="238">
        <v>8907</v>
      </c>
      <c r="C8970" s="237">
        <v>258.76636899615107</v>
      </c>
    </row>
    <row r="8971" spans="2:3" x14ac:dyDescent="0.25">
      <c r="B8971" s="238">
        <v>8908</v>
      </c>
      <c r="C8971" s="237">
        <v>132.126195361653</v>
      </c>
    </row>
    <row r="8972" spans="2:3" x14ac:dyDescent="0.25">
      <c r="B8972" s="238">
        <v>8909</v>
      </c>
      <c r="C8972" s="237">
        <v>275.0297825611666</v>
      </c>
    </row>
    <row r="8973" spans="2:3" x14ac:dyDescent="0.25">
      <c r="B8973" s="238">
        <v>8910</v>
      </c>
      <c r="C8973" s="237">
        <v>83.886445252589567</v>
      </c>
    </row>
    <row r="8974" spans="2:3" x14ac:dyDescent="0.25">
      <c r="B8974" s="238">
        <v>8911</v>
      </c>
      <c r="C8974" s="237">
        <v>15.462749512872492</v>
      </c>
    </row>
    <row r="8975" spans="2:3" x14ac:dyDescent="0.25">
      <c r="B8975" s="238">
        <v>8912</v>
      </c>
      <c r="C8975" s="237">
        <v>270.69248452920885</v>
      </c>
    </row>
    <row r="8976" spans="2:3" x14ac:dyDescent="0.25">
      <c r="B8976" s="238">
        <v>8913</v>
      </c>
      <c r="C8976" s="237">
        <v>172.92350251077477</v>
      </c>
    </row>
    <row r="8977" spans="2:3" x14ac:dyDescent="0.25">
      <c r="B8977" s="238">
        <v>8914</v>
      </c>
      <c r="C8977" s="237">
        <v>-108.15624102919392</v>
      </c>
    </row>
    <row r="8978" spans="2:3" x14ac:dyDescent="0.25">
      <c r="B8978" s="238">
        <v>8915</v>
      </c>
      <c r="C8978" s="237">
        <v>203.74636351047076</v>
      </c>
    </row>
    <row r="8979" spans="2:3" x14ac:dyDescent="0.25">
      <c r="B8979" s="238">
        <v>8916</v>
      </c>
      <c r="C8979" s="237">
        <v>-39.747710907793618</v>
      </c>
    </row>
    <row r="8980" spans="2:3" x14ac:dyDescent="0.25">
      <c r="B8980" s="238">
        <v>8917</v>
      </c>
      <c r="C8980" s="237">
        <v>149.33923559349392</v>
      </c>
    </row>
    <row r="8981" spans="2:3" x14ac:dyDescent="0.25">
      <c r="B8981" s="238">
        <v>8918</v>
      </c>
      <c r="C8981" s="237">
        <v>217.1565592394812</v>
      </c>
    </row>
    <row r="8982" spans="2:3" x14ac:dyDescent="0.25">
      <c r="B8982" s="238">
        <v>8919</v>
      </c>
      <c r="C8982" s="237">
        <v>141.13882888673899</v>
      </c>
    </row>
    <row r="8983" spans="2:3" x14ac:dyDescent="0.25">
      <c r="B8983" s="238">
        <v>8920</v>
      </c>
      <c r="C8983" s="237">
        <v>199.31389061705389</v>
      </c>
    </row>
    <row r="8984" spans="2:3" x14ac:dyDescent="0.25">
      <c r="B8984" s="238">
        <v>8921</v>
      </c>
      <c r="C8984" s="237">
        <v>-112.80140453719542</v>
      </c>
    </row>
    <row r="8985" spans="2:3" x14ac:dyDescent="0.25">
      <c r="B8985" s="238">
        <v>8922</v>
      </c>
      <c r="C8985" s="237">
        <v>-86.340980601370404</v>
      </c>
    </row>
    <row r="8986" spans="2:3" x14ac:dyDescent="0.25">
      <c r="B8986" s="238">
        <v>8923</v>
      </c>
      <c r="C8986" s="237">
        <v>146.49199348422081</v>
      </c>
    </row>
    <row r="8987" spans="2:3" x14ac:dyDescent="0.25">
      <c r="B8987" s="238">
        <v>8924</v>
      </c>
      <c r="C8987" s="237">
        <v>9.2912344451088131</v>
      </c>
    </row>
    <row r="8988" spans="2:3" x14ac:dyDescent="0.25">
      <c r="B8988" s="238">
        <v>8925</v>
      </c>
      <c r="C8988" s="237">
        <v>74.132454263053134</v>
      </c>
    </row>
    <row r="8989" spans="2:3" x14ac:dyDescent="0.25">
      <c r="B8989" s="238">
        <v>8926</v>
      </c>
      <c r="C8989" s="237">
        <v>150.0476675081274</v>
      </c>
    </row>
    <row r="8990" spans="2:3" x14ac:dyDescent="0.25">
      <c r="B8990" s="238">
        <v>8927</v>
      </c>
      <c r="C8990" s="237">
        <v>168.94523548619759</v>
      </c>
    </row>
    <row r="8991" spans="2:3" x14ac:dyDescent="0.25">
      <c r="B8991" s="238">
        <v>8928</v>
      </c>
      <c r="C8991" s="237">
        <v>14.238147574304932</v>
      </c>
    </row>
    <row r="8992" spans="2:3" x14ac:dyDescent="0.25">
      <c r="B8992" s="238">
        <v>8929</v>
      </c>
      <c r="C8992" s="237">
        <v>253.42616497764189</v>
      </c>
    </row>
    <row r="8993" spans="2:3" x14ac:dyDescent="0.25">
      <c r="B8993" s="238">
        <v>8930</v>
      </c>
      <c r="C8993" s="237">
        <v>112.71858231466246</v>
      </c>
    </row>
    <row r="8994" spans="2:3" x14ac:dyDescent="0.25">
      <c r="B8994" s="238">
        <v>8931</v>
      </c>
      <c r="C8994" s="237">
        <v>203.30812441283405</v>
      </c>
    </row>
    <row r="8995" spans="2:3" x14ac:dyDescent="0.25">
      <c r="B8995" s="238">
        <v>8932</v>
      </c>
      <c r="C8995" s="237">
        <v>-189.15936069456978</v>
      </c>
    </row>
    <row r="8996" spans="2:3" x14ac:dyDescent="0.25">
      <c r="B8996" s="238">
        <v>8933</v>
      </c>
      <c r="C8996" s="237">
        <v>138.36225046909649</v>
      </c>
    </row>
    <row r="8997" spans="2:3" x14ac:dyDescent="0.25">
      <c r="B8997" s="238">
        <v>8934</v>
      </c>
      <c r="C8997" s="237">
        <v>161.04801242103684</v>
      </c>
    </row>
    <row r="8998" spans="2:3" x14ac:dyDescent="0.25">
      <c r="B8998" s="238">
        <v>8935</v>
      </c>
      <c r="C8998" s="237">
        <v>43.914780343589939</v>
      </c>
    </row>
    <row r="8999" spans="2:3" x14ac:dyDescent="0.25">
      <c r="B8999" s="238">
        <v>8936</v>
      </c>
      <c r="C8999" s="237">
        <v>106.57661140171186</v>
      </c>
    </row>
    <row r="9000" spans="2:3" x14ac:dyDescent="0.25">
      <c r="B9000" s="238">
        <v>8937</v>
      </c>
      <c r="C9000" s="237">
        <v>406.38971324460744</v>
      </c>
    </row>
    <row r="9001" spans="2:3" x14ac:dyDescent="0.25">
      <c r="B9001" s="238">
        <v>8938</v>
      </c>
      <c r="C9001" s="237">
        <v>-6.3633026441908527</v>
      </c>
    </row>
    <row r="9002" spans="2:3" x14ac:dyDescent="0.25">
      <c r="B9002" s="238">
        <v>8939</v>
      </c>
      <c r="C9002" s="237">
        <v>163.61698028175746</v>
      </c>
    </row>
    <row r="9003" spans="2:3" x14ac:dyDescent="0.25">
      <c r="B9003" s="238">
        <v>8940</v>
      </c>
      <c r="C9003" s="237">
        <v>394.26542782210373</v>
      </c>
    </row>
    <row r="9004" spans="2:3" x14ac:dyDescent="0.25">
      <c r="B9004" s="238">
        <v>8941</v>
      </c>
      <c r="C9004" s="237">
        <v>143.42346470497523</v>
      </c>
    </row>
    <row r="9005" spans="2:3" x14ac:dyDescent="0.25">
      <c r="B9005" s="238">
        <v>8942</v>
      </c>
      <c r="C9005" s="237">
        <v>59.009710261111927</v>
      </c>
    </row>
    <row r="9006" spans="2:3" x14ac:dyDescent="0.25">
      <c r="B9006" s="238">
        <v>8943</v>
      </c>
      <c r="C9006" s="237">
        <v>176.39171498077195</v>
      </c>
    </row>
    <row r="9007" spans="2:3" x14ac:dyDescent="0.25">
      <c r="B9007" s="238">
        <v>8944</v>
      </c>
      <c r="C9007" s="237">
        <v>90.44041777407125</v>
      </c>
    </row>
    <row r="9008" spans="2:3" x14ac:dyDescent="0.25">
      <c r="B9008" s="238">
        <v>8945</v>
      </c>
      <c r="C9008" s="237">
        <v>60.683923998354217</v>
      </c>
    </row>
    <row r="9009" spans="2:3" x14ac:dyDescent="0.25">
      <c r="B9009" s="238">
        <v>8946</v>
      </c>
      <c r="C9009" s="237">
        <v>67.04593691236937</v>
      </c>
    </row>
    <row r="9010" spans="2:3" x14ac:dyDescent="0.25">
      <c r="B9010" s="238">
        <v>8947</v>
      </c>
      <c r="C9010" s="237">
        <v>100.77963043511355</v>
      </c>
    </row>
    <row r="9011" spans="2:3" x14ac:dyDescent="0.25">
      <c r="B9011" s="238">
        <v>8948</v>
      </c>
      <c r="C9011" s="237">
        <v>229.23732827798563</v>
      </c>
    </row>
    <row r="9012" spans="2:3" x14ac:dyDescent="0.25">
      <c r="B9012" s="238">
        <v>8949</v>
      </c>
      <c r="C9012" s="237">
        <v>54.690638630528738</v>
      </c>
    </row>
    <row r="9013" spans="2:3" x14ac:dyDescent="0.25">
      <c r="B9013" s="238">
        <v>8950</v>
      </c>
      <c r="C9013" s="237">
        <v>175.92237586573643</v>
      </c>
    </row>
    <row r="9014" spans="2:3" x14ac:dyDescent="0.25">
      <c r="B9014" s="238">
        <v>8951</v>
      </c>
      <c r="C9014" s="237">
        <v>151.59066251626734</v>
      </c>
    </row>
    <row r="9015" spans="2:3" x14ac:dyDescent="0.25">
      <c r="B9015" s="238">
        <v>8952</v>
      </c>
      <c r="C9015" s="237">
        <v>59.317477328495258</v>
      </c>
    </row>
    <row r="9016" spans="2:3" x14ac:dyDescent="0.25">
      <c r="B9016" s="238">
        <v>8953</v>
      </c>
      <c r="C9016" s="237">
        <v>64.99954283814813</v>
      </c>
    </row>
    <row r="9017" spans="2:3" x14ac:dyDescent="0.25">
      <c r="B9017" s="238">
        <v>8954</v>
      </c>
      <c r="C9017" s="237">
        <v>218.46930348938409</v>
      </c>
    </row>
    <row r="9018" spans="2:3" x14ac:dyDescent="0.25">
      <c r="B9018" s="238">
        <v>8955</v>
      </c>
      <c r="C9018" s="237">
        <v>123.64252758972398</v>
      </c>
    </row>
    <row r="9019" spans="2:3" x14ac:dyDescent="0.25">
      <c r="B9019" s="238">
        <v>8956</v>
      </c>
      <c r="C9019" s="237">
        <v>242.78993004166341</v>
      </c>
    </row>
    <row r="9020" spans="2:3" x14ac:dyDescent="0.25">
      <c r="B9020" s="238">
        <v>8957</v>
      </c>
      <c r="C9020" s="237">
        <v>267.18931502432042</v>
      </c>
    </row>
    <row r="9021" spans="2:3" x14ac:dyDescent="0.25">
      <c r="B9021" s="238">
        <v>8958</v>
      </c>
      <c r="C9021" s="237">
        <v>243.34191219039081</v>
      </c>
    </row>
    <row r="9022" spans="2:3" x14ac:dyDescent="0.25">
      <c r="B9022" s="238">
        <v>8959</v>
      </c>
      <c r="C9022" s="237">
        <v>224.15221225653548</v>
      </c>
    </row>
    <row r="9023" spans="2:3" x14ac:dyDescent="0.25">
      <c r="B9023" s="238">
        <v>8960</v>
      </c>
      <c r="C9023" s="237">
        <v>-103.41340177932045</v>
      </c>
    </row>
    <row r="9024" spans="2:3" x14ac:dyDescent="0.25">
      <c r="B9024" s="238">
        <v>8961</v>
      </c>
      <c r="C9024" s="237">
        <v>263.87720837628046</v>
      </c>
    </row>
    <row r="9025" spans="2:3" x14ac:dyDescent="0.25">
      <c r="B9025" s="238">
        <v>8962</v>
      </c>
      <c r="C9025" s="237">
        <v>37.562012389515331</v>
      </c>
    </row>
    <row r="9026" spans="2:3" x14ac:dyDescent="0.25">
      <c r="B9026" s="238">
        <v>8963</v>
      </c>
      <c r="C9026" s="237">
        <v>203.16835398087358</v>
      </c>
    </row>
    <row r="9027" spans="2:3" x14ac:dyDescent="0.25">
      <c r="B9027" s="238">
        <v>8964</v>
      </c>
      <c r="C9027" s="237">
        <v>171.20016265181894</v>
      </c>
    </row>
    <row r="9028" spans="2:3" x14ac:dyDescent="0.25">
      <c r="B9028" s="238">
        <v>8965</v>
      </c>
      <c r="C9028" s="237">
        <v>-229.57162264090545</v>
      </c>
    </row>
    <row r="9029" spans="2:3" x14ac:dyDescent="0.25">
      <c r="B9029" s="238">
        <v>8966</v>
      </c>
      <c r="C9029" s="237">
        <v>-47.511349220803737</v>
      </c>
    </row>
    <row r="9030" spans="2:3" x14ac:dyDescent="0.25">
      <c r="B9030" s="238">
        <v>8967</v>
      </c>
      <c r="C9030" s="237">
        <v>340.8505496346545</v>
      </c>
    </row>
    <row r="9031" spans="2:3" x14ac:dyDescent="0.25">
      <c r="B9031" s="238">
        <v>8968</v>
      </c>
      <c r="C9031" s="237">
        <v>44.34225547462556</v>
      </c>
    </row>
    <row r="9032" spans="2:3" x14ac:dyDescent="0.25">
      <c r="B9032" s="238">
        <v>8969</v>
      </c>
      <c r="C9032" s="237">
        <v>109.55764355852943</v>
      </c>
    </row>
    <row r="9033" spans="2:3" x14ac:dyDescent="0.25">
      <c r="B9033" s="238">
        <v>8970</v>
      </c>
      <c r="C9033" s="237">
        <v>197.78866997520907</v>
      </c>
    </row>
    <row r="9034" spans="2:3" x14ac:dyDescent="0.25">
      <c r="B9034" s="238">
        <v>8971</v>
      </c>
      <c r="C9034" s="237">
        <v>97.849870445417395</v>
      </c>
    </row>
    <row r="9035" spans="2:3" x14ac:dyDescent="0.25">
      <c r="B9035" s="238">
        <v>8972</v>
      </c>
      <c r="C9035" s="237">
        <v>85.88913497030525</v>
      </c>
    </row>
    <row r="9036" spans="2:3" x14ac:dyDescent="0.25">
      <c r="B9036" s="238">
        <v>8973</v>
      </c>
      <c r="C9036" s="237">
        <v>-188.67755303906716</v>
      </c>
    </row>
    <row r="9037" spans="2:3" x14ac:dyDescent="0.25">
      <c r="B9037" s="238">
        <v>8974</v>
      </c>
      <c r="C9037" s="237">
        <v>9.0718429489396613</v>
      </c>
    </row>
    <row r="9038" spans="2:3" x14ac:dyDescent="0.25">
      <c r="B9038" s="238">
        <v>8975</v>
      </c>
      <c r="C9038" s="237">
        <v>-3.9970117671689707</v>
      </c>
    </row>
    <row r="9039" spans="2:3" x14ac:dyDescent="0.25">
      <c r="B9039" s="238">
        <v>8976</v>
      </c>
      <c r="C9039" s="237">
        <v>139.46722709261775</v>
      </c>
    </row>
    <row r="9040" spans="2:3" x14ac:dyDescent="0.25">
      <c r="B9040" s="238">
        <v>8977</v>
      </c>
      <c r="C9040" s="237">
        <v>-59.860141598226789</v>
      </c>
    </row>
    <row r="9041" spans="2:3" x14ac:dyDescent="0.25">
      <c r="B9041" s="238">
        <v>8978</v>
      </c>
      <c r="C9041" s="237">
        <v>246.34027517296349</v>
      </c>
    </row>
    <row r="9042" spans="2:3" x14ac:dyDescent="0.25">
      <c r="B9042" s="238">
        <v>8979</v>
      </c>
      <c r="C9042" s="237">
        <v>263.06813659875058</v>
      </c>
    </row>
    <row r="9043" spans="2:3" x14ac:dyDescent="0.25">
      <c r="B9043" s="238">
        <v>8980</v>
      </c>
      <c r="C9043" s="237">
        <v>128.06277567987129</v>
      </c>
    </row>
    <row r="9044" spans="2:3" x14ac:dyDescent="0.25">
      <c r="B9044" s="238">
        <v>8981</v>
      </c>
      <c r="C9044" s="237">
        <v>166.67788794886309</v>
      </c>
    </row>
    <row r="9045" spans="2:3" x14ac:dyDescent="0.25">
      <c r="B9045" s="238">
        <v>8982</v>
      </c>
      <c r="C9045" s="237">
        <v>155.23090005454981</v>
      </c>
    </row>
    <row r="9046" spans="2:3" x14ac:dyDescent="0.25">
      <c r="B9046" s="238">
        <v>8983</v>
      </c>
      <c r="C9046" s="237">
        <v>182.78420739095154</v>
      </c>
    </row>
    <row r="9047" spans="2:3" x14ac:dyDescent="0.25">
      <c r="B9047" s="238">
        <v>8984</v>
      </c>
      <c r="C9047" s="237">
        <v>190.54196743347865</v>
      </c>
    </row>
    <row r="9048" spans="2:3" x14ac:dyDescent="0.25">
      <c r="B9048" s="238">
        <v>8985</v>
      </c>
      <c r="C9048" s="237">
        <v>-24.946730347913388</v>
      </c>
    </row>
    <row r="9049" spans="2:3" x14ac:dyDescent="0.25">
      <c r="B9049" s="238">
        <v>8986</v>
      </c>
      <c r="C9049" s="237">
        <v>-65.585856467340932</v>
      </c>
    </row>
    <row r="9050" spans="2:3" x14ac:dyDescent="0.25">
      <c r="B9050" s="238">
        <v>8987</v>
      </c>
      <c r="C9050" s="237">
        <v>305.91129001618083</v>
      </c>
    </row>
    <row r="9051" spans="2:3" x14ac:dyDescent="0.25">
      <c r="B9051" s="238">
        <v>8988</v>
      </c>
      <c r="C9051" s="237">
        <v>365.52455191516952</v>
      </c>
    </row>
    <row r="9052" spans="2:3" x14ac:dyDescent="0.25">
      <c r="B9052" s="238">
        <v>8989</v>
      </c>
      <c r="C9052" s="237">
        <v>55.259258727388598</v>
      </c>
    </row>
    <row r="9053" spans="2:3" x14ac:dyDescent="0.25">
      <c r="B9053" s="238">
        <v>8990</v>
      </c>
      <c r="C9053" s="237">
        <v>273.70454029450843</v>
      </c>
    </row>
    <row r="9054" spans="2:3" x14ac:dyDescent="0.25">
      <c r="B9054" s="238">
        <v>8991</v>
      </c>
      <c r="C9054" s="237">
        <v>265.81854542765495</v>
      </c>
    </row>
    <row r="9055" spans="2:3" x14ac:dyDescent="0.25">
      <c r="B9055" s="238">
        <v>8992</v>
      </c>
      <c r="C9055" s="237">
        <v>208.19611338207517</v>
      </c>
    </row>
    <row r="9056" spans="2:3" x14ac:dyDescent="0.25">
      <c r="B9056" s="238">
        <v>8993</v>
      </c>
      <c r="C9056" s="237">
        <v>250.43574597097617</v>
      </c>
    </row>
    <row r="9057" spans="2:3" x14ac:dyDescent="0.25">
      <c r="B9057" s="238">
        <v>8994</v>
      </c>
      <c r="C9057" s="237">
        <v>123.46478496226082</v>
      </c>
    </row>
    <row r="9058" spans="2:3" x14ac:dyDescent="0.25">
      <c r="B9058" s="238">
        <v>8995</v>
      </c>
      <c r="C9058" s="237">
        <v>196.65597714441313</v>
      </c>
    </row>
    <row r="9059" spans="2:3" x14ac:dyDescent="0.25">
      <c r="B9059" s="238">
        <v>8996</v>
      </c>
      <c r="C9059" s="237">
        <v>-0.24257584936123067</v>
      </c>
    </row>
    <row r="9060" spans="2:3" x14ac:dyDescent="0.25">
      <c r="B9060" s="238">
        <v>8997</v>
      </c>
      <c r="C9060" s="237">
        <v>497.04901816597163</v>
      </c>
    </row>
    <row r="9061" spans="2:3" x14ac:dyDescent="0.25">
      <c r="B9061" s="238">
        <v>8998</v>
      </c>
      <c r="C9061" s="237">
        <v>140.63371879091713</v>
      </c>
    </row>
    <row r="9062" spans="2:3" x14ac:dyDescent="0.25">
      <c r="B9062" s="238">
        <v>8999</v>
      </c>
      <c r="C9062" s="237">
        <v>59.863348886791506</v>
      </c>
    </row>
    <row r="9063" spans="2:3" x14ac:dyDescent="0.25">
      <c r="B9063" s="238">
        <v>9000</v>
      </c>
      <c r="C9063" s="237">
        <v>92.427450015562059</v>
      </c>
    </row>
    <row r="9064" spans="2:3" x14ac:dyDescent="0.25">
      <c r="B9064" s="238">
        <v>9001</v>
      </c>
      <c r="C9064" s="237">
        <v>87.888960211404381</v>
      </c>
    </row>
    <row r="9065" spans="2:3" x14ac:dyDescent="0.25">
      <c r="B9065" s="238">
        <v>9002</v>
      </c>
      <c r="C9065" s="237">
        <v>151.1103743434129</v>
      </c>
    </row>
    <row r="9066" spans="2:3" x14ac:dyDescent="0.25">
      <c r="B9066" s="238">
        <v>9003</v>
      </c>
      <c r="C9066" s="237">
        <v>131.21552566949441</v>
      </c>
    </row>
    <row r="9067" spans="2:3" x14ac:dyDescent="0.25">
      <c r="B9067" s="238">
        <v>9004</v>
      </c>
      <c r="C9067" s="237">
        <v>33.304385583443235</v>
      </c>
    </row>
    <row r="9068" spans="2:3" x14ac:dyDescent="0.25">
      <c r="B9068" s="238">
        <v>9005</v>
      </c>
      <c r="C9068" s="237">
        <v>208.37923388944733</v>
      </c>
    </row>
    <row r="9069" spans="2:3" x14ac:dyDescent="0.25">
      <c r="B9069" s="238">
        <v>9006</v>
      </c>
      <c r="C9069" s="237">
        <v>150.09536231683347</v>
      </c>
    </row>
    <row r="9070" spans="2:3" x14ac:dyDescent="0.25">
      <c r="B9070" s="238">
        <v>9007</v>
      </c>
      <c r="C9070" s="237">
        <v>168.80705531641394</v>
      </c>
    </row>
    <row r="9071" spans="2:3" x14ac:dyDescent="0.25">
      <c r="B9071" s="238">
        <v>9008</v>
      </c>
      <c r="C9071" s="237">
        <v>133.7595996962024</v>
      </c>
    </row>
    <row r="9072" spans="2:3" x14ac:dyDescent="0.25">
      <c r="B9072" s="238">
        <v>9009</v>
      </c>
      <c r="C9072" s="237">
        <v>47.625485534523534</v>
      </c>
    </row>
    <row r="9073" spans="2:3" x14ac:dyDescent="0.25">
      <c r="B9073" s="238">
        <v>9010</v>
      </c>
      <c r="C9073" s="237">
        <v>185.30090212943421</v>
      </c>
    </row>
    <row r="9074" spans="2:3" x14ac:dyDescent="0.25">
      <c r="B9074" s="238">
        <v>9011</v>
      </c>
      <c r="C9074" s="237">
        <v>245.51936781532004</v>
      </c>
    </row>
    <row r="9075" spans="2:3" x14ac:dyDescent="0.25">
      <c r="B9075" s="238">
        <v>9012</v>
      </c>
      <c r="C9075" s="237">
        <v>-180.59284783581541</v>
      </c>
    </row>
    <row r="9076" spans="2:3" x14ac:dyDescent="0.25">
      <c r="B9076" s="238">
        <v>9013</v>
      </c>
      <c r="C9076" s="237">
        <v>92.21278478201323</v>
      </c>
    </row>
    <row r="9077" spans="2:3" x14ac:dyDescent="0.25">
      <c r="B9077" s="238">
        <v>9014</v>
      </c>
      <c r="C9077" s="237">
        <v>157.87481832993058</v>
      </c>
    </row>
    <row r="9078" spans="2:3" x14ac:dyDescent="0.25">
      <c r="B9078" s="238">
        <v>9015</v>
      </c>
      <c r="C9078" s="237">
        <v>-39.147078584607982</v>
      </c>
    </row>
    <row r="9079" spans="2:3" x14ac:dyDescent="0.25">
      <c r="B9079" s="238">
        <v>9016</v>
      </c>
      <c r="C9079" s="237">
        <v>-159.36108490610877</v>
      </c>
    </row>
    <row r="9080" spans="2:3" x14ac:dyDescent="0.25">
      <c r="B9080" s="238">
        <v>9017</v>
      </c>
      <c r="C9080" s="237">
        <v>89.845252419315187</v>
      </c>
    </row>
    <row r="9081" spans="2:3" x14ac:dyDescent="0.25">
      <c r="B9081" s="238">
        <v>9018</v>
      </c>
      <c r="C9081" s="237">
        <v>176.15989569654937</v>
      </c>
    </row>
    <row r="9082" spans="2:3" x14ac:dyDescent="0.25">
      <c r="B9082" s="238">
        <v>9019</v>
      </c>
      <c r="C9082" s="237">
        <v>168.95464545873921</v>
      </c>
    </row>
    <row r="9083" spans="2:3" x14ac:dyDescent="0.25">
      <c r="B9083" s="238">
        <v>9020</v>
      </c>
      <c r="C9083" s="237">
        <v>194.60950311223303</v>
      </c>
    </row>
    <row r="9084" spans="2:3" x14ac:dyDescent="0.25">
      <c r="B9084" s="238">
        <v>9021</v>
      </c>
      <c r="C9084" s="237">
        <v>156.01718140237327</v>
      </c>
    </row>
    <row r="9085" spans="2:3" x14ac:dyDescent="0.25">
      <c r="B9085" s="238">
        <v>9022</v>
      </c>
      <c r="C9085" s="237">
        <v>176.97409971025016</v>
      </c>
    </row>
    <row r="9086" spans="2:3" x14ac:dyDescent="0.25">
      <c r="B9086" s="238">
        <v>9023</v>
      </c>
      <c r="C9086" s="237">
        <v>3.330214922949466</v>
      </c>
    </row>
    <row r="9087" spans="2:3" x14ac:dyDescent="0.25">
      <c r="B9087" s="238">
        <v>9024</v>
      </c>
      <c r="C9087" s="237">
        <v>115.76189673992675</v>
      </c>
    </row>
    <row r="9088" spans="2:3" x14ac:dyDescent="0.25">
      <c r="B9088" s="238">
        <v>9025</v>
      </c>
      <c r="C9088" s="237">
        <v>308.28978773040848</v>
      </c>
    </row>
    <row r="9089" spans="2:3" x14ac:dyDescent="0.25">
      <c r="B9089" s="238">
        <v>9026</v>
      </c>
      <c r="C9089" s="237">
        <v>-26.073533726643888</v>
      </c>
    </row>
    <row r="9090" spans="2:3" x14ac:dyDescent="0.25">
      <c r="B9090" s="238">
        <v>9027</v>
      </c>
      <c r="C9090" s="237">
        <v>86.829798250877872</v>
      </c>
    </row>
    <row r="9091" spans="2:3" x14ac:dyDescent="0.25">
      <c r="B9091" s="238">
        <v>9028</v>
      </c>
      <c r="C9091" s="237">
        <v>265.1558566447776</v>
      </c>
    </row>
    <row r="9092" spans="2:3" x14ac:dyDescent="0.25">
      <c r="B9092" s="238">
        <v>9029</v>
      </c>
      <c r="C9092" s="237">
        <v>103.83277003224762</v>
      </c>
    </row>
    <row r="9093" spans="2:3" x14ac:dyDescent="0.25">
      <c r="B9093" s="238">
        <v>9030</v>
      </c>
      <c r="C9093" s="237">
        <v>324.39963872569507</v>
      </c>
    </row>
    <row r="9094" spans="2:3" x14ac:dyDescent="0.25">
      <c r="B9094" s="238">
        <v>9031</v>
      </c>
      <c r="C9094" s="237">
        <v>-6.3359807600114522</v>
      </c>
    </row>
    <row r="9095" spans="2:3" x14ac:dyDescent="0.25">
      <c r="B9095" s="238">
        <v>9032</v>
      </c>
      <c r="C9095" s="237">
        <v>393.16264793554711</v>
      </c>
    </row>
    <row r="9096" spans="2:3" x14ac:dyDescent="0.25">
      <c r="B9096" s="238">
        <v>9033</v>
      </c>
      <c r="C9096" s="237">
        <v>186.26145190271853</v>
      </c>
    </row>
    <row r="9097" spans="2:3" x14ac:dyDescent="0.25">
      <c r="B9097" s="238">
        <v>9034</v>
      </c>
      <c r="C9097" s="237">
        <v>246.18237761393976</v>
      </c>
    </row>
    <row r="9098" spans="2:3" x14ac:dyDescent="0.25">
      <c r="B9098" s="238">
        <v>9035</v>
      </c>
      <c r="C9098" s="237">
        <v>61.29244113586217</v>
      </c>
    </row>
    <row r="9099" spans="2:3" x14ac:dyDescent="0.25">
      <c r="B9099" s="238">
        <v>9036</v>
      </c>
      <c r="C9099" s="237">
        <v>187.80918556585249</v>
      </c>
    </row>
    <row r="9100" spans="2:3" x14ac:dyDescent="0.25">
      <c r="B9100" s="238">
        <v>9037</v>
      </c>
      <c r="C9100" s="237">
        <v>253.21274133956109</v>
      </c>
    </row>
    <row r="9101" spans="2:3" x14ac:dyDescent="0.25">
      <c r="B9101" s="238">
        <v>9038</v>
      </c>
      <c r="C9101" s="237">
        <v>204.46895679321182</v>
      </c>
    </row>
    <row r="9102" spans="2:3" x14ac:dyDescent="0.25">
      <c r="B9102" s="238">
        <v>9039</v>
      </c>
      <c r="C9102" s="237">
        <v>161.74548486236938</v>
      </c>
    </row>
    <row r="9103" spans="2:3" x14ac:dyDescent="0.25">
      <c r="B9103" s="238">
        <v>9040</v>
      </c>
      <c r="C9103" s="237">
        <v>144.97538709846685</v>
      </c>
    </row>
    <row r="9104" spans="2:3" x14ac:dyDescent="0.25">
      <c r="B9104" s="238">
        <v>9041</v>
      </c>
      <c r="C9104" s="237">
        <v>-189.76863518826025</v>
      </c>
    </row>
    <row r="9105" spans="2:3" x14ac:dyDescent="0.25">
      <c r="B9105" s="238">
        <v>9042</v>
      </c>
      <c r="C9105" s="237">
        <v>-33.605047641044592</v>
      </c>
    </row>
    <row r="9106" spans="2:3" x14ac:dyDescent="0.25">
      <c r="B9106" s="238">
        <v>9043</v>
      </c>
      <c r="C9106" s="237">
        <v>-15.410049114166497</v>
      </c>
    </row>
    <row r="9107" spans="2:3" x14ac:dyDescent="0.25">
      <c r="B9107" s="238">
        <v>9044</v>
      </c>
      <c r="C9107" s="237">
        <v>117.13009270668422</v>
      </c>
    </row>
    <row r="9108" spans="2:3" x14ac:dyDescent="0.25">
      <c r="B9108" s="238">
        <v>9045</v>
      </c>
      <c r="C9108" s="237">
        <v>133.62822061763006</v>
      </c>
    </row>
    <row r="9109" spans="2:3" x14ac:dyDescent="0.25">
      <c r="B9109" s="238">
        <v>9046</v>
      </c>
      <c r="C9109" s="237">
        <v>-18.430745288790547</v>
      </c>
    </row>
    <row r="9110" spans="2:3" x14ac:dyDescent="0.25">
      <c r="B9110" s="238">
        <v>9047</v>
      </c>
      <c r="C9110" s="237">
        <v>87.935356486458829</v>
      </c>
    </row>
    <row r="9111" spans="2:3" x14ac:dyDescent="0.25">
      <c r="B9111" s="238">
        <v>9048</v>
      </c>
      <c r="C9111" s="237">
        <v>121.28331888179476</v>
      </c>
    </row>
    <row r="9112" spans="2:3" x14ac:dyDescent="0.25">
      <c r="B9112" s="238">
        <v>9049</v>
      </c>
      <c r="C9112" s="237">
        <v>53.307805585926388</v>
      </c>
    </row>
    <row r="9113" spans="2:3" x14ac:dyDescent="0.25">
      <c r="B9113" s="238">
        <v>9050</v>
      </c>
      <c r="C9113" s="237">
        <v>-72.950586563284503</v>
      </c>
    </row>
    <row r="9114" spans="2:3" x14ac:dyDescent="0.25">
      <c r="B9114" s="238">
        <v>9051</v>
      </c>
      <c r="C9114" s="237">
        <v>18.508093654102581</v>
      </c>
    </row>
    <row r="9115" spans="2:3" x14ac:dyDescent="0.25">
      <c r="B9115" s="238">
        <v>9052</v>
      </c>
      <c r="C9115" s="237">
        <v>147.77900485224899</v>
      </c>
    </row>
    <row r="9116" spans="2:3" x14ac:dyDescent="0.25">
      <c r="B9116" s="238">
        <v>9053</v>
      </c>
      <c r="C9116" s="237">
        <v>120.38752039271307</v>
      </c>
    </row>
    <row r="9117" spans="2:3" x14ac:dyDescent="0.25">
      <c r="B9117" s="238">
        <v>9054</v>
      </c>
      <c r="C9117" s="237">
        <v>257.71569497124608</v>
      </c>
    </row>
    <row r="9118" spans="2:3" x14ac:dyDescent="0.25">
      <c r="B9118" s="238">
        <v>9055</v>
      </c>
      <c r="C9118" s="237">
        <v>201.3825844750273</v>
      </c>
    </row>
    <row r="9119" spans="2:3" x14ac:dyDescent="0.25">
      <c r="B9119" s="238">
        <v>9056</v>
      </c>
      <c r="C9119" s="237">
        <v>180.23417392367969</v>
      </c>
    </row>
    <row r="9120" spans="2:3" x14ac:dyDescent="0.25">
      <c r="B9120" s="238">
        <v>9057</v>
      </c>
      <c r="C9120" s="237">
        <v>52.84582392073186</v>
      </c>
    </row>
    <row r="9121" spans="2:3" x14ac:dyDescent="0.25">
      <c r="B9121" s="238">
        <v>9058</v>
      </c>
      <c r="C9121" s="237">
        <v>228.50422729027241</v>
      </c>
    </row>
    <row r="9122" spans="2:3" x14ac:dyDescent="0.25">
      <c r="B9122" s="238">
        <v>9059</v>
      </c>
      <c r="C9122" s="237">
        <v>94.86843806721069</v>
      </c>
    </row>
    <row r="9123" spans="2:3" x14ac:dyDescent="0.25">
      <c r="B9123" s="238">
        <v>9060</v>
      </c>
      <c r="C9123" s="237">
        <v>-78.119331331269279</v>
      </c>
    </row>
    <row r="9124" spans="2:3" x14ac:dyDescent="0.25">
      <c r="B9124" s="238">
        <v>9061</v>
      </c>
      <c r="C9124" s="237">
        <v>99.375665139490835</v>
      </c>
    </row>
    <row r="9125" spans="2:3" x14ac:dyDescent="0.25">
      <c r="B9125" s="238">
        <v>9062</v>
      </c>
      <c r="C9125" s="237">
        <v>-92.382619851631318</v>
      </c>
    </row>
    <row r="9126" spans="2:3" x14ac:dyDescent="0.25">
      <c r="B9126" s="238">
        <v>9063</v>
      </c>
      <c r="C9126" s="237">
        <v>531.51295333206394</v>
      </c>
    </row>
    <row r="9127" spans="2:3" x14ac:dyDescent="0.25">
      <c r="B9127" s="238">
        <v>9064</v>
      </c>
      <c r="C9127" s="237">
        <v>207.71088465718395</v>
      </c>
    </row>
    <row r="9128" spans="2:3" x14ac:dyDescent="0.25">
      <c r="B9128" s="238">
        <v>9065</v>
      </c>
      <c r="C9128" s="237">
        <v>114.51648006960036</v>
      </c>
    </row>
    <row r="9129" spans="2:3" x14ac:dyDescent="0.25">
      <c r="B9129" s="238">
        <v>9066</v>
      </c>
      <c r="C9129" s="237">
        <v>228.51618024765025</v>
      </c>
    </row>
    <row r="9130" spans="2:3" x14ac:dyDescent="0.25">
      <c r="B9130" s="238">
        <v>9067</v>
      </c>
      <c r="C9130" s="237">
        <v>-55.940197817186174</v>
      </c>
    </row>
    <row r="9131" spans="2:3" x14ac:dyDescent="0.25">
      <c r="B9131" s="238">
        <v>9068</v>
      </c>
      <c r="C9131" s="237">
        <v>-11.094010166003727</v>
      </c>
    </row>
    <row r="9132" spans="2:3" x14ac:dyDescent="0.25">
      <c r="B9132" s="238">
        <v>9069</v>
      </c>
      <c r="C9132" s="237">
        <v>190.80649129684045</v>
      </c>
    </row>
    <row r="9133" spans="2:3" x14ac:dyDescent="0.25">
      <c r="B9133" s="238">
        <v>9070</v>
      </c>
      <c r="C9133" s="237">
        <v>206.12386262556288</v>
      </c>
    </row>
    <row r="9134" spans="2:3" x14ac:dyDescent="0.25">
      <c r="B9134" s="238">
        <v>9071</v>
      </c>
      <c r="C9134" s="237">
        <v>161.9001200209789</v>
      </c>
    </row>
    <row r="9135" spans="2:3" x14ac:dyDescent="0.25">
      <c r="B9135" s="238">
        <v>9072</v>
      </c>
      <c r="C9135" s="237">
        <v>-39.685937545653275</v>
      </c>
    </row>
    <row r="9136" spans="2:3" x14ac:dyDescent="0.25">
      <c r="B9136" s="238">
        <v>9073</v>
      </c>
      <c r="C9136" s="237">
        <v>-75.852809196150673</v>
      </c>
    </row>
    <row r="9137" spans="2:3" x14ac:dyDescent="0.25">
      <c r="B9137" s="238">
        <v>9074</v>
      </c>
      <c r="C9137" s="237">
        <v>227.08617732325234</v>
      </c>
    </row>
    <row r="9138" spans="2:3" x14ac:dyDescent="0.25">
      <c r="B9138" s="238">
        <v>9075</v>
      </c>
      <c r="C9138" s="237">
        <v>-69.344064648538676</v>
      </c>
    </row>
    <row r="9139" spans="2:3" x14ac:dyDescent="0.25">
      <c r="B9139" s="238">
        <v>9076</v>
      </c>
      <c r="C9139" s="237">
        <v>206.47417456240788</v>
      </c>
    </row>
    <row r="9140" spans="2:3" x14ac:dyDescent="0.25">
      <c r="B9140" s="238">
        <v>9077</v>
      </c>
      <c r="C9140" s="237">
        <v>10.816250575175076</v>
      </c>
    </row>
    <row r="9141" spans="2:3" x14ac:dyDescent="0.25">
      <c r="B9141" s="238">
        <v>9078</v>
      </c>
      <c r="C9141" s="237">
        <v>58.525906882525817</v>
      </c>
    </row>
    <row r="9142" spans="2:3" x14ac:dyDescent="0.25">
      <c r="B9142" s="238">
        <v>9079</v>
      </c>
      <c r="C9142" s="237">
        <v>88.154976784007005</v>
      </c>
    </row>
    <row r="9143" spans="2:3" x14ac:dyDescent="0.25">
      <c r="B9143" s="238">
        <v>9080</v>
      </c>
      <c r="C9143" s="237">
        <v>190.16296525277417</v>
      </c>
    </row>
    <row r="9144" spans="2:3" x14ac:dyDescent="0.25">
      <c r="B9144" s="238">
        <v>9081</v>
      </c>
      <c r="C9144" s="237">
        <v>-54.929935353418273</v>
      </c>
    </row>
    <row r="9145" spans="2:3" x14ac:dyDescent="0.25">
      <c r="B9145" s="238">
        <v>9082</v>
      </c>
      <c r="C9145" s="237">
        <v>88.756115202727671</v>
      </c>
    </row>
    <row r="9146" spans="2:3" x14ac:dyDescent="0.25">
      <c r="B9146" s="238">
        <v>9083</v>
      </c>
      <c r="C9146" s="237">
        <v>231.68474776022563</v>
      </c>
    </row>
    <row r="9147" spans="2:3" x14ac:dyDescent="0.25">
      <c r="B9147" s="238">
        <v>9084</v>
      </c>
      <c r="C9147" s="237">
        <v>118.88197113004156</v>
      </c>
    </row>
    <row r="9148" spans="2:3" x14ac:dyDescent="0.25">
      <c r="B9148" s="238">
        <v>9085</v>
      </c>
      <c r="C9148" s="237">
        <v>343.23676224897736</v>
      </c>
    </row>
    <row r="9149" spans="2:3" x14ac:dyDescent="0.25">
      <c r="B9149" s="238">
        <v>9086</v>
      </c>
      <c r="C9149" s="237">
        <v>251.26351181140342</v>
      </c>
    </row>
    <row r="9150" spans="2:3" x14ac:dyDescent="0.25">
      <c r="B9150" s="238">
        <v>9087</v>
      </c>
      <c r="C9150" s="237">
        <v>70.826029793311704</v>
      </c>
    </row>
    <row r="9151" spans="2:3" x14ac:dyDescent="0.25">
      <c r="B9151" s="238">
        <v>9088</v>
      </c>
      <c r="C9151" s="237">
        <v>54.612639115911975</v>
      </c>
    </row>
    <row r="9152" spans="2:3" x14ac:dyDescent="0.25">
      <c r="B9152" s="238">
        <v>9089</v>
      </c>
      <c r="C9152" s="237">
        <v>232.32590976455498</v>
      </c>
    </row>
    <row r="9153" spans="2:3" x14ac:dyDescent="0.25">
      <c r="B9153" s="238">
        <v>9090</v>
      </c>
      <c r="C9153" s="237">
        <v>68.450757063051611</v>
      </c>
    </row>
    <row r="9154" spans="2:3" x14ac:dyDescent="0.25">
      <c r="B9154" s="238">
        <v>9091</v>
      </c>
      <c r="C9154" s="237">
        <v>121.31309437431237</v>
      </c>
    </row>
    <row r="9155" spans="2:3" x14ac:dyDescent="0.25">
      <c r="B9155" s="238">
        <v>9092</v>
      </c>
      <c r="C9155" s="237">
        <v>28.533875731523054</v>
      </c>
    </row>
    <row r="9156" spans="2:3" x14ac:dyDescent="0.25">
      <c r="B9156" s="238">
        <v>9093</v>
      </c>
      <c r="C9156" s="237">
        <v>-142.15642266335107</v>
      </c>
    </row>
    <row r="9157" spans="2:3" x14ac:dyDescent="0.25">
      <c r="B9157" s="238">
        <v>9094</v>
      </c>
      <c r="C9157" s="237">
        <v>-10.244694448689415</v>
      </c>
    </row>
    <row r="9158" spans="2:3" x14ac:dyDescent="0.25">
      <c r="B9158" s="238">
        <v>9095</v>
      </c>
      <c r="C9158" s="237">
        <v>114.82523536687758</v>
      </c>
    </row>
    <row r="9159" spans="2:3" x14ac:dyDescent="0.25">
      <c r="B9159" s="238">
        <v>9096</v>
      </c>
      <c r="C9159" s="237">
        <v>-8.3282780405134815</v>
      </c>
    </row>
    <row r="9160" spans="2:3" x14ac:dyDescent="0.25">
      <c r="B9160" s="238">
        <v>9097</v>
      </c>
      <c r="C9160" s="237">
        <v>189.71108290363529</v>
      </c>
    </row>
    <row r="9161" spans="2:3" x14ac:dyDescent="0.25">
      <c r="B9161" s="238">
        <v>9098</v>
      </c>
      <c r="C9161" s="237">
        <v>-146.57647500432182</v>
      </c>
    </row>
    <row r="9162" spans="2:3" x14ac:dyDescent="0.25">
      <c r="B9162" s="238">
        <v>9099</v>
      </c>
      <c r="C9162" s="237">
        <v>105.88817225311467</v>
      </c>
    </row>
    <row r="9163" spans="2:3" x14ac:dyDescent="0.25">
      <c r="B9163" s="238">
        <v>9100</v>
      </c>
      <c r="C9163" s="237">
        <v>283.50941817347302</v>
      </c>
    </row>
    <row r="9164" spans="2:3" x14ac:dyDescent="0.25">
      <c r="B9164" s="238">
        <v>9101</v>
      </c>
      <c r="C9164" s="237">
        <v>93.631873815667277</v>
      </c>
    </row>
    <row r="9165" spans="2:3" x14ac:dyDescent="0.25">
      <c r="B9165" s="238">
        <v>9102</v>
      </c>
      <c r="C9165" s="237">
        <v>310.6858969004677</v>
      </c>
    </row>
    <row r="9166" spans="2:3" x14ac:dyDescent="0.25">
      <c r="B9166" s="238">
        <v>9103</v>
      </c>
      <c r="C9166" s="237">
        <v>-38.981910322115965</v>
      </c>
    </row>
    <row r="9167" spans="2:3" x14ac:dyDescent="0.25">
      <c r="B9167" s="238">
        <v>9104</v>
      </c>
      <c r="C9167" s="237">
        <v>-88.382511151439132</v>
      </c>
    </row>
    <row r="9168" spans="2:3" x14ac:dyDescent="0.25">
      <c r="B9168" s="238">
        <v>9105</v>
      </c>
      <c r="C9168" s="237">
        <v>48.488887774430609</v>
      </c>
    </row>
    <row r="9169" spans="2:3" x14ac:dyDescent="0.25">
      <c r="B9169" s="238">
        <v>9106</v>
      </c>
      <c r="C9169" s="237">
        <v>166.22996001991532</v>
      </c>
    </row>
    <row r="9170" spans="2:3" x14ac:dyDescent="0.25">
      <c r="B9170" s="238">
        <v>9107</v>
      </c>
      <c r="C9170" s="237">
        <v>264.47791449572452</v>
      </c>
    </row>
    <row r="9171" spans="2:3" x14ac:dyDescent="0.25">
      <c r="B9171" s="238">
        <v>9108</v>
      </c>
      <c r="C9171" s="237">
        <v>84.46147221103476</v>
      </c>
    </row>
    <row r="9172" spans="2:3" x14ac:dyDescent="0.25">
      <c r="B9172" s="238">
        <v>9109</v>
      </c>
      <c r="C9172" s="237">
        <v>-29.813172783294391</v>
      </c>
    </row>
    <row r="9173" spans="2:3" x14ac:dyDescent="0.25">
      <c r="B9173" s="238">
        <v>9110</v>
      </c>
      <c r="C9173" s="237">
        <v>129.20194295134834</v>
      </c>
    </row>
    <row r="9174" spans="2:3" x14ac:dyDescent="0.25">
      <c r="B9174" s="238">
        <v>9111</v>
      </c>
      <c r="C9174" s="237">
        <v>-19.294045363688326</v>
      </c>
    </row>
    <row r="9175" spans="2:3" x14ac:dyDescent="0.25">
      <c r="B9175" s="238">
        <v>9112</v>
      </c>
      <c r="C9175" s="237">
        <v>224.56043087583413</v>
      </c>
    </row>
    <row r="9176" spans="2:3" x14ac:dyDescent="0.25">
      <c r="B9176" s="238">
        <v>9113</v>
      </c>
      <c r="C9176" s="237">
        <v>234.35322073630036</v>
      </c>
    </row>
    <row r="9177" spans="2:3" x14ac:dyDescent="0.25">
      <c r="B9177" s="238">
        <v>9114</v>
      </c>
      <c r="C9177" s="237">
        <v>123.62516837949826</v>
      </c>
    </row>
    <row r="9178" spans="2:3" x14ac:dyDescent="0.25">
      <c r="B9178" s="238">
        <v>9115</v>
      </c>
      <c r="C9178" s="237">
        <v>338.07987966412338</v>
      </c>
    </row>
    <row r="9179" spans="2:3" x14ac:dyDescent="0.25">
      <c r="B9179" s="238">
        <v>9116</v>
      </c>
      <c r="C9179" s="237">
        <v>135.69115508761891</v>
      </c>
    </row>
    <row r="9180" spans="2:3" x14ac:dyDescent="0.25">
      <c r="B9180" s="238">
        <v>9117</v>
      </c>
      <c r="C9180" s="237">
        <v>-35.874826294657964</v>
      </c>
    </row>
    <row r="9181" spans="2:3" x14ac:dyDescent="0.25">
      <c r="B9181" s="238">
        <v>9118</v>
      </c>
      <c r="C9181" s="237">
        <v>42.790225691098556</v>
      </c>
    </row>
    <row r="9182" spans="2:3" x14ac:dyDescent="0.25">
      <c r="B9182" s="238">
        <v>9119</v>
      </c>
      <c r="C9182" s="237">
        <v>43.553934777813424</v>
      </c>
    </row>
    <row r="9183" spans="2:3" x14ac:dyDescent="0.25">
      <c r="B9183" s="238">
        <v>9120</v>
      </c>
      <c r="C9183" s="237">
        <v>-43.478578235662809</v>
      </c>
    </row>
    <row r="9184" spans="2:3" x14ac:dyDescent="0.25">
      <c r="B9184" s="238">
        <v>9121</v>
      </c>
      <c r="C9184" s="237">
        <v>109.9822625921441</v>
      </c>
    </row>
    <row r="9185" spans="2:3" x14ac:dyDescent="0.25">
      <c r="B9185" s="238">
        <v>9122</v>
      </c>
      <c r="C9185" s="237">
        <v>241.66191950972228</v>
      </c>
    </row>
    <row r="9186" spans="2:3" x14ac:dyDescent="0.25">
      <c r="B9186" s="238">
        <v>9123</v>
      </c>
      <c r="C9186" s="237">
        <v>45.739459964919689</v>
      </c>
    </row>
    <row r="9187" spans="2:3" x14ac:dyDescent="0.25">
      <c r="B9187" s="238">
        <v>9124</v>
      </c>
      <c r="C9187" s="237">
        <v>92.183757100238921</v>
      </c>
    </row>
    <row r="9188" spans="2:3" x14ac:dyDescent="0.25">
      <c r="B9188" s="238">
        <v>9125</v>
      </c>
      <c r="C9188" s="237">
        <v>328.73709097960943</v>
      </c>
    </row>
    <row r="9189" spans="2:3" x14ac:dyDescent="0.25">
      <c r="B9189" s="238">
        <v>9126</v>
      </c>
      <c r="C9189" s="237">
        <v>-5.1949500919351266</v>
      </c>
    </row>
    <row r="9190" spans="2:3" x14ac:dyDescent="0.25">
      <c r="B9190" s="238">
        <v>9127</v>
      </c>
      <c r="C9190" s="237">
        <v>78.647876371172842</v>
      </c>
    </row>
    <row r="9191" spans="2:3" x14ac:dyDescent="0.25">
      <c r="B9191" s="238">
        <v>9128</v>
      </c>
      <c r="C9191" s="237">
        <v>36.103464756188686</v>
      </c>
    </row>
    <row r="9192" spans="2:3" x14ac:dyDescent="0.25">
      <c r="B9192" s="238">
        <v>9129</v>
      </c>
      <c r="C9192" s="237">
        <v>-216.12771307367319</v>
      </c>
    </row>
    <row r="9193" spans="2:3" x14ac:dyDescent="0.25">
      <c r="B9193" s="238">
        <v>9130</v>
      </c>
      <c r="C9193" s="237">
        <v>5.8536629472520048</v>
      </c>
    </row>
    <row r="9194" spans="2:3" x14ac:dyDescent="0.25">
      <c r="B9194" s="238">
        <v>9131</v>
      </c>
      <c r="C9194" s="237">
        <v>-109.55597566334919</v>
      </c>
    </row>
    <row r="9195" spans="2:3" x14ac:dyDescent="0.25">
      <c r="B9195" s="238">
        <v>9132</v>
      </c>
      <c r="C9195" s="237">
        <v>320.03197973077374</v>
      </c>
    </row>
    <row r="9196" spans="2:3" x14ac:dyDescent="0.25">
      <c r="B9196" s="238">
        <v>9133</v>
      </c>
      <c r="C9196" s="237">
        <v>-147.02665833101787</v>
      </c>
    </row>
    <row r="9197" spans="2:3" x14ac:dyDescent="0.25">
      <c r="B9197" s="238">
        <v>9134</v>
      </c>
      <c r="C9197" s="237">
        <v>132.04692933725246</v>
      </c>
    </row>
    <row r="9198" spans="2:3" x14ac:dyDescent="0.25">
      <c r="B9198" s="238">
        <v>9135</v>
      </c>
      <c r="C9198" s="237">
        <v>131.25490212305942</v>
      </c>
    </row>
    <row r="9199" spans="2:3" x14ac:dyDescent="0.25">
      <c r="B9199" s="238">
        <v>9136</v>
      </c>
      <c r="C9199" s="237">
        <v>170.0485879496452</v>
      </c>
    </row>
    <row r="9200" spans="2:3" x14ac:dyDescent="0.25">
      <c r="B9200" s="238">
        <v>9137</v>
      </c>
      <c r="C9200" s="237">
        <v>300.26339342963479</v>
      </c>
    </row>
    <row r="9201" spans="2:3" x14ac:dyDescent="0.25">
      <c r="B9201" s="238">
        <v>9138</v>
      </c>
      <c r="C9201" s="237">
        <v>106.17300285423832</v>
      </c>
    </row>
    <row r="9202" spans="2:3" x14ac:dyDescent="0.25">
      <c r="B9202" s="238">
        <v>9139</v>
      </c>
      <c r="C9202" s="237">
        <v>-0.46411230012792259</v>
      </c>
    </row>
    <row r="9203" spans="2:3" x14ac:dyDescent="0.25">
      <c r="B9203" s="238">
        <v>9140</v>
      </c>
      <c r="C9203" s="237">
        <v>376.58282255855579</v>
      </c>
    </row>
    <row r="9204" spans="2:3" x14ac:dyDescent="0.25">
      <c r="B9204" s="238">
        <v>9141</v>
      </c>
      <c r="C9204" s="237">
        <v>195.93047143597485</v>
      </c>
    </row>
    <row r="9205" spans="2:3" x14ac:dyDescent="0.25">
      <c r="B9205" s="238">
        <v>9142</v>
      </c>
      <c r="C9205" s="237">
        <v>33.594288069522264</v>
      </c>
    </row>
    <row r="9206" spans="2:3" x14ac:dyDescent="0.25">
      <c r="B9206" s="238">
        <v>9143</v>
      </c>
      <c r="C9206" s="237">
        <v>13.65702688113474</v>
      </c>
    </row>
    <row r="9207" spans="2:3" x14ac:dyDescent="0.25">
      <c r="B9207" s="238">
        <v>9144</v>
      </c>
      <c r="C9207" s="237">
        <v>55.195680040836805</v>
      </c>
    </row>
    <row r="9208" spans="2:3" x14ac:dyDescent="0.25">
      <c r="B9208" s="238">
        <v>9145</v>
      </c>
      <c r="C9208" s="237">
        <v>187.58792724709423</v>
      </c>
    </row>
    <row r="9209" spans="2:3" x14ac:dyDescent="0.25">
      <c r="B9209" s="238">
        <v>9146</v>
      </c>
      <c r="C9209" s="237">
        <v>196.13123259887647</v>
      </c>
    </row>
    <row r="9210" spans="2:3" x14ac:dyDescent="0.25">
      <c r="B9210" s="238">
        <v>9147</v>
      </c>
      <c r="C9210" s="237">
        <v>468.29915624946341</v>
      </c>
    </row>
    <row r="9211" spans="2:3" x14ac:dyDescent="0.25">
      <c r="B9211" s="238">
        <v>9148</v>
      </c>
      <c r="C9211" s="237">
        <v>337.09699200034089</v>
      </c>
    </row>
    <row r="9212" spans="2:3" x14ac:dyDescent="0.25">
      <c r="B9212" s="238">
        <v>9149</v>
      </c>
      <c r="C9212" s="237">
        <v>88.400234331309093</v>
      </c>
    </row>
    <row r="9213" spans="2:3" x14ac:dyDescent="0.25">
      <c r="B9213" s="238">
        <v>9150</v>
      </c>
      <c r="C9213" s="237">
        <v>94.370132293335729</v>
      </c>
    </row>
    <row r="9214" spans="2:3" x14ac:dyDescent="0.25">
      <c r="B9214" s="238">
        <v>9151</v>
      </c>
      <c r="C9214" s="237">
        <v>49.79050550049584</v>
      </c>
    </row>
    <row r="9215" spans="2:3" x14ac:dyDescent="0.25">
      <c r="B9215" s="238">
        <v>9152</v>
      </c>
      <c r="C9215" s="237">
        <v>288.26569909191346</v>
      </c>
    </row>
    <row r="9216" spans="2:3" x14ac:dyDescent="0.25">
      <c r="B9216" s="238">
        <v>9153</v>
      </c>
      <c r="C9216" s="237">
        <v>178.10866523059499</v>
      </c>
    </row>
    <row r="9217" spans="2:3" x14ac:dyDescent="0.25">
      <c r="B9217" s="238">
        <v>9154</v>
      </c>
      <c r="C9217" s="237">
        <v>215.65120477732793</v>
      </c>
    </row>
    <row r="9218" spans="2:3" x14ac:dyDescent="0.25">
      <c r="B9218" s="238">
        <v>9155</v>
      </c>
      <c r="C9218" s="237">
        <v>243.80691623412446</v>
      </c>
    </row>
    <row r="9219" spans="2:3" x14ac:dyDescent="0.25">
      <c r="B9219" s="238">
        <v>9156</v>
      </c>
      <c r="C9219" s="237">
        <v>0.50231667866852092</v>
      </c>
    </row>
    <row r="9220" spans="2:3" x14ac:dyDescent="0.25">
      <c r="B9220" s="238">
        <v>9157</v>
      </c>
      <c r="C9220" s="237">
        <v>170.68761008840906</v>
      </c>
    </row>
    <row r="9221" spans="2:3" x14ac:dyDescent="0.25">
      <c r="B9221" s="238">
        <v>9158</v>
      </c>
      <c r="C9221" s="237">
        <v>315.7638270581582</v>
      </c>
    </row>
    <row r="9222" spans="2:3" x14ac:dyDescent="0.25">
      <c r="B9222" s="238">
        <v>9159</v>
      </c>
      <c r="C9222" s="237">
        <v>191.83477729863395</v>
      </c>
    </row>
    <row r="9223" spans="2:3" x14ac:dyDescent="0.25">
      <c r="B9223" s="238">
        <v>9160</v>
      </c>
      <c r="C9223" s="237">
        <v>93.523040441709767</v>
      </c>
    </row>
    <row r="9224" spans="2:3" x14ac:dyDescent="0.25">
      <c r="B9224" s="238">
        <v>9161</v>
      </c>
      <c r="C9224" s="237">
        <v>217.96255647138719</v>
      </c>
    </row>
    <row r="9225" spans="2:3" x14ac:dyDescent="0.25">
      <c r="B9225" s="238">
        <v>9162</v>
      </c>
      <c r="C9225" s="237">
        <v>-39.424148073422117</v>
      </c>
    </row>
    <row r="9226" spans="2:3" x14ac:dyDescent="0.25">
      <c r="B9226" s="238">
        <v>9163</v>
      </c>
      <c r="C9226" s="237">
        <v>117.64327578072891</v>
      </c>
    </row>
    <row r="9227" spans="2:3" x14ac:dyDescent="0.25">
      <c r="B9227" s="238">
        <v>9164</v>
      </c>
      <c r="C9227" s="237">
        <v>392.14027652314411</v>
      </c>
    </row>
    <row r="9228" spans="2:3" x14ac:dyDescent="0.25">
      <c r="B9228" s="238">
        <v>9165</v>
      </c>
      <c r="C9228" s="237">
        <v>-33.432255974860738</v>
      </c>
    </row>
    <row r="9229" spans="2:3" x14ac:dyDescent="0.25">
      <c r="B9229" s="238">
        <v>9166</v>
      </c>
      <c r="C9229" s="237">
        <v>145.68703476532474</v>
      </c>
    </row>
    <row r="9230" spans="2:3" x14ac:dyDescent="0.25">
      <c r="B9230" s="238">
        <v>9167</v>
      </c>
      <c r="C9230" s="237">
        <v>414.42621865488752</v>
      </c>
    </row>
    <row r="9231" spans="2:3" x14ac:dyDescent="0.25">
      <c r="B9231" s="238">
        <v>9168</v>
      </c>
      <c r="C9231" s="237">
        <v>313.13534383555503</v>
      </c>
    </row>
    <row r="9232" spans="2:3" x14ac:dyDescent="0.25">
      <c r="B9232" s="238">
        <v>9169</v>
      </c>
      <c r="C9232" s="237">
        <v>-32.025114023263001</v>
      </c>
    </row>
    <row r="9233" spans="2:3" x14ac:dyDescent="0.25">
      <c r="B9233" s="238">
        <v>9170</v>
      </c>
      <c r="C9233" s="237">
        <v>102.00940889771704</v>
      </c>
    </row>
    <row r="9234" spans="2:3" x14ac:dyDescent="0.25">
      <c r="B9234" s="238">
        <v>9171</v>
      </c>
      <c r="C9234" s="237">
        <v>310.03460447683875</v>
      </c>
    </row>
    <row r="9235" spans="2:3" x14ac:dyDescent="0.25">
      <c r="B9235" s="238">
        <v>9172</v>
      </c>
      <c r="C9235" s="237">
        <v>242.28811645537166</v>
      </c>
    </row>
    <row r="9236" spans="2:3" x14ac:dyDescent="0.25">
      <c r="B9236" s="238">
        <v>9173</v>
      </c>
      <c r="C9236" s="237">
        <v>130.43604368468129</v>
      </c>
    </row>
    <row r="9237" spans="2:3" x14ac:dyDescent="0.25">
      <c r="B9237" s="238">
        <v>9174</v>
      </c>
      <c r="C9237" s="237">
        <v>45.769101976231255</v>
      </c>
    </row>
    <row r="9238" spans="2:3" x14ac:dyDescent="0.25">
      <c r="B9238" s="238">
        <v>9175</v>
      </c>
      <c r="C9238" s="237">
        <v>241.53716540569667</v>
      </c>
    </row>
    <row r="9239" spans="2:3" x14ac:dyDescent="0.25">
      <c r="B9239" s="238">
        <v>9176</v>
      </c>
      <c r="C9239" s="237">
        <v>220.11941562161729</v>
      </c>
    </row>
    <row r="9240" spans="2:3" x14ac:dyDescent="0.25">
      <c r="B9240" s="238">
        <v>9177</v>
      </c>
      <c r="C9240" s="237">
        <v>61.073589123403167</v>
      </c>
    </row>
    <row r="9241" spans="2:3" x14ac:dyDescent="0.25">
      <c r="B9241" s="238">
        <v>9178</v>
      </c>
      <c r="C9241" s="237">
        <v>101.62341230768294</v>
      </c>
    </row>
    <row r="9242" spans="2:3" x14ac:dyDescent="0.25">
      <c r="B9242" s="238">
        <v>9179</v>
      </c>
      <c r="C9242" s="237">
        <v>98.715679582053127</v>
      </c>
    </row>
    <row r="9243" spans="2:3" x14ac:dyDescent="0.25">
      <c r="B9243" s="238">
        <v>9180</v>
      </c>
      <c r="C9243" s="237">
        <v>186.96260243626924</v>
      </c>
    </row>
    <row r="9244" spans="2:3" x14ac:dyDescent="0.25">
      <c r="B9244" s="238">
        <v>9181</v>
      </c>
      <c r="C9244" s="237">
        <v>96.653355566681512</v>
      </c>
    </row>
    <row r="9245" spans="2:3" x14ac:dyDescent="0.25">
      <c r="B9245" s="238">
        <v>9182</v>
      </c>
      <c r="C9245" s="237">
        <v>184.37030642548046</v>
      </c>
    </row>
    <row r="9246" spans="2:3" x14ac:dyDescent="0.25">
      <c r="B9246" s="238">
        <v>9183</v>
      </c>
      <c r="C9246" s="237">
        <v>127.78384668612804</v>
      </c>
    </row>
    <row r="9247" spans="2:3" x14ac:dyDescent="0.25">
      <c r="B9247" s="238">
        <v>9184</v>
      </c>
      <c r="C9247" s="237">
        <v>145.586338474059</v>
      </c>
    </row>
    <row r="9248" spans="2:3" x14ac:dyDescent="0.25">
      <c r="B9248" s="238">
        <v>9185</v>
      </c>
      <c r="C9248" s="237">
        <v>79.901088762544902</v>
      </c>
    </row>
    <row r="9249" spans="2:3" x14ac:dyDescent="0.25">
      <c r="B9249" s="238">
        <v>9186</v>
      </c>
      <c r="C9249" s="237">
        <v>-7.5692841644882805</v>
      </c>
    </row>
    <row r="9250" spans="2:3" x14ac:dyDescent="0.25">
      <c r="B9250" s="238">
        <v>9187</v>
      </c>
      <c r="C9250" s="237">
        <v>132.61847919018865</v>
      </c>
    </row>
    <row r="9251" spans="2:3" x14ac:dyDescent="0.25">
      <c r="B9251" s="238">
        <v>9188</v>
      </c>
      <c r="C9251" s="237">
        <v>265.50723926848411</v>
      </c>
    </row>
    <row r="9252" spans="2:3" x14ac:dyDescent="0.25">
      <c r="B9252" s="238">
        <v>9189</v>
      </c>
      <c r="C9252" s="237">
        <v>359.60576073054983</v>
      </c>
    </row>
    <row r="9253" spans="2:3" x14ac:dyDescent="0.25">
      <c r="B9253" s="238">
        <v>9190</v>
      </c>
      <c r="C9253" s="237">
        <v>276.1686529680187</v>
      </c>
    </row>
    <row r="9254" spans="2:3" x14ac:dyDescent="0.25">
      <c r="B9254" s="238">
        <v>9191</v>
      </c>
      <c r="C9254" s="237">
        <v>118.17888492828148</v>
      </c>
    </row>
    <row r="9255" spans="2:3" x14ac:dyDescent="0.25">
      <c r="B9255" s="238">
        <v>9192</v>
      </c>
      <c r="C9255" s="237">
        <v>159.07056573980742</v>
      </c>
    </row>
    <row r="9256" spans="2:3" x14ac:dyDescent="0.25">
      <c r="B9256" s="238">
        <v>9193</v>
      </c>
      <c r="C9256" s="237">
        <v>110.67734782549444</v>
      </c>
    </row>
    <row r="9257" spans="2:3" x14ac:dyDescent="0.25">
      <c r="B9257" s="238">
        <v>9194</v>
      </c>
      <c r="C9257" s="237">
        <v>301.42264379120877</v>
      </c>
    </row>
    <row r="9258" spans="2:3" x14ac:dyDescent="0.25">
      <c r="B9258" s="238">
        <v>9195</v>
      </c>
      <c r="C9258" s="237">
        <v>355.71182586866973</v>
      </c>
    </row>
    <row r="9259" spans="2:3" x14ac:dyDescent="0.25">
      <c r="B9259" s="238">
        <v>9196</v>
      </c>
      <c r="C9259" s="237">
        <v>80.295801969290892</v>
      </c>
    </row>
    <row r="9260" spans="2:3" x14ac:dyDescent="0.25">
      <c r="B9260" s="238">
        <v>9197</v>
      </c>
      <c r="C9260" s="237">
        <v>257.72208176876927</v>
      </c>
    </row>
    <row r="9261" spans="2:3" x14ac:dyDescent="0.25">
      <c r="B9261" s="238">
        <v>9198</v>
      </c>
      <c r="C9261" s="237">
        <v>272.21548880272314</v>
      </c>
    </row>
    <row r="9262" spans="2:3" x14ac:dyDescent="0.25">
      <c r="B9262" s="238">
        <v>9199</v>
      </c>
      <c r="C9262" s="237">
        <v>-5.7816880587821231</v>
      </c>
    </row>
    <row r="9263" spans="2:3" x14ac:dyDescent="0.25">
      <c r="B9263" s="238">
        <v>9200</v>
      </c>
      <c r="C9263" s="237">
        <v>84.008495705749269</v>
      </c>
    </row>
    <row r="9264" spans="2:3" x14ac:dyDescent="0.25">
      <c r="B9264" s="238">
        <v>9201</v>
      </c>
      <c r="C9264" s="237">
        <v>255.67879412191584</v>
      </c>
    </row>
    <row r="9265" spans="2:3" x14ac:dyDescent="0.25">
      <c r="B9265" s="238">
        <v>9202</v>
      </c>
      <c r="C9265" s="237">
        <v>235.66939952881091</v>
      </c>
    </row>
    <row r="9266" spans="2:3" x14ac:dyDescent="0.25">
      <c r="B9266" s="238">
        <v>9203</v>
      </c>
      <c r="C9266" s="237">
        <v>34.057060160487396</v>
      </c>
    </row>
    <row r="9267" spans="2:3" x14ac:dyDescent="0.25">
      <c r="B9267" s="238">
        <v>9204</v>
      </c>
      <c r="C9267" s="237">
        <v>-56.324444169281975</v>
      </c>
    </row>
    <row r="9268" spans="2:3" x14ac:dyDescent="0.25">
      <c r="B9268" s="238">
        <v>9205</v>
      </c>
      <c r="C9268" s="237">
        <v>-8.4074783459544733</v>
      </c>
    </row>
    <row r="9269" spans="2:3" x14ac:dyDescent="0.25">
      <c r="B9269" s="238">
        <v>9206</v>
      </c>
      <c r="C9269" s="237">
        <v>128.00103251508494</v>
      </c>
    </row>
    <row r="9270" spans="2:3" x14ac:dyDescent="0.25">
      <c r="B9270" s="238">
        <v>9207</v>
      </c>
      <c r="C9270" s="237">
        <v>184.02894932658361</v>
      </c>
    </row>
    <row r="9271" spans="2:3" x14ac:dyDescent="0.25">
      <c r="B9271" s="238">
        <v>9208</v>
      </c>
      <c r="C9271" s="237">
        <v>-181.61353760530687</v>
      </c>
    </row>
    <row r="9272" spans="2:3" x14ac:dyDescent="0.25">
      <c r="B9272" s="238">
        <v>9209</v>
      </c>
      <c r="C9272" s="237">
        <v>320.70693774952952</v>
      </c>
    </row>
    <row r="9273" spans="2:3" x14ac:dyDescent="0.25">
      <c r="B9273" s="238">
        <v>9210</v>
      </c>
      <c r="C9273" s="237">
        <v>163.92108627166525</v>
      </c>
    </row>
    <row r="9274" spans="2:3" x14ac:dyDescent="0.25">
      <c r="B9274" s="238">
        <v>9211</v>
      </c>
      <c r="C9274" s="237">
        <v>234.22037823364829</v>
      </c>
    </row>
    <row r="9275" spans="2:3" x14ac:dyDescent="0.25">
      <c r="B9275" s="238">
        <v>9212</v>
      </c>
      <c r="C9275" s="237">
        <v>198.82802055954704</v>
      </c>
    </row>
    <row r="9276" spans="2:3" x14ac:dyDescent="0.25">
      <c r="B9276" s="238">
        <v>9213</v>
      </c>
      <c r="C9276" s="237">
        <v>296.46025839112986</v>
      </c>
    </row>
    <row r="9277" spans="2:3" x14ac:dyDescent="0.25">
      <c r="B9277" s="238">
        <v>9214</v>
      </c>
      <c r="C9277" s="237">
        <v>128.09198754742454</v>
      </c>
    </row>
    <row r="9278" spans="2:3" x14ac:dyDescent="0.25">
      <c r="B9278" s="238">
        <v>9215</v>
      </c>
      <c r="C9278" s="237">
        <v>176.14226400237672</v>
      </c>
    </row>
    <row r="9279" spans="2:3" x14ac:dyDescent="0.25">
      <c r="B9279" s="238">
        <v>9216</v>
      </c>
      <c r="C9279" s="237">
        <v>4.4156264569905801</v>
      </c>
    </row>
    <row r="9280" spans="2:3" x14ac:dyDescent="0.25">
      <c r="B9280" s="238">
        <v>9217</v>
      </c>
      <c r="C9280" s="237">
        <v>-45.034326165692107</v>
      </c>
    </row>
    <row r="9281" spans="2:3" x14ac:dyDescent="0.25">
      <c r="B9281" s="238">
        <v>9218</v>
      </c>
      <c r="C9281" s="237">
        <v>174.53817194941104</v>
      </c>
    </row>
    <row r="9282" spans="2:3" x14ac:dyDescent="0.25">
      <c r="B9282" s="238">
        <v>9219</v>
      </c>
      <c r="C9282" s="237">
        <v>324.00075390042952</v>
      </c>
    </row>
    <row r="9283" spans="2:3" x14ac:dyDescent="0.25">
      <c r="B9283" s="238">
        <v>9220</v>
      </c>
      <c r="C9283" s="237">
        <v>-100.66114179211451</v>
      </c>
    </row>
    <row r="9284" spans="2:3" x14ac:dyDescent="0.25">
      <c r="B9284" s="238">
        <v>9221</v>
      </c>
      <c r="C9284" s="237">
        <v>-5.2545402015959581</v>
      </c>
    </row>
    <row r="9285" spans="2:3" x14ac:dyDescent="0.25">
      <c r="B9285" s="238">
        <v>9222</v>
      </c>
      <c r="C9285" s="237">
        <v>155.7879430753103</v>
      </c>
    </row>
    <row r="9286" spans="2:3" x14ac:dyDescent="0.25">
      <c r="B9286" s="238">
        <v>9223</v>
      </c>
      <c r="C9286" s="237">
        <v>37.787359808484453</v>
      </c>
    </row>
    <row r="9287" spans="2:3" x14ac:dyDescent="0.25">
      <c r="B9287" s="238">
        <v>9224</v>
      </c>
      <c r="C9287" s="237">
        <v>54.840116874930516</v>
      </c>
    </row>
    <row r="9288" spans="2:3" x14ac:dyDescent="0.25">
      <c r="B9288" s="238">
        <v>9225</v>
      </c>
      <c r="C9288" s="237">
        <v>316.19238742634604</v>
      </c>
    </row>
    <row r="9289" spans="2:3" x14ac:dyDescent="0.25">
      <c r="B9289" s="238">
        <v>9226</v>
      </c>
      <c r="C9289" s="237">
        <v>184.63439392199206</v>
      </c>
    </row>
    <row r="9290" spans="2:3" x14ac:dyDescent="0.25">
      <c r="B9290" s="238">
        <v>9227</v>
      </c>
      <c r="C9290" s="237">
        <v>174.21883977562919</v>
      </c>
    </row>
    <row r="9291" spans="2:3" x14ac:dyDescent="0.25">
      <c r="B9291" s="238">
        <v>9228</v>
      </c>
      <c r="C9291" s="237">
        <v>257.56159686752164</v>
      </c>
    </row>
    <row r="9292" spans="2:3" x14ac:dyDescent="0.25">
      <c r="B9292" s="238">
        <v>9229</v>
      </c>
      <c r="C9292" s="237">
        <v>134.51216690314348</v>
      </c>
    </row>
    <row r="9293" spans="2:3" x14ac:dyDescent="0.25">
      <c r="B9293" s="238">
        <v>9230</v>
      </c>
      <c r="C9293" s="237">
        <v>55.584283682518262</v>
      </c>
    </row>
    <row r="9294" spans="2:3" x14ac:dyDescent="0.25">
      <c r="B9294" s="238">
        <v>9231</v>
      </c>
      <c r="C9294" s="237">
        <v>-95.070007328987373</v>
      </c>
    </row>
    <row r="9295" spans="2:3" x14ac:dyDescent="0.25">
      <c r="B9295" s="238">
        <v>9232</v>
      </c>
      <c r="C9295" s="237">
        <v>-37.010180782818026</v>
      </c>
    </row>
    <row r="9296" spans="2:3" x14ac:dyDescent="0.25">
      <c r="B9296" s="238">
        <v>9233</v>
      </c>
      <c r="C9296" s="237">
        <v>192.96915795017912</v>
      </c>
    </row>
    <row r="9297" spans="2:3" x14ac:dyDescent="0.25">
      <c r="B9297" s="238">
        <v>9234</v>
      </c>
      <c r="C9297" s="237">
        <v>16.182383884047468</v>
      </c>
    </row>
    <row r="9298" spans="2:3" x14ac:dyDescent="0.25">
      <c r="B9298" s="238">
        <v>9235</v>
      </c>
      <c r="C9298" s="237">
        <v>334.15418122669337</v>
      </c>
    </row>
    <row r="9299" spans="2:3" x14ac:dyDescent="0.25">
      <c r="B9299" s="238">
        <v>9236</v>
      </c>
      <c r="C9299" s="237">
        <v>190.62770346137376</v>
      </c>
    </row>
    <row r="9300" spans="2:3" x14ac:dyDescent="0.25">
      <c r="B9300" s="238">
        <v>9237</v>
      </c>
      <c r="C9300" s="237">
        <v>210.10812410605394</v>
      </c>
    </row>
    <row r="9301" spans="2:3" x14ac:dyDescent="0.25">
      <c r="B9301" s="238">
        <v>9238</v>
      </c>
      <c r="C9301" s="237">
        <v>158.19076885035335</v>
      </c>
    </row>
    <row r="9302" spans="2:3" x14ac:dyDescent="0.25">
      <c r="B9302" s="238">
        <v>9239</v>
      </c>
      <c r="C9302" s="237">
        <v>187.25262369414295</v>
      </c>
    </row>
    <row r="9303" spans="2:3" x14ac:dyDescent="0.25">
      <c r="B9303" s="238">
        <v>9240</v>
      </c>
      <c r="C9303" s="237">
        <v>361.53131059452789</v>
      </c>
    </row>
    <row r="9304" spans="2:3" x14ac:dyDescent="0.25">
      <c r="B9304" s="238">
        <v>9241</v>
      </c>
      <c r="C9304" s="237">
        <v>197.59781532136788</v>
      </c>
    </row>
    <row r="9305" spans="2:3" x14ac:dyDescent="0.25">
      <c r="B9305" s="238">
        <v>9242</v>
      </c>
      <c r="C9305" s="237">
        <v>356.60285334589878</v>
      </c>
    </row>
    <row r="9306" spans="2:3" x14ac:dyDescent="0.25">
      <c r="B9306" s="238">
        <v>9243</v>
      </c>
      <c r="C9306" s="237">
        <v>34.184999992550146</v>
      </c>
    </row>
    <row r="9307" spans="2:3" x14ac:dyDescent="0.25">
      <c r="B9307" s="238">
        <v>9244</v>
      </c>
      <c r="C9307" s="237">
        <v>128.6046965212021</v>
      </c>
    </row>
    <row r="9308" spans="2:3" x14ac:dyDescent="0.25">
      <c r="B9308" s="238">
        <v>9245</v>
      </c>
      <c r="C9308" s="237">
        <v>-19.013588662767347</v>
      </c>
    </row>
    <row r="9309" spans="2:3" x14ac:dyDescent="0.25">
      <c r="B9309" s="238">
        <v>9246</v>
      </c>
      <c r="C9309" s="237">
        <v>201.4299767577308</v>
      </c>
    </row>
    <row r="9310" spans="2:3" x14ac:dyDescent="0.25">
      <c r="B9310" s="238">
        <v>9247</v>
      </c>
      <c r="C9310" s="237">
        <v>76.649956314862891</v>
      </c>
    </row>
    <row r="9311" spans="2:3" x14ac:dyDescent="0.25">
      <c r="B9311" s="238">
        <v>9248</v>
      </c>
      <c r="C9311" s="237">
        <v>160.32713743435104</v>
      </c>
    </row>
    <row r="9312" spans="2:3" x14ac:dyDescent="0.25">
      <c r="B9312" s="238">
        <v>9249</v>
      </c>
      <c r="C9312" s="237">
        <v>158.462837350337</v>
      </c>
    </row>
    <row r="9313" spans="2:3" x14ac:dyDescent="0.25">
      <c r="B9313" s="238">
        <v>9250</v>
      </c>
      <c r="C9313" s="237">
        <v>304.48297485786998</v>
      </c>
    </row>
    <row r="9314" spans="2:3" x14ac:dyDescent="0.25">
      <c r="B9314" s="238">
        <v>9251</v>
      </c>
      <c r="C9314" s="237">
        <v>330.48647640310122</v>
      </c>
    </row>
    <row r="9315" spans="2:3" x14ac:dyDescent="0.25">
      <c r="B9315" s="238">
        <v>9252</v>
      </c>
      <c r="C9315" s="237">
        <v>175.64943779255879</v>
      </c>
    </row>
    <row r="9316" spans="2:3" x14ac:dyDescent="0.25">
      <c r="B9316" s="238">
        <v>9253</v>
      </c>
      <c r="C9316" s="237">
        <v>368.04995537006465</v>
      </c>
    </row>
    <row r="9317" spans="2:3" x14ac:dyDescent="0.25">
      <c r="B9317" s="238">
        <v>9254</v>
      </c>
      <c r="C9317" s="237">
        <v>281.15339117716576</v>
      </c>
    </row>
    <row r="9318" spans="2:3" x14ac:dyDescent="0.25">
      <c r="B9318" s="238">
        <v>9255</v>
      </c>
      <c r="C9318" s="237">
        <v>-50.282928590644019</v>
      </c>
    </row>
    <row r="9319" spans="2:3" x14ac:dyDescent="0.25">
      <c r="B9319" s="238">
        <v>9256</v>
      </c>
      <c r="C9319" s="237">
        <v>26.700155410555041</v>
      </c>
    </row>
    <row r="9320" spans="2:3" x14ac:dyDescent="0.25">
      <c r="B9320" s="238">
        <v>9257</v>
      </c>
      <c r="C9320" s="237">
        <v>174.05424567260079</v>
      </c>
    </row>
    <row r="9321" spans="2:3" x14ac:dyDescent="0.25">
      <c r="B9321" s="238">
        <v>9258</v>
      </c>
      <c r="C9321" s="237">
        <v>25.76576633088672</v>
      </c>
    </row>
    <row r="9322" spans="2:3" x14ac:dyDescent="0.25">
      <c r="B9322" s="238">
        <v>9259</v>
      </c>
      <c r="C9322" s="237">
        <v>-13.724402631423374</v>
      </c>
    </row>
    <row r="9323" spans="2:3" x14ac:dyDescent="0.25">
      <c r="B9323" s="238">
        <v>9260</v>
      </c>
      <c r="C9323" s="237">
        <v>31.731662992318888</v>
      </c>
    </row>
    <row r="9324" spans="2:3" x14ac:dyDescent="0.25">
      <c r="B9324" s="238">
        <v>9261</v>
      </c>
      <c r="C9324" s="237">
        <v>334.47865706958964</v>
      </c>
    </row>
    <row r="9325" spans="2:3" x14ac:dyDescent="0.25">
      <c r="B9325" s="238">
        <v>9262</v>
      </c>
      <c r="C9325" s="237">
        <v>-43.953084316570852</v>
      </c>
    </row>
    <row r="9326" spans="2:3" x14ac:dyDescent="0.25">
      <c r="B9326" s="238">
        <v>9263</v>
      </c>
      <c r="C9326" s="237">
        <v>279.99322278821978</v>
      </c>
    </row>
    <row r="9327" spans="2:3" x14ac:dyDescent="0.25">
      <c r="B9327" s="238">
        <v>9264</v>
      </c>
      <c r="C9327" s="237">
        <v>271.77327090105098</v>
      </c>
    </row>
    <row r="9328" spans="2:3" x14ac:dyDescent="0.25">
      <c r="B9328" s="238">
        <v>9265</v>
      </c>
      <c r="C9328" s="237">
        <v>120.91888286473213</v>
      </c>
    </row>
    <row r="9329" spans="2:3" x14ac:dyDescent="0.25">
      <c r="B9329" s="238">
        <v>9266</v>
      </c>
      <c r="C9329" s="237">
        <v>201.56277937241251</v>
      </c>
    </row>
    <row r="9330" spans="2:3" x14ac:dyDescent="0.25">
      <c r="B9330" s="238">
        <v>9267</v>
      </c>
      <c r="C9330" s="237">
        <v>146.6808684683005</v>
      </c>
    </row>
    <row r="9331" spans="2:3" x14ac:dyDescent="0.25">
      <c r="B9331" s="238">
        <v>9268</v>
      </c>
      <c r="C9331" s="237">
        <v>200.00706974938461</v>
      </c>
    </row>
    <row r="9332" spans="2:3" x14ac:dyDescent="0.25">
      <c r="B9332" s="238">
        <v>9269</v>
      </c>
      <c r="C9332" s="237">
        <v>77.854932404023771</v>
      </c>
    </row>
    <row r="9333" spans="2:3" x14ac:dyDescent="0.25">
      <c r="B9333" s="238">
        <v>9270</v>
      </c>
      <c r="C9333" s="237">
        <v>159.16723241863377</v>
      </c>
    </row>
    <row r="9334" spans="2:3" x14ac:dyDescent="0.25">
      <c r="B9334" s="238">
        <v>9271</v>
      </c>
      <c r="C9334" s="237">
        <v>183.82823106823074</v>
      </c>
    </row>
    <row r="9335" spans="2:3" x14ac:dyDescent="0.25">
      <c r="B9335" s="238">
        <v>9272</v>
      </c>
      <c r="C9335" s="237">
        <v>138.35575620226507</v>
      </c>
    </row>
    <row r="9336" spans="2:3" x14ac:dyDescent="0.25">
      <c r="B9336" s="238">
        <v>9273</v>
      </c>
      <c r="C9336" s="237">
        <v>-233.08366383296072</v>
      </c>
    </row>
    <row r="9337" spans="2:3" x14ac:dyDescent="0.25">
      <c r="B9337" s="238">
        <v>9274</v>
      </c>
      <c r="C9337" s="237">
        <v>-40.195049656579357</v>
      </c>
    </row>
    <row r="9338" spans="2:3" x14ac:dyDescent="0.25">
      <c r="B9338" s="238">
        <v>9275</v>
      </c>
      <c r="C9338" s="237">
        <v>58.698123605335383</v>
      </c>
    </row>
    <row r="9339" spans="2:3" x14ac:dyDescent="0.25">
      <c r="B9339" s="238">
        <v>9276</v>
      </c>
      <c r="C9339" s="237">
        <v>132.18784783062219</v>
      </c>
    </row>
    <row r="9340" spans="2:3" x14ac:dyDescent="0.25">
      <c r="B9340" s="238">
        <v>9277</v>
      </c>
      <c r="C9340" s="237">
        <v>87.246153761827742</v>
      </c>
    </row>
    <row r="9341" spans="2:3" x14ac:dyDescent="0.25">
      <c r="B9341" s="238">
        <v>9278</v>
      </c>
      <c r="C9341" s="237">
        <v>12.794827063178147</v>
      </c>
    </row>
    <row r="9342" spans="2:3" x14ac:dyDescent="0.25">
      <c r="B9342" s="238">
        <v>9279</v>
      </c>
      <c r="C9342" s="237">
        <v>237.25079955479799</v>
      </c>
    </row>
    <row r="9343" spans="2:3" x14ac:dyDescent="0.25">
      <c r="B9343" s="238">
        <v>9280</v>
      </c>
      <c r="C9343" s="237">
        <v>-71.766458294198458</v>
      </c>
    </row>
    <row r="9344" spans="2:3" x14ac:dyDescent="0.25">
      <c r="B9344" s="238">
        <v>9281</v>
      </c>
      <c r="C9344" s="237">
        <v>291.54297405535482</v>
      </c>
    </row>
    <row r="9345" spans="2:3" x14ac:dyDescent="0.25">
      <c r="B9345" s="238">
        <v>9282</v>
      </c>
      <c r="C9345" s="237">
        <v>277.97976810210235</v>
      </c>
    </row>
    <row r="9346" spans="2:3" x14ac:dyDescent="0.25">
      <c r="B9346" s="238">
        <v>9283</v>
      </c>
      <c r="C9346" s="237">
        <v>199.47864853909954</v>
      </c>
    </row>
    <row r="9347" spans="2:3" x14ac:dyDescent="0.25">
      <c r="B9347" s="238">
        <v>9284</v>
      </c>
      <c r="C9347" s="237">
        <v>20.79430780645319</v>
      </c>
    </row>
    <row r="9348" spans="2:3" x14ac:dyDescent="0.25">
      <c r="B9348" s="238">
        <v>9285</v>
      </c>
      <c r="C9348" s="237">
        <v>175.13735701863453</v>
      </c>
    </row>
    <row r="9349" spans="2:3" x14ac:dyDescent="0.25">
      <c r="B9349" s="238">
        <v>9286</v>
      </c>
      <c r="C9349" s="237">
        <v>-1.7285882033290676</v>
      </c>
    </row>
    <row r="9350" spans="2:3" x14ac:dyDescent="0.25">
      <c r="B9350" s="238">
        <v>9287</v>
      </c>
      <c r="C9350" s="237">
        <v>88.119617193777714</v>
      </c>
    </row>
    <row r="9351" spans="2:3" x14ac:dyDescent="0.25">
      <c r="B9351" s="238">
        <v>9288</v>
      </c>
      <c r="C9351" s="237">
        <v>17.884644912002059</v>
      </c>
    </row>
    <row r="9352" spans="2:3" x14ac:dyDescent="0.25">
      <c r="B9352" s="238">
        <v>9289</v>
      </c>
      <c r="C9352" s="237">
        <v>37.51766220377209</v>
      </c>
    </row>
    <row r="9353" spans="2:3" x14ac:dyDescent="0.25">
      <c r="B9353" s="238">
        <v>9290</v>
      </c>
      <c r="C9353" s="237">
        <v>33.348238156982603</v>
      </c>
    </row>
    <row r="9354" spans="2:3" x14ac:dyDescent="0.25">
      <c r="B9354" s="238">
        <v>9291</v>
      </c>
      <c r="C9354" s="237">
        <v>-114.97286840616874</v>
      </c>
    </row>
    <row r="9355" spans="2:3" x14ac:dyDescent="0.25">
      <c r="B9355" s="238">
        <v>9292</v>
      </c>
      <c r="C9355" s="237">
        <v>76.921610194872358</v>
      </c>
    </row>
    <row r="9356" spans="2:3" x14ac:dyDescent="0.25">
      <c r="B9356" s="238">
        <v>9293</v>
      </c>
      <c r="C9356" s="237">
        <v>231.53677764255349</v>
      </c>
    </row>
    <row r="9357" spans="2:3" x14ac:dyDescent="0.25">
      <c r="B9357" s="238">
        <v>9294</v>
      </c>
      <c r="C9357" s="237">
        <v>-0.28402460720914746</v>
      </c>
    </row>
    <row r="9358" spans="2:3" x14ac:dyDescent="0.25">
      <c r="B9358" s="238">
        <v>9295</v>
      </c>
      <c r="C9358" s="237">
        <v>215.33495423590904</v>
      </c>
    </row>
    <row r="9359" spans="2:3" x14ac:dyDescent="0.25">
      <c r="B9359" s="238">
        <v>9296</v>
      </c>
      <c r="C9359" s="237">
        <v>383.10399559746281</v>
      </c>
    </row>
    <row r="9360" spans="2:3" x14ac:dyDescent="0.25">
      <c r="B9360" s="238">
        <v>9297</v>
      </c>
      <c r="C9360" s="237">
        <v>109.53781502896048</v>
      </c>
    </row>
    <row r="9361" spans="2:3" x14ac:dyDescent="0.25">
      <c r="B9361" s="238">
        <v>9298</v>
      </c>
      <c r="C9361" s="237">
        <v>-186.99885488621391</v>
      </c>
    </row>
    <row r="9362" spans="2:3" x14ac:dyDescent="0.25">
      <c r="B9362" s="238">
        <v>9299</v>
      </c>
      <c r="C9362" s="237">
        <v>398.87680295242956</v>
      </c>
    </row>
    <row r="9363" spans="2:3" x14ac:dyDescent="0.25">
      <c r="B9363" s="238">
        <v>9300</v>
      </c>
      <c r="C9363" s="237">
        <v>213.16405046725458</v>
      </c>
    </row>
    <row r="9364" spans="2:3" x14ac:dyDescent="0.25">
      <c r="B9364" s="238">
        <v>9301</v>
      </c>
      <c r="C9364" s="237">
        <v>185.38580320886359</v>
      </c>
    </row>
    <row r="9365" spans="2:3" x14ac:dyDescent="0.25">
      <c r="B9365" s="238">
        <v>9302</v>
      </c>
      <c r="C9365" s="237">
        <v>115.93714533169457</v>
      </c>
    </row>
    <row r="9366" spans="2:3" x14ac:dyDescent="0.25">
      <c r="B9366" s="238">
        <v>9303</v>
      </c>
      <c r="C9366" s="237">
        <v>349.29142832770691</v>
      </c>
    </row>
    <row r="9367" spans="2:3" x14ac:dyDescent="0.25">
      <c r="B9367" s="238">
        <v>9304</v>
      </c>
      <c r="C9367" s="237">
        <v>-100.53115259337173</v>
      </c>
    </row>
    <row r="9368" spans="2:3" x14ac:dyDescent="0.25">
      <c r="B9368" s="238">
        <v>9305</v>
      </c>
      <c r="C9368" s="237">
        <v>-40.712576226422385</v>
      </c>
    </row>
    <row r="9369" spans="2:3" x14ac:dyDescent="0.25">
      <c r="B9369" s="238">
        <v>9306</v>
      </c>
      <c r="C9369" s="237">
        <v>434.65898686825392</v>
      </c>
    </row>
    <row r="9370" spans="2:3" x14ac:dyDescent="0.25">
      <c r="B9370" s="238">
        <v>9307</v>
      </c>
      <c r="C9370" s="237">
        <v>24.988356523021736</v>
      </c>
    </row>
    <row r="9371" spans="2:3" x14ac:dyDescent="0.25">
      <c r="B9371" s="238">
        <v>9308</v>
      </c>
      <c r="C9371" s="237">
        <v>-72.818068708980206</v>
      </c>
    </row>
    <row r="9372" spans="2:3" x14ac:dyDescent="0.25">
      <c r="B9372" s="238">
        <v>9309</v>
      </c>
      <c r="C9372" s="237">
        <v>276.21043100046018</v>
      </c>
    </row>
    <row r="9373" spans="2:3" x14ac:dyDescent="0.25">
      <c r="B9373" s="238">
        <v>9310</v>
      </c>
      <c r="C9373" s="237">
        <v>27.43407046739064</v>
      </c>
    </row>
    <row r="9374" spans="2:3" x14ac:dyDescent="0.25">
      <c r="B9374" s="238">
        <v>9311</v>
      </c>
      <c r="C9374" s="237">
        <v>80.051266038701641</v>
      </c>
    </row>
    <row r="9375" spans="2:3" x14ac:dyDescent="0.25">
      <c r="B9375" s="238">
        <v>9312</v>
      </c>
      <c r="C9375" s="237">
        <v>-46.259115377414361</v>
      </c>
    </row>
    <row r="9376" spans="2:3" x14ac:dyDescent="0.25">
      <c r="B9376" s="238">
        <v>9313</v>
      </c>
      <c r="C9376" s="237">
        <v>157.15642643253096</v>
      </c>
    </row>
    <row r="9377" spans="2:3" x14ac:dyDescent="0.25">
      <c r="B9377" s="238">
        <v>9314</v>
      </c>
      <c r="C9377" s="237">
        <v>75.358188424157277</v>
      </c>
    </row>
    <row r="9378" spans="2:3" x14ac:dyDescent="0.25">
      <c r="B9378" s="238">
        <v>9315</v>
      </c>
      <c r="C9378" s="237">
        <v>302.88548882106454</v>
      </c>
    </row>
    <row r="9379" spans="2:3" x14ac:dyDescent="0.25">
      <c r="B9379" s="238">
        <v>9316</v>
      </c>
      <c r="C9379" s="237">
        <v>86.457475614473722</v>
      </c>
    </row>
    <row r="9380" spans="2:3" x14ac:dyDescent="0.25">
      <c r="B9380" s="238">
        <v>9317</v>
      </c>
      <c r="C9380" s="237">
        <v>107.73203451766308</v>
      </c>
    </row>
    <row r="9381" spans="2:3" x14ac:dyDescent="0.25">
      <c r="B9381" s="238">
        <v>9318</v>
      </c>
      <c r="C9381" s="237">
        <v>-29.394912181697862</v>
      </c>
    </row>
    <row r="9382" spans="2:3" x14ac:dyDescent="0.25">
      <c r="B9382" s="238">
        <v>9319</v>
      </c>
      <c r="C9382" s="237">
        <v>165.38857492660662</v>
      </c>
    </row>
    <row r="9383" spans="2:3" x14ac:dyDescent="0.25">
      <c r="B9383" s="238">
        <v>9320</v>
      </c>
      <c r="C9383" s="237">
        <v>44.466949269485269</v>
      </c>
    </row>
    <row r="9384" spans="2:3" x14ac:dyDescent="0.25">
      <c r="B9384" s="238">
        <v>9321</v>
      </c>
      <c r="C9384" s="237">
        <v>-17.650392151918794</v>
      </c>
    </row>
    <row r="9385" spans="2:3" x14ac:dyDescent="0.25">
      <c r="B9385" s="238">
        <v>9322</v>
      </c>
      <c r="C9385" s="237">
        <v>6.724229300239756</v>
      </c>
    </row>
    <row r="9386" spans="2:3" x14ac:dyDescent="0.25">
      <c r="B9386" s="238">
        <v>9323</v>
      </c>
      <c r="C9386" s="237">
        <v>202.11622830655108</v>
      </c>
    </row>
    <row r="9387" spans="2:3" x14ac:dyDescent="0.25">
      <c r="B9387" s="238">
        <v>9324</v>
      </c>
      <c r="C9387" s="237">
        <v>107.80905434690453</v>
      </c>
    </row>
    <row r="9388" spans="2:3" x14ac:dyDescent="0.25">
      <c r="B9388" s="238">
        <v>9325</v>
      </c>
      <c r="C9388" s="237">
        <v>346.75199321532989</v>
      </c>
    </row>
    <row r="9389" spans="2:3" x14ac:dyDescent="0.25">
      <c r="B9389" s="238">
        <v>9326</v>
      </c>
      <c r="C9389" s="237">
        <v>142.12347872601606</v>
      </c>
    </row>
    <row r="9390" spans="2:3" x14ac:dyDescent="0.25">
      <c r="B9390" s="238">
        <v>9327</v>
      </c>
      <c r="C9390" s="237">
        <v>235.72953873687908</v>
      </c>
    </row>
    <row r="9391" spans="2:3" x14ac:dyDescent="0.25">
      <c r="B9391" s="238">
        <v>9328</v>
      </c>
      <c r="C9391" s="237">
        <v>110.7124450707181</v>
      </c>
    </row>
    <row r="9392" spans="2:3" x14ac:dyDescent="0.25">
      <c r="B9392" s="238">
        <v>9329</v>
      </c>
      <c r="C9392" s="237">
        <v>252.76918827356312</v>
      </c>
    </row>
    <row r="9393" spans="2:3" x14ac:dyDescent="0.25">
      <c r="B9393" s="238">
        <v>9330</v>
      </c>
      <c r="C9393" s="237">
        <v>158.40557789066079</v>
      </c>
    </row>
    <row r="9394" spans="2:3" x14ac:dyDescent="0.25">
      <c r="B9394" s="238">
        <v>9331</v>
      </c>
      <c r="C9394" s="237">
        <v>155.62861495096797</v>
      </c>
    </row>
    <row r="9395" spans="2:3" x14ac:dyDescent="0.25">
      <c r="B9395" s="238">
        <v>9332</v>
      </c>
      <c r="C9395" s="237">
        <v>83.096688114950098</v>
      </c>
    </row>
    <row r="9396" spans="2:3" x14ac:dyDescent="0.25">
      <c r="B9396" s="238">
        <v>9333</v>
      </c>
      <c r="C9396" s="237">
        <v>13.05090569856597</v>
      </c>
    </row>
    <row r="9397" spans="2:3" x14ac:dyDescent="0.25">
      <c r="B9397" s="238">
        <v>9334</v>
      </c>
      <c r="C9397" s="237">
        <v>104.60075146615645</v>
      </c>
    </row>
    <row r="9398" spans="2:3" x14ac:dyDescent="0.25">
      <c r="B9398" s="238">
        <v>9335</v>
      </c>
      <c r="C9398" s="237">
        <v>222.71864898862341</v>
      </c>
    </row>
    <row r="9399" spans="2:3" x14ac:dyDescent="0.25">
      <c r="B9399" s="238">
        <v>9336</v>
      </c>
      <c r="C9399" s="237">
        <v>-13.010184346796507</v>
      </c>
    </row>
    <row r="9400" spans="2:3" x14ac:dyDescent="0.25">
      <c r="B9400" s="238">
        <v>9337</v>
      </c>
      <c r="C9400" s="237">
        <v>85.237437174143849</v>
      </c>
    </row>
    <row r="9401" spans="2:3" x14ac:dyDescent="0.25">
      <c r="B9401" s="238">
        <v>9338</v>
      </c>
      <c r="C9401" s="237">
        <v>-120.67020823931045</v>
      </c>
    </row>
    <row r="9402" spans="2:3" x14ac:dyDescent="0.25">
      <c r="B9402" s="238">
        <v>9339</v>
      </c>
      <c r="C9402" s="237">
        <v>125.40368570495116</v>
      </c>
    </row>
    <row r="9403" spans="2:3" x14ac:dyDescent="0.25">
      <c r="B9403" s="238">
        <v>9340</v>
      </c>
      <c r="C9403" s="237">
        <v>74.592649117507108</v>
      </c>
    </row>
    <row r="9404" spans="2:3" x14ac:dyDescent="0.25">
      <c r="B9404" s="238">
        <v>9341</v>
      </c>
      <c r="C9404" s="237">
        <v>52.454709808089774</v>
      </c>
    </row>
    <row r="9405" spans="2:3" x14ac:dyDescent="0.25">
      <c r="B9405" s="238">
        <v>9342</v>
      </c>
      <c r="C9405" s="237">
        <v>-0.14874876825605554</v>
      </c>
    </row>
    <row r="9406" spans="2:3" x14ac:dyDescent="0.25">
      <c r="B9406" s="238">
        <v>9343</v>
      </c>
      <c r="C9406" s="237">
        <v>-6.3809695441835146</v>
      </c>
    </row>
    <row r="9407" spans="2:3" x14ac:dyDescent="0.25">
      <c r="B9407" s="238">
        <v>9344</v>
      </c>
      <c r="C9407" s="237">
        <v>58.012126982102352</v>
      </c>
    </row>
    <row r="9408" spans="2:3" x14ac:dyDescent="0.25">
      <c r="B9408" s="238">
        <v>9345</v>
      </c>
      <c r="C9408" s="237">
        <v>21.906509091406221</v>
      </c>
    </row>
    <row r="9409" spans="2:3" x14ac:dyDescent="0.25">
      <c r="B9409" s="238">
        <v>9346</v>
      </c>
      <c r="C9409" s="237">
        <v>173.16269530756512</v>
      </c>
    </row>
    <row r="9410" spans="2:3" x14ac:dyDescent="0.25">
      <c r="B9410" s="238">
        <v>9347</v>
      </c>
      <c r="C9410" s="237">
        <v>68.016935108612529</v>
      </c>
    </row>
    <row r="9411" spans="2:3" x14ac:dyDescent="0.25">
      <c r="B9411" s="238">
        <v>9348</v>
      </c>
      <c r="C9411" s="237">
        <v>-72.746209489228391</v>
      </c>
    </row>
    <row r="9412" spans="2:3" x14ac:dyDescent="0.25">
      <c r="B9412" s="238">
        <v>9349</v>
      </c>
      <c r="C9412" s="237">
        <v>134.41869460632782</v>
      </c>
    </row>
    <row r="9413" spans="2:3" x14ac:dyDescent="0.25">
      <c r="B9413" s="238">
        <v>9350</v>
      </c>
      <c r="C9413" s="237">
        <v>39.837617991236399</v>
      </c>
    </row>
    <row r="9414" spans="2:3" x14ac:dyDescent="0.25">
      <c r="B9414" s="238">
        <v>9351</v>
      </c>
      <c r="C9414" s="237">
        <v>14.343626923488628</v>
      </c>
    </row>
    <row r="9415" spans="2:3" x14ac:dyDescent="0.25">
      <c r="B9415" s="238">
        <v>9352</v>
      </c>
      <c r="C9415" s="237">
        <v>150.6630958440621</v>
      </c>
    </row>
    <row r="9416" spans="2:3" x14ac:dyDescent="0.25">
      <c r="B9416" s="238">
        <v>9353</v>
      </c>
      <c r="C9416" s="237">
        <v>200.47971993373119</v>
      </c>
    </row>
    <row r="9417" spans="2:3" x14ac:dyDescent="0.25">
      <c r="B9417" s="238">
        <v>9354</v>
      </c>
      <c r="C9417" s="237">
        <v>51.083062250831901</v>
      </c>
    </row>
    <row r="9418" spans="2:3" x14ac:dyDescent="0.25">
      <c r="B9418" s="238">
        <v>9355</v>
      </c>
      <c r="C9418" s="237">
        <v>123.02437809388664</v>
      </c>
    </row>
    <row r="9419" spans="2:3" x14ac:dyDescent="0.25">
      <c r="B9419" s="238">
        <v>9356</v>
      </c>
      <c r="C9419" s="237">
        <v>174.1458356842227</v>
      </c>
    </row>
    <row r="9420" spans="2:3" x14ac:dyDescent="0.25">
      <c r="B9420" s="238">
        <v>9357</v>
      </c>
      <c r="C9420" s="237">
        <v>39.070447651686408</v>
      </c>
    </row>
    <row r="9421" spans="2:3" x14ac:dyDescent="0.25">
      <c r="B9421" s="238">
        <v>9358</v>
      </c>
      <c r="C9421" s="237">
        <v>100.82556770184054</v>
      </c>
    </row>
    <row r="9422" spans="2:3" x14ac:dyDescent="0.25">
      <c r="B9422" s="238">
        <v>9359</v>
      </c>
      <c r="C9422" s="237">
        <v>38.978822231389984</v>
      </c>
    </row>
    <row r="9423" spans="2:3" x14ac:dyDescent="0.25">
      <c r="B9423" s="238">
        <v>9360</v>
      </c>
      <c r="C9423" s="237">
        <v>-113.91189389181895</v>
      </c>
    </row>
    <row r="9424" spans="2:3" x14ac:dyDescent="0.25">
      <c r="B9424" s="238">
        <v>9361</v>
      </c>
      <c r="C9424" s="237">
        <v>365.63938050595948</v>
      </c>
    </row>
    <row r="9425" spans="2:3" x14ac:dyDescent="0.25">
      <c r="B9425" s="238">
        <v>9362</v>
      </c>
      <c r="C9425" s="237">
        <v>1.9900591029490187</v>
      </c>
    </row>
    <row r="9426" spans="2:3" x14ac:dyDescent="0.25">
      <c r="B9426" s="238">
        <v>9363</v>
      </c>
      <c r="C9426" s="237">
        <v>28.729295957260263</v>
      </c>
    </row>
    <row r="9427" spans="2:3" x14ac:dyDescent="0.25">
      <c r="B9427" s="238">
        <v>9364</v>
      </c>
      <c r="C9427" s="237">
        <v>315.39991785496937</v>
      </c>
    </row>
    <row r="9428" spans="2:3" x14ac:dyDescent="0.25">
      <c r="B9428" s="238">
        <v>9365</v>
      </c>
      <c r="C9428" s="237">
        <v>-58.994716542952716</v>
      </c>
    </row>
    <row r="9429" spans="2:3" x14ac:dyDescent="0.25">
      <c r="B9429" s="238">
        <v>9366</v>
      </c>
      <c r="C9429" s="237">
        <v>10.754909380049881</v>
      </c>
    </row>
    <row r="9430" spans="2:3" x14ac:dyDescent="0.25">
      <c r="B9430" s="238">
        <v>9367</v>
      </c>
      <c r="C9430" s="237">
        <v>412.74765858006265</v>
      </c>
    </row>
    <row r="9431" spans="2:3" x14ac:dyDescent="0.25">
      <c r="B9431" s="238">
        <v>9368</v>
      </c>
      <c r="C9431" s="237">
        <v>184.44404368047535</v>
      </c>
    </row>
    <row r="9432" spans="2:3" x14ac:dyDescent="0.25">
      <c r="B9432" s="238">
        <v>9369</v>
      </c>
      <c r="C9432" s="237">
        <v>323.58700680736155</v>
      </c>
    </row>
    <row r="9433" spans="2:3" x14ac:dyDescent="0.25">
      <c r="B9433" s="238">
        <v>9370</v>
      </c>
      <c r="C9433" s="237">
        <v>10.586176496798373</v>
      </c>
    </row>
    <row r="9434" spans="2:3" x14ac:dyDescent="0.25">
      <c r="B9434" s="238">
        <v>9371</v>
      </c>
      <c r="C9434" s="237">
        <v>3.0179439138025259</v>
      </c>
    </row>
    <row r="9435" spans="2:3" x14ac:dyDescent="0.25">
      <c r="B9435" s="238">
        <v>9372</v>
      </c>
      <c r="C9435" s="237">
        <v>59.424114903805403</v>
      </c>
    </row>
    <row r="9436" spans="2:3" x14ac:dyDescent="0.25">
      <c r="B9436" s="238">
        <v>9373</v>
      </c>
      <c r="C9436" s="237">
        <v>136.52730789589768</v>
      </c>
    </row>
    <row r="9437" spans="2:3" x14ac:dyDescent="0.25">
      <c r="B9437" s="238">
        <v>9374</v>
      </c>
      <c r="C9437" s="237">
        <v>275.87048017805216</v>
      </c>
    </row>
    <row r="9438" spans="2:3" x14ac:dyDescent="0.25">
      <c r="B9438" s="238">
        <v>9375</v>
      </c>
      <c r="C9438" s="237">
        <v>49.109859749824452</v>
      </c>
    </row>
    <row r="9439" spans="2:3" x14ac:dyDescent="0.25">
      <c r="B9439" s="238">
        <v>9376</v>
      </c>
      <c r="C9439" s="237">
        <v>-175.54126819692283</v>
      </c>
    </row>
    <row r="9440" spans="2:3" x14ac:dyDescent="0.25">
      <c r="B9440" s="238">
        <v>9377</v>
      </c>
      <c r="C9440" s="237">
        <v>125.82901529690447</v>
      </c>
    </row>
    <row r="9441" spans="2:3" x14ac:dyDescent="0.25">
      <c r="B9441" s="238">
        <v>9378</v>
      </c>
      <c r="C9441" s="237">
        <v>-31.623256290108117</v>
      </c>
    </row>
    <row r="9442" spans="2:3" x14ac:dyDescent="0.25">
      <c r="B9442" s="238">
        <v>9379</v>
      </c>
      <c r="C9442" s="237">
        <v>106.16076125125586</v>
      </c>
    </row>
    <row r="9443" spans="2:3" x14ac:dyDescent="0.25">
      <c r="B9443" s="238">
        <v>9380</v>
      </c>
      <c r="C9443" s="237">
        <v>136.75788295249086</v>
      </c>
    </row>
    <row r="9444" spans="2:3" x14ac:dyDescent="0.25">
      <c r="B9444" s="238">
        <v>9381</v>
      </c>
      <c r="C9444" s="237">
        <v>230.10856588631998</v>
      </c>
    </row>
    <row r="9445" spans="2:3" x14ac:dyDescent="0.25">
      <c r="B9445" s="238">
        <v>9382</v>
      </c>
      <c r="C9445" s="237">
        <v>55.648972332480596</v>
      </c>
    </row>
    <row r="9446" spans="2:3" x14ac:dyDescent="0.25">
      <c r="B9446" s="238">
        <v>9383</v>
      </c>
      <c r="C9446" s="237">
        <v>220.94446312946789</v>
      </c>
    </row>
    <row r="9447" spans="2:3" x14ac:dyDescent="0.25">
      <c r="B9447" s="238">
        <v>9384</v>
      </c>
      <c r="C9447" s="237">
        <v>102.26555958493468</v>
      </c>
    </row>
    <row r="9448" spans="2:3" x14ac:dyDescent="0.25">
      <c r="B9448" s="238">
        <v>9385</v>
      </c>
      <c r="C9448" s="237">
        <v>216.70643936504587</v>
      </c>
    </row>
    <row r="9449" spans="2:3" x14ac:dyDescent="0.25">
      <c r="B9449" s="238">
        <v>9386</v>
      </c>
      <c r="C9449" s="237">
        <v>56.93486648946179</v>
      </c>
    </row>
    <row r="9450" spans="2:3" x14ac:dyDescent="0.25">
      <c r="B9450" s="238">
        <v>9387</v>
      </c>
      <c r="C9450" s="237">
        <v>154.97506741793916</v>
      </c>
    </row>
    <row r="9451" spans="2:3" x14ac:dyDescent="0.25">
      <c r="B9451" s="238">
        <v>9388</v>
      </c>
      <c r="C9451" s="237">
        <v>21.511219435750675</v>
      </c>
    </row>
    <row r="9452" spans="2:3" x14ac:dyDescent="0.25">
      <c r="B9452" s="238">
        <v>9389</v>
      </c>
      <c r="C9452" s="237">
        <v>12.814850309400725</v>
      </c>
    </row>
    <row r="9453" spans="2:3" x14ac:dyDescent="0.25">
      <c r="B9453" s="238">
        <v>9390</v>
      </c>
      <c r="C9453" s="237">
        <v>59.214063786100347</v>
      </c>
    </row>
    <row r="9454" spans="2:3" x14ac:dyDescent="0.25">
      <c r="B9454" s="238">
        <v>9391</v>
      </c>
      <c r="C9454" s="237">
        <v>313.66068815799929</v>
      </c>
    </row>
    <row r="9455" spans="2:3" x14ac:dyDescent="0.25">
      <c r="B9455" s="238">
        <v>9392</v>
      </c>
      <c r="C9455" s="237">
        <v>403.64999856348828</v>
      </c>
    </row>
    <row r="9456" spans="2:3" x14ac:dyDescent="0.25">
      <c r="B9456" s="238">
        <v>9393</v>
      </c>
      <c r="C9456" s="237">
        <v>252.69966639962604</v>
      </c>
    </row>
    <row r="9457" spans="2:3" x14ac:dyDescent="0.25">
      <c r="B9457" s="238">
        <v>9394</v>
      </c>
      <c r="C9457" s="237">
        <v>-95.196524407453836</v>
      </c>
    </row>
    <row r="9458" spans="2:3" x14ac:dyDescent="0.25">
      <c r="B9458" s="238">
        <v>9395</v>
      </c>
      <c r="C9458" s="237">
        <v>194.74255876549438</v>
      </c>
    </row>
    <row r="9459" spans="2:3" x14ac:dyDescent="0.25">
      <c r="B9459" s="238">
        <v>9396</v>
      </c>
      <c r="C9459" s="237">
        <v>211.28576595618983</v>
      </c>
    </row>
    <row r="9460" spans="2:3" x14ac:dyDescent="0.25">
      <c r="B9460" s="238">
        <v>9397</v>
      </c>
      <c r="C9460" s="237">
        <v>147.21164899649091</v>
      </c>
    </row>
    <row r="9461" spans="2:3" x14ac:dyDescent="0.25">
      <c r="B9461" s="238">
        <v>9398</v>
      </c>
      <c r="C9461" s="237">
        <v>281.15190116288068</v>
      </c>
    </row>
    <row r="9462" spans="2:3" x14ac:dyDescent="0.25">
      <c r="B9462" s="238">
        <v>9399</v>
      </c>
      <c r="C9462" s="237">
        <v>304.07630663225973</v>
      </c>
    </row>
    <row r="9463" spans="2:3" x14ac:dyDescent="0.25">
      <c r="B9463" s="238">
        <v>9400</v>
      </c>
      <c r="C9463" s="237">
        <v>15.73216351349636</v>
      </c>
    </row>
    <row r="9464" spans="2:3" x14ac:dyDescent="0.25">
      <c r="B9464" s="238">
        <v>9401</v>
      </c>
      <c r="C9464" s="237">
        <v>107.84441029301354</v>
      </c>
    </row>
    <row r="9465" spans="2:3" x14ac:dyDescent="0.25">
      <c r="B9465" s="238">
        <v>9402</v>
      </c>
      <c r="C9465" s="237">
        <v>130.92203816327137</v>
      </c>
    </row>
    <row r="9466" spans="2:3" x14ac:dyDescent="0.25">
      <c r="B9466" s="238">
        <v>9403</v>
      </c>
      <c r="C9466" s="237">
        <v>285.30757745059236</v>
      </c>
    </row>
    <row r="9467" spans="2:3" x14ac:dyDescent="0.25">
      <c r="B9467" s="238">
        <v>9404</v>
      </c>
      <c r="C9467" s="237">
        <v>33.062603994665352</v>
      </c>
    </row>
    <row r="9468" spans="2:3" x14ac:dyDescent="0.25">
      <c r="B9468" s="238">
        <v>9405</v>
      </c>
      <c r="C9468" s="237">
        <v>118.93046366499837</v>
      </c>
    </row>
    <row r="9469" spans="2:3" x14ac:dyDescent="0.25">
      <c r="B9469" s="238">
        <v>9406</v>
      </c>
      <c r="C9469" s="237">
        <v>61.780006428664407</v>
      </c>
    </row>
    <row r="9470" spans="2:3" x14ac:dyDescent="0.25">
      <c r="B9470" s="238">
        <v>9407</v>
      </c>
      <c r="C9470" s="237">
        <v>320.1462583976886</v>
      </c>
    </row>
    <row r="9471" spans="2:3" x14ac:dyDescent="0.25">
      <c r="B9471" s="238">
        <v>9408</v>
      </c>
      <c r="C9471" s="237">
        <v>119.03873611850049</v>
      </c>
    </row>
    <row r="9472" spans="2:3" x14ac:dyDescent="0.25">
      <c r="B9472" s="238">
        <v>9409</v>
      </c>
      <c r="C9472" s="237">
        <v>174.32387824685864</v>
      </c>
    </row>
    <row r="9473" spans="2:3" x14ac:dyDescent="0.25">
      <c r="B9473" s="238">
        <v>9410</v>
      </c>
      <c r="C9473" s="237">
        <v>87.535085229518373</v>
      </c>
    </row>
    <row r="9474" spans="2:3" x14ac:dyDescent="0.25">
      <c r="B9474" s="238">
        <v>9411</v>
      </c>
      <c r="C9474" s="237">
        <v>143.95358953067364</v>
      </c>
    </row>
    <row r="9475" spans="2:3" x14ac:dyDescent="0.25">
      <c r="B9475" s="238">
        <v>9412</v>
      </c>
      <c r="C9475" s="237">
        <v>56.732879153070648</v>
      </c>
    </row>
    <row r="9476" spans="2:3" x14ac:dyDescent="0.25">
      <c r="B9476" s="238">
        <v>9413</v>
      </c>
      <c r="C9476" s="237">
        <v>265.68298738579961</v>
      </c>
    </row>
    <row r="9477" spans="2:3" x14ac:dyDescent="0.25">
      <c r="B9477" s="238">
        <v>9414</v>
      </c>
      <c r="C9477" s="237">
        <v>342.17683306483804</v>
      </c>
    </row>
    <row r="9478" spans="2:3" x14ac:dyDescent="0.25">
      <c r="B9478" s="238">
        <v>9415</v>
      </c>
      <c r="C9478" s="237">
        <v>4.9048131108181963</v>
      </c>
    </row>
    <row r="9479" spans="2:3" x14ac:dyDescent="0.25">
      <c r="B9479" s="238">
        <v>9416</v>
      </c>
      <c r="C9479" s="237">
        <v>133.34467143655323</v>
      </c>
    </row>
    <row r="9480" spans="2:3" x14ac:dyDescent="0.25">
      <c r="B9480" s="238">
        <v>9417</v>
      </c>
      <c r="C9480" s="237">
        <v>295.77430809821794</v>
      </c>
    </row>
    <row r="9481" spans="2:3" x14ac:dyDescent="0.25">
      <c r="B9481" s="238">
        <v>9418</v>
      </c>
      <c r="C9481" s="237">
        <v>355.68869923338718</v>
      </c>
    </row>
    <row r="9482" spans="2:3" x14ac:dyDescent="0.25">
      <c r="B9482" s="238">
        <v>9419</v>
      </c>
      <c r="C9482" s="237">
        <v>54.65004803883285</v>
      </c>
    </row>
    <row r="9483" spans="2:3" x14ac:dyDescent="0.25">
      <c r="B9483" s="238">
        <v>9420</v>
      </c>
      <c r="C9483" s="237">
        <v>-48.40365888708962</v>
      </c>
    </row>
    <row r="9484" spans="2:3" x14ac:dyDescent="0.25">
      <c r="B9484" s="238">
        <v>9421</v>
      </c>
      <c r="C9484" s="237">
        <v>5.746463958066613</v>
      </c>
    </row>
    <row r="9485" spans="2:3" x14ac:dyDescent="0.25">
      <c r="B9485" s="238">
        <v>9422</v>
      </c>
      <c r="C9485" s="237">
        <v>-17.67195619510403</v>
      </c>
    </row>
    <row r="9486" spans="2:3" x14ac:dyDescent="0.25">
      <c r="B9486" s="238">
        <v>9423</v>
      </c>
      <c r="C9486" s="237">
        <v>41.696633411158842</v>
      </c>
    </row>
    <row r="9487" spans="2:3" x14ac:dyDescent="0.25">
      <c r="B9487" s="238">
        <v>9424</v>
      </c>
      <c r="C9487" s="237">
        <v>127.15616343147433</v>
      </c>
    </row>
    <row r="9488" spans="2:3" x14ac:dyDescent="0.25">
      <c r="B9488" s="238">
        <v>9425</v>
      </c>
      <c r="C9488" s="237">
        <v>-56.89842069465621</v>
      </c>
    </row>
    <row r="9489" spans="2:3" x14ac:dyDescent="0.25">
      <c r="B9489" s="238">
        <v>9426</v>
      </c>
      <c r="C9489" s="237">
        <v>-52.539825765292477</v>
      </c>
    </row>
    <row r="9490" spans="2:3" x14ac:dyDescent="0.25">
      <c r="B9490" s="238">
        <v>9427</v>
      </c>
      <c r="C9490" s="237">
        <v>-27.380922432630456</v>
      </c>
    </row>
    <row r="9491" spans="2:3" x14ac:dyDescent="0.25">
      <c r="B9491" s="238">
        <v>9428</v>
      </c>
      <c r="C9491" s="237">
        <v>8.8919128023720191</v>
      </c>
    </row>
    <row r="9492" spans="2:3" x14ac:dyDescent="0.25">
      <c r="B9492" s="238">
        <v>9429</v>
      </c>
      <c r="C9492" s="237">
        <v>27.33589433530986</v>
      </c>
    </row>
    <row r="9493" spans="2:3" x14ac:dyDescent="0.25">
      <c r="B9493" s="238">
        <v>9430</v>
      </c>
      <c r="C9493" s="237">
        <v>-14.023091351211093</v>
      </c>
    </row>
    <row r="9494" spans="2:3" x14ac:dyDescent="0.25">
      <c r="B9494" s="238">
        <v>9431</v>
      </c>
      <c r="C9494" s="237">
        <v>160.54604209553793</v>
      </c>
    </row>
    <row r="9495" spans="2:3" x14ac:dyDescent="0.25">
      <c r="B9495" s="238">
        <v>9432</v>
      </c>
      <c r="C9495" s="237">
        <v>92.314013888714541</v>
      </c>
    </row>
    <row r="9496" spans="2:3" x14ac:dyDescent="0.25">
      <c r="B9496" s="238">
        <v>9433</v>
      </c>
      <c r="C9496" s="237">
        <v>-74.47790070488665</v>
      </c>
    </row>
    <row r="9497" spans="2:3" x14ac:dyDescent="0.25">
      <c r="B9497" s="238">
        <v>9434</v>
      </c>
      <c r="C9497" s="237">
        <v>364.97661214784193</v>
      </c>
    </row>
    <row r="9498" spans="2:3" x14ac:dyDescent="0.25">
      <c r="B9498" s="238">
        <v>9435</v>
      </c>
      <c r="C9498" s="237">
        <v>7.1411141759772789</v>
      </c>
    </row>
    <row r="9499" spans="2:3" x14ac:dyDescent="0.25">
      <c r="B9499" s="238">
        <v>9436</v>
      </c>
      <c r="C9499" s="237">
        <v>15.640341703600086</v>
      </c>
    </row>
    <row r="9500" spans="2:3" x14ac:dyDescent="0.25">
      <c r="B9500" s="238">
        <v>9437</v>
      </c>
      <c r="C9500" s="237">
        <v>268.82455140970831</v>
      </c>
    </row>
    <row r="9501" spans="2:3" x14ac:dyDescent="0.25">
      <c r="B9501" s="238">
        <v>9438</v>
      </c>
      <c r="C9501" s="237">
        <v>-0.26283302462726965</v>
      </c>
    </row>
    <row r="9502" spans="2:3" x14ac:dyDescent="0.25">
      <c r="B9502" s="238">
        <v>9439</v>
      </c>
      <c r="C9502" s="237">
        <v>-75.743322457594985</v>
      </c>
    </row>
    <row r="9503" spans="2:3" x14ac:dyDescent="0.25">
      <c r="B9503" s="238">
        <v>9440</v>
      </c>
      <c r="C9503" s="237">
        <v>-59.447650096195616</v>
      </c>
    </row>
    <row r="9504" spans="2:3" x14ac:dyDescent="0.25">
      <c r="B9504" s="238">
        <v>9441</v>
      </c>
      <c r="C9504" s="237">
        <v>47.017267713573005</v>
      </c>
    </row>
    <row r="9505" spans="2:3" x14ac:dyDescent="0.25">
      <c r="B9505" s="238">
        <v>9442</v>
      </c>
      <c r="C9505" s="237">
        <v>219.78120635521748</v>
      </c>
    </row>
    <row r="9506" spans="2:3" x14ac:dyDescent="0.25">
      <c r="B9506" s="238">
        <v>9443</v>
      </c>
      <c r="C9506" s="237">
        <v>11.603301206608648</v>
      </c>
    </row>
    <row r="9507" spans="2:3" x14ac:dyDescent="0.25">
      <c r="B9507" s="238">
        <v>9444</v>
      </c>
      <c r="C9507" s="237">
        <v>328.29708358137793</v>
      </c>
    </row>
    <row r="9508" spans="2:3" x14ac:dyDescent="0.25">
      <c r="B9508" s="238">
        <v>9445</v>
      </c>
      <c r="C9508" s="237">
        <v>138.97587165873568</v>
      </c>
    </row>
    <row r="9509" spans="2:3" x14ac:dyDescent="0.25">
      <c r="B9509" s="238">
        <v>9446</v>
      </c>
      <c r="C9509" s="237">
        <v>-155.31542754990119</v>
      </c>
    </row>
    <row r="9510" spans="2:3" x14ac:dyDescent="0.25">
      <c r="B9510" s="238">
        <v>9447</v>
      </c>
      <c r="C9510" s="237">
        <v>-28.694635574209826</v>
      </c>
    </row>
    <row r="9511" spans="2:3" x14ac:dyDescent="0.25">
      <c r="B9511" s="238">
        <v>9448</v>
      </c>
      <c r="C9511" s="237">
        <v>-25.203395749894781</v>
      </c>
    </row>
    <row r="9512" spans="2:3" x14ac:dyDescent="0.25">
      <c r="B9512" s="238">
        <v>9449</v>
      </c>
      <c r="C9512" s="237">
        <v>114.53742722009622</v>
      </c>
    </row>
    <row r="9513" spans="2:3" x14ac:dyDescent="0.25">
      <c r="B9513" s="238">
        <v>9450</v>
      </c>
      <c r="C9513" s="237">
        <v>233.24768472397591</v>
      </c>
    </row>
    <row r="9514" spans="2:3" x14ac:dyDescent="0.25">
      <c r="B9514" s="238">
        <v>9451</v>
      </c>
      <c r="C9514" s="237">
        <v>184.68180070147133</v>
      </c>
    </row>
    <row r="9515" spans="2:3" x14ac:dyDescent="0.25">
      <c r="B9515" s="238">
        <v>9452</v>
      </c>
      <c r="C9515" s="237">
        <v>175.7401870543755</v>
      </c>
    </row>
    <row r="9516" spans="2:3" x14ac:dyDescent="0.25">
      <c r="B9516" s="238">
        <v>9453</v>
      </c>
      <c r="C9516" s="237">
        <v>105.81935746760853</v>
      </c>
    </row>
    <row r="9517" spans="2:3" x14ac:dyDescent="0.25">
      <c r="B9517" s="238">
        <v>9454</v>
      </c>
      <c r="C9517" s="237">
        <v>234.33382409177003</v>
      </c>
    </row>
    <row r="9518" spans="2:3" x14ac:dyDescent="0.25">
      <c r="B9518" s="238">
        <v>9455</v>
      </c>
      <c r="C9518" s="237">
        <v>188.82277457268572</v>
      </c>
    </row>
    <row r="9519" spans="2:3" x14ac:dyDescent="0.25">
      <c r="B9519" s="238">
        <v>9456</v>
      </c>
      <c r="C9519" s="237">
        <v>59.121361868523827</v>
      </c>
    </row>
    <row r="9520" spans="2:3" x14ac:dyDescent="0.25">
      <c r="B9520" s="238">
        <v>9457</v>
      </c>
      <c r="C9520" s="237">
        <v>83.005706940996532</v>
      </c>
    </row>
    <row r="9521" spans="2:3" x14ac:dyDescent="0.25">
      <c r="B9521" s="238">
        <v>9458</v>
      </c>
      <c r="C9521" s="237">
        <v>134.06328582393391</v>
      </c>
    </row>
    <row r="9522" spans="2:3" x14ac:dyDescent="0.25">
      <c r="B9522" s="238">
        <v>9459</v>
      </c>
      <c r="C9522" s="237">
        <v>287.43730701699997</v>
      </c>
    </row>
    <row r="9523" spans="2:3" x14ac:dyDescent="0.25">
      <c r="B9523" s="238">
        <v>9460</v>
      </c>
      <c r="C9523" s="237">
        <v>255.78615740705203</v>
      </c>
    </row>
    <row r="9524" spans="2:3" x14ac:dyDescent="0.25">
      <c r="B9524" s="238">
        <v>9461</v>
      </c>
      <c r="C9524" s="237">
        <v>186.71010853280163</v>
      </c>
    </row>
    <row r="9525" spans="2:3" x14ac:dyDescent="0.25">
      <c r="B9525" s="238">
        <v>9462</v>
      </c>
      <c r="C9525" s="237">
        <v>62.722127165421902</v>
      </c>
    </row>
    <row r="9526" spans="2:3" x14ac:dyDescent="0.25">
      <c r="B9526" s="238">
        <v>9463</v>
      </c>
      <c r="C9526" s="237">
        <v>123.18960968643142</v>
      </c>
    </row>
    <row r="9527" spans="2:3" x14ac:dyDescent="0.25">
      <c r="B9527" s="238">
        <v>9464</v>
      </c>
      <c r="C9527" s="237">
        <v>205.39458971815145</v>
      </c>
    </row>
    <row r="9528" spans="2:3" x14ac:dyDescent="0.25">
      <c r="B9528" s="238">
        <v>9465</v>
      </c>
      <c r="C9528" s="237">
        <v>-138.64839661201233</v>
      </c>
    </row>
    <row r="9529" spans="2:3" x14ac:dyDescent="0.25">
      <c r="B9529" s="238">
        <v>9466</v>
      </c>
      <c r="C9529" s="237">
        <v>79.266120317375226</v>
      </c>
    </row>
    <row r="9530" spans="2:3" x14ac:dyDescent="0.25">
      <c r="B9530" s="238">
        <v>9467</v>
      </c>
      <c r="C9530" s="237">
        <v>263.68156706986997</v>
      </c>
    </row>
    <row r="9531" spans="2:3" x14ac:dyDescent="0.25">
      <c r="B9531" s="238">
        <v>9468</v>
      </c>
      <c r="C9531" s="237">
        <v>145.95764450512007</v>
      </c>
    </row>
    <row r="9532" spans="2:3" x14ac:dyDescent="0.25">
      <c r="B9532" s="238">
        <v>9469</v>
      </c>
      <c r="C9532" s="237">
        <v>417.89087770693095</v>
      </c>
    </row>
    <row r="9533" spans="2:3" x14ac:dyDescent="0.25">
      <c r="B9533" s="238">
        <v>9470</v>
      </c>
      <c r="C9533" s="237">
        <v>27.535005192295884</v>
      </c>
    </row>
    <row r="9534" spans="2:3" x14ac:dyDescent="0.25">
      <c r="B9534" s="238">
        <v>9471</v>
      </c>
      <c r="C9534" s="237">
        <v>73.776300271956785</v>
      </c>
    </row>
    <row r="9535" spans="2:3" x14ac:dyDescent="0.25">
      <c r="B9535" s="238">
        <v>9472</v>
      </c>
      <c r="C9535" s="237">
        <v>151.73205740112499</v>
      </c>
    </row>
    <row r="9536" spans="2:3" x14ac:dyDescent="0.25">
      <c r="B9536" s="238">
        <v>9473</v>
      </c>
      <c r="C9536" s="237">
        <v>-50.713869170158148</v>
      </c>
    </row>
    <row r="9537" spans="2:3" x14ac:dyDescent="0.25">
      <c r="B9537" s="238">
        <v>9474</v>
      </c>
      <c r="C9537" s="237">
        <v>10.617962580495146</v>
      </c>
    </row>
    <row r="9538" spans="2:3" x14ac:dyDescent="0.25">
      <c r="B9538" s="238">
        <v>9475</v>
      </c>
      <c r="C9538" s="237">
        <v>217.21872489091297</v>
      </c>
    </row>
    <row r="9539" spans="2:3" x14ac:dyDescent="0.25">
      <c r="B9539" s="238">
        <v>9476</v>
      </c>
      <c r="C9539" s="237">
        <v>235.24108388854432</v>
      </c>
    </row>
    <row r="9540" spans="2:3" x14ac:dyDescent="0.25">
      <c r="B9540" s="238">
        <v>9477</v>
      </c>
      <c r="C9540" s="237">
        <v>137.53191215857518</v>
      </c>
    </row>
    <row r="9541" spans="2:3" x14ac:dyDescent="0.25">
      <c r="B9541" s="238">
        <v>9478</v>
      </c>
      <c r="C9541" s="237">
        <v>30.189691269235141</v>
      </c>
    </row>
    <row r="9542" spans="2:3" x14ac:dyDescent="0.25">
      <c r="B9542" s="238">
        <v>9479</v>
      </c>
      <c r="C9542" s="237">
        <v>251.55575662658705</v>
      </c>
    </row>
    <row r="9543" spans="2:3" x14ac:dyDescent="0.25">
      <c r="B9543" s="238">
        <v>9480</v>
      </c>
      <c r="C9543" s="237">
        <v>46.265601650761752</v>
      </c>
    </row>
    <row r="9544" spans="2:3" x14ac:dyDescent="0.25">
      <c r="B9544" s="238">
        <v>9481</v>
      </c>
      <c r="C9544" s="237">
        <v>253.33011493289845</v>
      </c>
    </row>
    <row r="9545" spans="2:3" x14ac:dyDescent="0.25">
      <c r="B9545" s="238">
        <v>9482</v>
      </c>
      <c r="C9545" s="237">
        <v>93.305038940306687</v>
      </c>
    </row>
    <row r="9546" spans="2:3" x14ac:dyDescent="0.25">
      <c r="B9546" s="238">
        <v>9483</v>
      </c>
      <c r="C9546" s="237">
        <v>91.418161343283472</v>
      </c>
    </row>
    <row r="9547" spans="2:3" x14ac:dyDescent="0.25">
      <c r="B9547" s="238">
        <v>9484</v>
      </c>
      <c r="C9547" s="237">
        <v>-183.91513209005689</v>
      </c>
    </row>
    <row r="9548" spans="2:3" x14ac:dyDescent="0.25">
      <c r="B9548" s="238">
        <v>9485</v>
      </c>
      <c r="C9548" s="237">
        <v>104.93749519200854</v>
      </c>
    </row>
    <row r="9549" spans="2:3" x14ac:dyDescent="0.25">
      <c r="B9549" s="238">
        <v>9486</v>
      </c>
      <c r="C9549" s="237">
        <v>297.17760548650529</v>
      </c>
    </row>
    <row r="9550" spans="2:3" x14ac:dyDescent="0.25">
      <c r="B9550" s="238">
        <v>9487</v>
      </c>
      <c r="C9550" s="237">
        <v>333.06744447206302</v>
      </c>
    </row>
    <row r="9551" spans="2:3" x14ac:dyDescent="0.25">
      <c r="B9551" s="238">
        <v>9488</v>
      </c>
      <c r="C9551" s="237">
        <v>35.790811695193796</v>
      </c>
    </row>
    <row r="9552" spans="2:3" x14ac:dyDescent="0.25">
      <c r="B9552" s="238">
        <v>9489</v>
      </c>
      <c r="C9552" s="237">
        <v>40.223771228566989</v>
      </c>
    </row>
    <row r="9553" spans="2:3" x14ac:dyDescent="0.25">
      <c r="B9553" s="238">
        <v>9490</v>
      </c>
      <c r="C9553" s="237">
        <v>130.77460142123942</v>
      </c>
    </row>
    <row r="9554" spans="2:3" x14ac:dyDescent="0.25">
      <c r="B9554" s="238">
        <v>9491</v>
      </c>
      <c r="C9554" s="237">
        <v>133.83091282182323</v>
      </c>
    </row>
    <row r="9555" spans="2:3" x14ac:dyDescent="0.25">
      <c r="B9555" s="238">
        <v>9492</v>
      </c>
      <c r="C9555" s="237">
        <v>10.779036766304998</v>
      </c>
    </row>
    <row r="9556" spans="2:3" x14ac:dyDescent="0.25">
      <c r="B9556" s="238">
        <v>9493</v>
      </c>
      <c r="C9556" s="237">
        <v>186.18170124197695</v>
      </c>
    </row>
    <row r="9557" spans="2:3" x14ac:dyDescent="0.25">
      <c r="B9557" s="238">
        <v>9494</v>
      </c>
      <c r="C9557" s="237">
        <v>35.75498985560327</v>
      </c>
    </row>
    <row r="9558" spans="2:3" x14ac:dyDescent="0.25">
      <c r="B9558" s="238">
        <v>9495</v>
      </c>
      <c r="C9558" s="237">
        <v>499.20200952159939</v>
      </c>
    </row>
    <row r="9559" spans="2:3" x14ac:dyDescent="0.25">
      <c r="B9559" s="238">
        <v>9496</v>
      </c>
      <c r="C9559" s="237">
        <v>192.77105509190937</v>
      </c>
    </row>
    <row r="9560" spans="2:3" x14ac:dyDescent="0.25">
      <c r="B9560" s="238">
        <v>9497</v>
      </c>
      <c r="C9560" s="237">
        <v>-65.098916342895592</v>
      </c>
    </row>
    <row r="9561" spans="2:3" x14ac:dyDescent="0.25">
      <c r="B9561" s="238">
        <v>9498</v>
      </c>
      <c r="C9561" s="237">
        <v>-124.15878386189064</v>
      </c>
    </row>
    <row r="9562" spans="2:3" x14ac:dyDescent="0.25">
      <c r="B9562" s="238">
        <v>9499</v>
      </c>
      <c r="C9562" s="237">
        <v>112.82262218692701</v>
      </c>
    </row>
    <row r="9563" spans="2:3" x14ac:dyDescent="0.25">
      <c r="B9563" s="238">
        <v>9500</v>
      </c>
      <c r="C9563" s="237">
        <v>315.1920559907602</v>
      </c>
    </row>
    <row r="9564" spans="2:3" x14ac:dyDescent="0.25">
      <c r="B9564" s="238">
        <v>9501</v>
      </c>
      <c r="C9564" s="237">
        <v>223.70807497113867</v>
      </c>
    </row>
    <row r="9565" spans="2:3" x14ac:dyDescent="0.25">
      <c r="B9565" s="238">
        <v>9502</v>
      </c>
      <c r="C9565" s="237">
        <v>273.17698760741877</v>
      </c>
    </row>
    <row r="9566" spans="2:3" x14ac:dyDescent="0.25">
      <c r="B9566" s="238">
        <v>9503</v>
      </c>
      <c r="C9566" s="237">
        <v>-107.54634134847029</v>
      </c>
    </row>
    <row r="9567" spans="2:3" x14ac:dyDescent="0.25">
      <c r="B9567" s="238">
        <v>9504</v>
      </c>
      <c r="C9567" s="237">
        <v>86.321243340441185</v>
      </c>
    </row>
    <row r="9568" spans="2:3" x14ac:dyDescent="0.25">
      <c r="B9568" s="238">
        <v>9505</v>
      </c>
      <c r="C9568" s="237">
        <v>22.709100937278635</v>
      </c>
    </row>
    <row r="9569" spans="2:3" x14ac:dyDescent="0.25">
      <c r="B9569" s="238">
        <v>9506</v>
      </c>
      <c r="C9569" s="237">
        <v>-111.44243668352846</v>
      </c>
    </row>
    <row r="9570" spans="2:3" x14ac:dyDescent="0.25">
      <c r="B9570" s="238">
        <v>9507</v>
      </c>
      <c r="C9570" s="237">
        <v>320.00356547083652</v>
      </c>
    </row>
    <row r="9571" spans="2:3" x14ac:dyDescent="0.25">
      <c r="B9571" s="238">
        <v>9508</v>
      </c>
      <c r="C9571" s="237">
        <v>127.90464360963648</v>
      </c>
    </row>
    <row r="9572" spans="2:3" x14ac:dyDescent="0.25">
      <c r="B9572" s="238">
        <v>9509</v>
      </c>
      <c r="C9572" s="237">
        <v>157.0303010899795</v>
      </c>
    </row>
    <row r="9573" spans="2:3" x14ac:dyDescent="0.25">
      <c r="B9573" s="238">
        <v>9510</v>
      </c>
      <c r="C9573" s="237">
        <v>63.6524794828835</v>
      </c>
    </row>
    <row r="9574" spans="2:3" x14ac:dyDescent="0.25">
      <c r="B9574" s="238">
        <v>9511</v>
      </c>
      <c r="C9574" s="237">
        <v>145.61407964429893</v>
      </c>
    </row>
    <row r="9575" spans="2:3" x14ac:dyDescent="0.25">
      <c r="B9575" s="238">
        <v>9512</v>
      </c>
      <c r="C9575" s="237">
        <v>351.50404441214357</v>
      </c>
    </row>
    <row r="9576" spans="2:3" x14ac:dyDescent="0.25">
      <c r="B9576" s="238">
        <v>9513</v>
      </c>
      <c r="C9576" s="237">
        <v>228.88623966456123</v>
      </c>
    </row>
    <row r="9577" spans="2:3" x14ac:dyDescent="0.25">
      <c r="B9577" s="238">
        <v>9514</v>
      </c>
      <c r="C9577" s="237">
        <v>79.704140134711309</v>
      </c>
    </row>
    <row r="9578" spans="2:3" x14ac:dyDescent="0.25">
      <c r="B9578" s="238">
        <v>9515</v>
      </c>
      <c r="C9578" s="237">
        <v>315.9608487662415</v>
      </c>
    </row>
    <row r="9579" spans="2:3" x14ac:dyDescent="0.25">
      <c r="B9579" s="238">
        <v>9516</v>
      </c>
      <c r="C9579" s="237">
        <v>150.76006293320998</v>
      </c>
    </row>
    <row r="9580" spans="2:3" x14ac:dyDescent="0.25">
      <c r="B9580" s="238">
        <v>9517</v>
      </c>
      <c r="C9580" s="237">
        <v>193.21386639295753</v>
      </c>
    </row>
    <row r="9581" spans="2:3" x14ac:dyDescent="0.25">
      <c r="B9581" s="238">
        <v>9518</v>
      </c>
      <c r="C9581" s="237">
        <v>-51.530408650625276</v>
      </c>
    </row>
    <row r="9582" spans="2:3" x14ac:dyDescent="0.25">
      <c r="B9582" s="238">
        <v>9519</v>
      </c>
      <c r="C9582" s="237">
        <v>128.97543525845182</v>
      </c>
    </row>
    <row r="9583" spans="2:3" x14ac:dyDescent="0.25">
      <c r="B9583" s="238">
        <v>9520</v>
      </c>
      <c r="C9583" s="237">
        <v>11.463114380859054</v>
      </c>
    </row>
    <row r="9584" spans="2:3" x14ac:dyDescent="0.25">
      <c r="B9584" s="238">
        <v>9521</v>
      </c>
      <c r="C9584" s="237">
        <v>307.76162401586873</v>
      </c>
    </row>
    <row r="9585" spans="2:3" x14ac:dyDescent="0.25">
      <c r="B9585" s="238">
        <v>9522</v>
      </c>
      <c r="C9585" s="237">
        <v>-34.581444480475142</v>
      </c>
    </row>
    <row r="9586" spans="2:3" x14ac:dyDescent="0.25">
      <c r="B9586" s="238">
        <v>9523</v>
      </c>
      <c r="C9586" s="237">
        <v>111.26174779536177</v>
      </c>
    </row>
    <row r="9587" spans="2:3" x14ac:dyDescent="0.25">
      <c r="B9587" s="238">
        <v>9524</v>
      </c>
      <c r="C9587" s="237">
        <v>214.17470200136952</v>
      </c>
    </row>
    <row r="9588" spans="2:3" x14ac:dyDescent="0.25">
      <c r="B9588" s="238">
        <v>9525</v>
      </c>
      <c r="C9588" s="237">
        <v>252.81061529285654</v>
      </c>
    </row>
    <row r="9589" spans="2:3" x14ac:dyDescent="0.25">
      <c r="B9589" s="238">
        <v>9526</v>
      </c>
      <c r="C9589" s="237">
        <v>25.570129532274009</v>
      </c>
    </row>
    <row r="9590" spans="2:3" x14ac:dyDescent="0.25">
      <c r="B9590" s="238">
        <v>9527</v>
      </c>
      <c r="C9590" s="237">
        <v>-4.3150234876515441</v>
      </c>
    </row>
    <row r="9591" spans="2:3" x14ac:dyDescent="0.25">
      <c r="B9591" s="238">
        <v>9528</v>
      </c>
      <c r="C9591" s="237">
        <v>32.631650367295677</v>
      </c>
    </row>
    <row r="9592" spans="2:3" x14ac:dyDescent="0.25">
      <c r="B9592" s="238">
        <v>9529</v>
      </c>
      <c r="C9592" s="237">
        <v>497.08498246297398</v>
      </c>
    </row>
    <row r="9593" spans="2:3" x14ac:dyDescent="0.25">
      <c r="B9593" s="238">
        <v>9530</v>
      </c>
      <c r="C9593" s="237">
        <v>-1.7290136674665888</v>
      </c>
    </row>
    <row r="9594" spans="2:3" x14ac:dyDescent="0.25">
      <c r="B9594" s="238">
        <v>9531</v>
      </c>
      <c r="C9594" s="237">
        <v>394.65006430584964</v>
      </c>
    </row>
    <row r="9595" spans="2:3" x14ac:dyDescent="0.25">
      <c r="B9595" s="238">
        <v>9532</v>
      </c>
      <c r="C9595" s="237">
        <v>-32.909670381541474</v>
      </c>
    </row>
    <row r="9596" spans="2:3" x14ac:dyDescent="0.25">
      <c r="B9596" s="238">
        <v>9533</v>
      </c>
      <c r="C9596" s="237">
        <v>177.0226113153013</v>
      </c>
    </row>
    <row r="9597" spans="2:3" x14ac:dyDescent="0.25">
      <c r="B9597" s="238">
        <v>9534</v>
      </c>
      <c r="C9597" s="237">
        <v>40.135102364072139</v>
      </c>
    </row>
    <row r="9598" spans="2:3" x14ac:dyDescent="0.25">
      <c r="B9598" s="238">
        <v>9535</v>
      </c>
      <c r="C9598" s="237">
        <v>-41.533359983014719</v>
      </c>
    </row>
    <row r="9599" spans="2:3" x14ac:dyDescent="0.25">
      <c r="B9599" s="238">
        <v>9536</v>
      </c>
      <c r="C9599" s="237">
        <v>85.250808338511021</v>
      </c>
    </row>
    <row r="9600" spans="2:3" x14ac:dyDescent="0.25">
      <c r="B9600" s="238">
        <v>9537</v>
      </c>
      <c r="C9600" s="237">
        <v>151.87911283626588</v>
      </c>
    </row>
    <row r="9601" spans="2:3" x14ac:dyDescent="0.25">
      <c r="B9601" s="238">
        <v>9538</v>
      </c>
      <c r="C9601" s="237">
        <v>118.29882163689486</v>
      </c>
    </row>
    <row r="9602" spans="2:3" x14ac:dyDescent="0.25">
      <c r="B9602" s="238">
        <v>9539</v>
      </c>
      <c r="C9602" s="237">
        <v>-9.9264115638678732</v>
      </c>
    </row>
    <row r="9603" spans="2:3" x14ac:dyDescent="0.25">
      <c r="B9603" s="238">
        <v>9540</v>
      </c>
      <c r="C9603" s="237">
        <v>344.71587235030961</v>
      </c>
    </row>
    <row r="9604" spans="2:3" x14ac:dyDescent="0.25">
      <c r="B9604" s="238">
        <v>9541</v>
      </c>
      <c r="C9604" s="237">
        <v>218.52055488208606</v>
      </c>
    </row>
    <row r="9605" spans="2:3" x14ac:dyDescent="0.25">
      <c r="B9605" s="238">
        <v>9542</v>
      </c>
      <c r="C9605" s="237">
        <v>156.79258996690822</v>
      </c>
    </row>
    <row r="9606" spans="2:3" x14ac:dyDescent="0.25">
      <c r="B9606" s="238">
        <v>9543</v>
      </c>
      <c r="C9606" s="237">
        <v>100.98309739839102</v>
      </c>
    </row>
    <row r="9607" spans="2:3" x14ac:dyDescent="0.25">
      <c r="B9607" s="238">
        <v>9544</v>
      </c>
      <c r="C9607" s="237">
        <v>-83.509531862570981</v>
      </c>
    </row>
    <row r="9608" spans="2:3" x14ac:dyDescent="0.25">
      <c r="B9608" s="238">
        <v>9545</v>
      </c>
      <c r="C9608" s="237">
        <v>256.81432523595981</v>
      </c>
    </row>
    <row r="9609" spans="2:3" x14ac:dyDescent="0.25">
      <c r="B9609" s="238">
        <v>9546</v>
      </c>
      <c r="C9609" s="237">
        <v>-31.08030624290916</v>
      </c>
    </row>
    <row r="9610" spans="2:3" x14ac:dyDescent="0.25">
      <c r="B9610" s="238">
        <v>9547</v>
      </c>
      <c r="C9610" s="237">
        <v>136.73333558076126</v>
      </c>
    </row>
    <row r="9611" spans="2:3" x14ac:dyDescent="0.25">
      <c r="B9611" s="238">
        <v>9548</v>
      </c>
      <c r="C9611" s="237">
        <v>-210.60826248554957</v>
      </c>
    </row>
    <row r="9612" spans="2:3" x14ac:dyDescent="0.25">
      <c r="B9612" s="238">
        <v>9549</v>
      </c>
      <c r="C9612" s="237">
        <v>190.4216856774726</v>
      </c>
    </row>
    <row r="9613" spans="2:3" x14ac:dyDescent="0.25">
      <c r="B9613" s="238">
        <v>9550</v>
      </c>
      <c r="C9613" s="237">
        <v>134.73621853743046</v>
      </c>
    </row>
    <row r="9614" spans="2:3" x14ac:dyDescent="0.25">
      <c r="B9614" s="238">
        <v>9551</v>
      </c>
      <c r="C9614" s="237">
        <v>120.17101335386809</v>
      </c>
    </row>
    <row r="9615" spans="2:3" x14ac:dyDescent="0.25">
      <c r="B9615" s="238">
        <v>9552</v>
      </c>
      <c r="C9615" s="237">
        <v>118.63570327608815</v>
      </c>
    </row>
    <row r="9616" spans="2:3" x14ac:dyDescent="0.25">
      <c r="B9616" s="238">
        <v>9553</v>
      </c>
      <c r="C9616" s="237">
        <v>123.04249765084413</v>
      </c>
    </row>
    <row r="9617" spans="2:3" x14ac:dyDescent="0.25">
      <c r="B9617" s="238">
        <v>9554</v>
      </c>
      <c r="C9617" s="237">
        <v>217.58459421554736</v>
      </c>
    </row>
    <row r="9618" spans="2:3" x14ac:dyDescent="0.25">
      <c r="B9618" s="238">
        <v>9555</v>
      </c>
      <c r="C9618" s="237">
        <v>-95.841135601212073</v>
      </c>
    </row>
    <row r="9619" spans="2:3" x14ac:dyDescent="0.25">
      <c r="B9619" s="238">
        <v>9556</v>
      </c>
      <c r="C9619" s="237">
        <v>352.02759764826811</v>
      </c>
    </row>
    <row r="9620" spans="2:3" x14ac:dyDescent="0.25">
      <c r="B9620" s="238">
        <v>9557</v>
      </c>
      <c r="C9620" s="237">
        <v>178.6556499536004</v>
      </c>
    </row>
    <row r="9621" spans="2:3" x14ac:dyDescent="0.25">
      <c r="B9621" s="238">
        <v>9558</v>
      </c>
      <c r="C9621" s="237">
        <v>73.873015264894832</v>
      </c>
    </row>
    <row r="9622" spans="2:3" x14ac:dyDescent="0.25">
      <c r="B9622" s="238">
        <v>9559</v>
      </c>
      <c r="C9622" s="237">
        <v>-51.063144059279949</v>
      </c>
    </row>
    <row r="9623" spans="2:3" x14ac:dyDescent="0.25">
      <c r="B9623" s="238">
        <v>9560</v>
      </c>
      <c r="C9623" s="237">
        <v>297.29262955904557</v>
      </c>
    </row>
    <row r="9624" spans="2:3" x14ac:dyDescent="0.25">
      <c r="B9624" s="238">
        <v>9561</v>
      </c>
      <c r="C9624" s="237">
        <v>293.58274678323619</v>
      </c>
    </row>
    <row r="9625" spans="2:3" x14ac:dyDescent="0.25">
      <c r="B9625" s="238">
        <v>9562</v>
      </c>
      <c r="C9625" s="237">
        <v>44.867591314750072</v>
      </c>
    </row>
    <row r="9626" spans="2:3" x14ac:dyDescent="0.25">
      <c r="B9626" s="238">
        <v>9563</v>
      </c>
      <c r="C9626" s="237">
        <v>-18.903082838583316</v>
      </c>
    </row>
    <row r="9627" spans="2:3" x14ac:dyDescent="0.25">
      <c r="B9627" s="238">
        <v>9564</v>
      </c>
      <c r="C9627" s="237">
        <v>221.92946154671225</v>
      </c>
    </row>
    <row r="9628" spans="2:3" x14ac:dyDescent="0.25">
      <c r="B9628" s="238">
        <v>9565</v>
      </c>
      <c r="C9628" s="237">
        <v>122.19206560557629</v>
      </c>
    </row>
    <row r="9629" spans="2:3" x14ac:dyDescent="0.25">
      <c r="B9629" s="238">
        <v>9566</v>
      </c>
      <c r="C9629" s="237">
        <v>305.11976003364128</v>
      </c>
    </row>
    <row r="9630" spans="2:3" x14ac:dyDescent="0.25">
      <c r="B9630" s="238">
        <v>9567</v>
      </c>
      <c r="C9630" s="237">
        <v>282.64499453934241</v>
      </c>
    </row>
    <row r="9631" spans="2:3" x14ac:dyDescent="0.25">
      <c r="B9631" s="238">
        <v>9568</v>
      </c>
      <c r="C9631" s="237">
        <v>261.02094984612415</v>
      </c>
    </row>
    <row r="9632" spans="2:3" x14ac:dyDescent="0.25">
      <c r="B9632" s="238">
        <v>9569</v>
      </c>
      <c r="C9632" s="237">
        <v>-53.045099914272043</v>
      </c>
    </row>
    <row r="9633" spans="2:3" x14ac:dyDescent="0.25">
      <c r="B9633" s="238">
        <v>9570</v>
      </c>
      <c r="C9633" s="237">
        <v>143.31589929795211</v>
      </c>
    </row>
    <row r="9634" spans="2:3" x14ac:dyDescent="0.25">
      <c r="B9634" s="238">
        <v>9571</v>
      </c>
      <c r="C9634" s="237">
        <v>114.30169107705869</v>
      </c>
    </row>
    <row r="9635" spans="2:3" x14ac:dyDescent="0.25">
      <c r="B9635" s="238">
        <v>9572</v>
      </c>
      <c r="C9635" s="237">
        <v>194.10381227437998</v>
      </c>
    </row>
    <row r="9636" spans="2:3" x14ac:dyDescent="0.25">
      <c r="B9636" s="238">
        <v>9573</v>
      </c>
      <c r="C9636" s="237">
        <v>10.183720174407682</v>
      </c>
    </row>
    <row r="9637" spans="2:3" x14ac:dyDescent="0.25">
      <c r="B9637" s="238">
        <v>9574</v>
      </c>
      <c r="C9637" s="237">
        <v>57.972502756955109</v>
      </c>
    </row>
    <row r="9638" spans="2:3" x14ac:dyDescent="0.25">
      <c r="B9638" s="238">
        <v>9575</v>
      </c>
      <c r="C9638" s="237">
        <v>151.38607797083131</v>
      </c>
    </row>
    <row r="9639" spans="2:3" x14ac:dyDescent="0.25">
      <c r="B9639" s="238">
        <v>9576</v>
      </c>
      <c r="C9639" s="237">
        <v>105.05755851850962</v>
      </c>
    </row>
    <row r="9640" spans="2:3" x14ac:dyDescent="0.25">
      <c r="B9640" s="238">
        <v>9577</v>
      </c>
      <c r="C9640" s="237">
        <v>226.9145745799249</v>
      </c>
    </row>
    <row r="9641" spans="2:3" x14ac:dyDescent="0.25">
      <c r="B9641" s="238">
        <v>9578</v>
      </c>
      <c r="C9641" s="237">
        <v>338.78255536315237</v>
      </c>
    </row>
    <row r="9642" spans="2:3" x14ac:dyDescent="0.25">
      <c r="B9642" s="238">
        <v>9579</v>
      </c>
      <c r="C9642" s="237">
        <v>178.15641652234171</v>
      </c>
    </row>
    <row r="9643" spans="2:3" x14ac:dyDescent="0.25">
      <c r="B9643" s="238">
        <v>9580</v>
      </c>
      <c r="C9643" s="237">
        <v>-8.7991687846913464</v>
      </c>
    </row>
    <row r="9644" spans="2:3" x14ac:dyDescent="0.25">
      <c r="B9644" s="238">
        <v>9581</v>
      </c>
      <c r="C9644" s="237">
        <v>76.534810672829025</v>
      </c>
    </row>
    <row r="9645" spans="2:3" x14ac:dyDescent="0.25">
      <c r="B9645" s="238">
        <v>9582</v>
      </c>
      <c r="C9645" s="237">
        <v>206.86545359053338</v>
      </c>
    </row>
    <row r="9646" spans="2:3" x14ac:dyDescent="0.25">
      <c r="B9646" s="238">
        <v>9583</v>
      </c>
      <c r="C9646" s="237">
        <v>146.64493246593156</v>
      </c>
    </row>
    <row r="9647" spans="2:3" x14ac:dyDescent="0.25">
      <c r="B9647" s="238">
        <v>9584</v>
      </c>
      <c r="C9647" s="237">
        <v>28.069931062602052</v>
      </c>
    </row>
    <row r="9648" spans="2:3" x14ac:dyDescent="0.25">
      <c r="B9648" s="238">
        <v>9585</v>
      </c>
      <c r="C9648" s="237">
        <v>-62.459496984650087</v>
      </c>
    </row>
    <row r="9649" spans="2:3" x14ac:dyDescent="0.25">
      <c r="B9649" s="238">
        <v>9586</v>
      </c>
      <c r="C9649" s="237">
        <v>352.9067967465221</v>
      </c>
    </row>
    <row r="9650" spans="2:3" x14ac:dyDescent="0.25">
      <c r="B9650" s="238">
        <v>9587</v>
      </c>
      <c r="C9650" s="237">
        <v>480.85180440889127</v>
      </c>
    </row>
    <row r="9651" spans="2:3" x14ac:dyDescent="0.25">
      <c r="B9651" s="238">
        <v>9588</v>
      </c>
      <c r="C9651" s="237">
        <v>-33.131841551270952</v>
      </c>
    </row>
    <row r="9652" spans="2:3" x14ac:dyDescent="0.25">
      <c r="B9652" s="238">
        <v>9589</v>
      </c>
      <c r="C9652" s="237">
        <v>-49.806312347574618</v>
      </c>
    </row>
    <row r="9653" spans="2:3" x14ac:dyDescent="0.25">
      <c r="B9653" s="238">
        <v>9590</v>
      </c>
      <c r="C9653" s="237">
        <v>105.68180536201609</v>
      </c>
    </row>
    <row r="9654" spans="2:3" x14ac:dyDescent="0.25">
      <c r="B9654" s="238">
        <v>9591</v>
      </c>
      <c r="C9654" s="237">
        <v>115.20153792038667</v>
      </c>
    </row>
    <row r="9655" spans="2:3" x14ac:dyDescent="0.25">
      <c r="B9655" s="238">
        <v>9592</v>
      </c>
      <c r="C9655" s="237">
        <v>197.3149277671308</v>
      </c>
    </row>
    <row r="9656" spans="2:3" x14ac:dyDescent="0.25">
      <c r="B9656" s="238">
        <v>9593</v>
      </c>
      <c r="C9656" s="237">
        <v>147.70807765328937</v>
      </c>
    </row>
    <row r="9657" spans="2:3" x14ac:dyDescent="0.25">
      <c r="B9657" s="238">
        <v>9594</v>
      </c>
      <c r="C9657" s="237">
        <v>-107.29150871432066</v>
      </c>
    </row>
    <row r="9658" spans="2:3" x14ac:dyDescent="0.25">
      <c r="B9658" s="238">
        <v>9595</v>
      </c>
      <c r="C9658" s="237">
        <v>217.3952548027502</v>
      </c>
    </row>
    <row r="9659" spans="2:3" x14ac:dyDescent="0.25">
      <c r="B9659" s="238">
        <v>9596</v>
      </c>
      <c r="C9659" s="237">
        <v>-58.561456365334749</v>
      </c>
    </row>
    <row r="9660" spans="2:3" x14ac:dyDescent="0.25">
      <c r="B9660" s="238">
        <v>9597</v>
      </c>
      <c r="C9660" s="237">
        <v>107.35683496364294</v>
      </c>
    </row>
    <row r="9661" spans="2:3" x14ac:dyDescent="0.25">
      <c r="B9661" s="238">
        <v>9598</v>
      </c>
      <c r="C9661" s="237">
        <v>-249.59860784311161</v>
      </c>
    </row>
    <row r="9662" spans="2:3" x14ac:dyDescent="0.25">
      <c r="B9662" s="238">
        <v>9599</v>
      </c>
      <c r="C9662" s="237">
        <v>254.03529151840806</v>
      </c>
    </row>
    <row r="9663" spans="2:3" x14ac:dyDescent="0.25">
      <c r="B9663" s="238">
        <v>9600</v>
      </c>
      <c r="C9663" s="237">
        <v>20.407788547030492</v>
      </c>
    </row>
    <row r="9664" spans="2:3" x14ac:dyDescent="0.25">
      <c r="B9664" s="238">
        <v>9601</v>
      </c>
      <c r="C9664" s="237">
        <v>262.10658303754167</v>
      </c>
    </row>
    <row r="9665" spans="2:3" x14ac:dyDescent="0.25">
      <c r="B9665" s="238">
        <v>9602</v>
      </c>
      <c r="C9665" s="237">
        <v>195.36476495066182</v>
      </c>
    </row>
    <row r="9666" spans="2:3" x14ac:dyDescent="0.25">
      <c r="B9666" s="238">
        <v>9603</v>
      </c>
      <c r="C9666" s="237">
        <v>169.60036567869247</v>
      </c>
    </row>
    <row r="9667" spans="2:3" x14ac:dyDescent="0.25">
      <c r="B9667" s="238">
        <v>9604</v>
      </c>
      <c r="C9667" s="237">
        <v>186.75389951887132</v>
      </c>
    </row>
    <row r="9668" spans="2:3" x14ac:dyDescent="0.25">
      <c r="B9668" s="238">
        <v>9605</v>
      </c>
      <c r="C9668" s="237">
        <v>107.82814007357074</v>
      </c>
    </row>
    <row r="9669" spans="2:3" x14ac:dyDescent="0.25">
      <c r="B9669" s="238">
        <v>9606</v>
      </c>
      <c r="C9669" s="237">
        <v>-12.611108659734754</v>
      </c>
    </row>
    <row r="9670" spans="2:3" x14ac:dyDescent="0.25">
      <c r="B9670" s="238">
        <v>9607</v>
      </c>
      <c r="C9670" s="237">
        <v>238.72114838776753</v>
      </c>
    </row>
    <row r="9671" spans="2:3" x14ac:dyDescent="0.25">
      <c r="B9671" s="238">
        <v>9608</v>
      </c>
      <c r="C9671" s="237">
        <v>58.478418636860965</v>
      </c>
    </row>
    <row r="9672" spans="2:3" x14ac:dyDescent="0.25">
      <c r="B9672" s="238">
        <v>9609</v>
      </c>
      <c r="C9672" s="237">
        <v>198.64233161554</v>
      </c>
    </row>
    <row r="9673" spans="2:3" x14ac:dyDescent="0.25">
      <c r="B9673" s="238">
        <v>9610</v>
      </c>
      <c r="C9673" s="237">
        <v>118.39380510252725</v>
      </c>
    </row>
    <row r="9674" spans="2:3" x14ac:dyDescent="0.25">
      <c r="B9674" s="238">
        <v>9611</v>
      </c>
      <c r="C9674" s="237">
        <v>211.58078883152899</v>
      </c>
    </row>
    <row r="9675" spans="2:3" x14ac:dyDescent="0.25">
      <c r="B9675" s="238">
        <v>9612</v>
      </c>
      <c r="C9675" s="237">
        <v>283.5127955115525</v>
      </c>
    </row>
    <row r="9676" spans="2:3" x14ac:dyDescent="0.25">
      <c r="B9676" s="238">
        <v>9613</v>
      </c>
      <c r="C9676" s="237">
        <v>260.18864265598597</v>
      </c>
    </row>
    <row r="9677" spans="2:3" x14ac:dyDescent="0.25">
      <c r="B9677" s="238">
        <v>9614</v>
      </c>
      <c r="C9677" s="237">
        <v>-44.485238739379639</v>
      </c>
    </row>
    <row r="9678" spans="2:3" x14ac:dyDescent="0.25">
      <c r="B9678" s="238">
        <v>9615</v>
      </c>
      <c r="C9678" s="237">
        <v>312.29990857702103</v>
      </c>
    </row>
    <row r="9679" spans="2:3" x14ac:dyDescent="0.25">
      <c r="B9679" s="238">
        <v>9616</v>
      </c>
      <c r="C9679" s="237">
        <v>239.98144961239257</v>
      </c>
    </row>
    <row r="9680" spans="2:3" x14ac:dyDescent="0.25">
      <c r="B9680" s="238">
        <v>9617</v>
      </c>
      <c r="C9680" s="237">
        <v>146.26755196595803</v>
      </c>
    </row>
    <row r="9681" spans="2:3" x14ac:dyDescent="0.25">
      <c r="B9681" s="238">
        <v>9618</v>
      </c>
      <c r="C9681" s="237">
        <v>233.87456978966296</v>
      </c>
    </row>
    <row r="9682" spans="2:3" x14ac:dyDescent="0.25">
      <c r="B9682" s="238">
        <v>9619</v>
      </c>
      <c r="C9682" s="237">
        <v>397.75251021718555</v>
      </c>
    </row>
    <row r="9683" spans="2:3" x14ac:dyDescent="0.25">
      <c r="B9683" s="238">
        <v>9620</v>
      </c>
      <c r="C9683" s="237">
        <v>-4.0603275633684319</v>
      </c>
    </row>
    <row r="9684" spans="2:3" x14ac:dyDescent="0.25">
      <c r="B9684" s="238">
        <v>9621</v>
      </c>
      <c r="C9684" s="237">
        <v>270.94980747745615</v>
      </c>
    </row>
    <row r="9685" spans="2:3" x14ac:dyDescent="0.25">
      <c r="B9685" s="238">
        <v>9622</v>
      </c>
      <c r="C9685" s="237">
        <v>302.35431659640005</v>
      </c>
    </row>
    <row r="9686" spans="2:3" x14ac:dyDescent="0.25">
      <c r="B9686" s="238">
        <v>9623</v>
      </c>
      <c r="C9686" s="237">
        <v>99.73267121504901</v>
      </c>
    </row>
    <row r="9687" spans="2:3" x14ac:dyDescent="0.25">
      <c r="B9687" s="238">
        <v>9624</v>
      </c>
      <c r="C9687" s="237">
        <v>82.142418540376511</v>
      </c>
    </row>
    <row r="9688" spans="2:3" x14ac:dyDescent="0.25">
      <c r="B9688" s="238">
        <v>9625</v>
      </c>
      <c r="C9688" s="237">
        <v>80.935264818335867</v>
      </c>
    </row>
    <row r="9689" spans="2:3" x14ac:dyDescent="0.25">
      <c r="B9689" s="238">
        <v>9626</v>
      </c>
      <c r="C9689" s="237">
        <v>-184.37748433828841</v>
      </c>
    </row>
    <row r="9690" spans="2:3" x14ac:dyDescent="0.25">
      <c r="B9690" s="238">
        <v>9627</v>
      </c>
      <c r="C9690" s="237">
        <v>101.28929721265435</v>
      </c>
    </row>
    <row r="9691" spans="2:3" x14ac:dyDescent="0.25">
      <c r="B9691" s="238">
        <v>9628</v>
      </c>
      <c r="C9691" s="237">
        <v>-78.66161338403964</v>
      </c>
    </row>
    <row r="9692" spans="2:3" x14ac:dyDescent="0.25">
      <c r="B9692" s="238">
        <v>9629</v>
      </c>
      <c r="C9692" s="237">
        <v>22.455037658574241</v>
      </c>
    </row>
    <row r="9693" spans="2:3" x14ac:dyDescent="0.25">
      <c r="B9693" s="238">
        <v>9630</v>
      </c>
      <c r="C9693" s="237">
        <v>266.7442316618426</v>
      </c>
    </row>
    <row r="9694" spans="2:3" x14ac:dyDescent="0.25">
      <c r="B9694" s="238">
        <v>9631</v>
      </c>
      <c r="C9694" s="237">
        <v>173.3321396293895</v>
      </c>
    </row>
    <row r="9695" spans="2:3" x14ac:dyDescent="0.25">
      <c r="B9695" s="238">
        <v>9632</v>
      </c>
      <c r="C9695" s="237">
        <v>73.53218656823563</v>
      </c>
    </row>
    <row r="9696" spans="2:3" x14ac:dyDescent="0.25">
      <c r="B9696" s="238">
        <v>9633</v>
      </c>
      <c r="C9696" s="237">
        <v>122.99331787862751</v>
      </c>
    </row>
    <row r="9697" spans="2:3" x14ac:dyDescent="0.25">
      <c r="B9697" s="238">
        <v>9634</v>
      </c>
      <c r="C9697" s="237">
        <v>44.375130473694469</v>
      </c>
    </row>
    <row r="9698" spans="2:3" x14ac:dyDescent="0.25">
      <c r="B9698" s="238">
        <v>9635</v>
      </c>
      <c r="C9698" s="237">
        <v>359.92981120858701</v>
      </c>
    </row>
    <row r="9699" spans="2:3" x14ac:dyDescent="0.25">
      <c r="B9699" s="238">
        <v>9636</v>
      </c>
      <c r="C9699" s="237">
        <v>-43.679022563083578</v>
      </c>
    </row>
    <row r="9700" spans="2:3" x14ac:dyDescent="0.25">
      <c r="B9700" s="238">
        <v>9637</v>
      </c>
      <c r="C9700" s="237">
        <v>100.21998697517182</v>
      </c>
    </row>
    <row r="9701" spans="2:3" x14ac:dyDescent="0.25">
      <c r="B9701" s="238">
        <v>9638</v>
      </c>
      <c r="C9701" s="237">
        <v>154.66091933098178</v>
      </c>
    </row>
    <row r="9702" spans="2:3" x14ac:dyDescent="0.25">
      <c r="B9702" s="238">
        <v>9639</v>
      </c>
      <c r="C9702" s="237">
        <v>102.79042522974292</v>
      </c>
    </row>
    <row r="9703" spans="2:3" x14ac:dyDescent="0.25">
      <c r="B9703" s="238">
        <v>9640</v>
      </c>
      <c r="C9703" s="237">
        <v>272.25134012148771</v>
      </c>
    </row>
    <row r="9704" spans="2:3" x14ac:dyDescent="0.25">
      <c r="B9704" s="238">
        <v>9641</v>
      </c>
      <c r="C9704" s="237">
        <v>26.097001952075772</v>
      </c>
    </row>
    <row r="9705" spans="2:3" x14ac:dyDescent="0.25">
      <c r="B9705" s="238">
        <v>9642</v>
      </c>
      <c r="C9705" s="237">
        <v>-22.203753856805179</v>
      </c>
    </row>
    <row r="9706" spans="2:3" x14ac:dyDescent="0.25">
      <c r="B9706" s="238">
        <v>9643</v>
      </c>
      <c r="C9706" s="237">
        <v>151.72449994857294</v>
      </c>
    </row>
    <row r="9707" spans="2:3" x14ac:dyDescent="0.25">
      <c r="B9707" s="238">
        <v>9644</v>
      </c>
      <c r="C9707" s="237">
        <v>-122.67576466655129</v>
      </c>
    </row>
    <row r="9708" spans="2:3" x14ac:dyDescent="0.25">
      <c r="B9708" s="238">
        <v>9645</v>
      </c>
      <c r="C9708" s="237">
        <v>266.55033890288507</v>
      </c>
    </row>
    <row r="9709" spans="2:3" x14ac:dyDescent="0.25">
      <c r="B9709" s="238">
        <v>9646</v>
      </c>
      <c r="C9709" s="237">
        <v>10.012608708606322</v>
      </c>
    </row>
    <row r="9710" spans="2:3" x14ac:dyDescent="0.25">
      <c r="B9710" s="238">
        <v>9647</v>
      </c>
      <c r="C9710" s="237">
        <v>279.76714816154066</v>
      </c>
    </row>
    <row r="9711" spans="2:3" x14ac:dyDescent="0.25">
      <c r="B9711" s="238">
        <v>9648</v>
      </c>
      <c r="C9711" s="237">
        <v>-30.487218157065229</v>
      </c>
    </row>
    <row r="9712" spans="2:3" x14ac:dyDescent="0.25">
      <c r="B9712" s="238">
        <v>9649</v>
      </c>
      <c r="C9712" s="237">
        <v>195.8988865532537</v>
      </c>
    </row>
    <row r="9713" spans="2:3" x14ac:dyDescent="0.25">
      <c r="B9713" s="238">
        <v>9650</v>
      </c>
      <c r="C9713" s="237">
        <v>475.11320213001784</v>
      </c>
    </row>
    <row r="9714" spans="2:3" x14ac:dyDescent="0.25">
      <c r="B9714" s="238">
        <v>9651</v>
      </c>
      <c r="C9714" s="237">
        <v>-52.184808925538732</v>
      </c>
    </row>
    <row r="9715" spans="2:3" x14ac:dyDescent="0.25">
      <c r="B9715" s="238">
        <v>9652</v>
      </c>
      <c r="C9715" s="237">
        <v>213.89861098261642</v>
      </c>
    </row>
    <row r="9716" spans="2:3" x14ac:dyDescent="0.25">
      <c r="B9716" s="238">
        <v>9653</v>
      </c>
      <c r="C9716" s="237">
        <v>18.538557527405672</v>
      </c>
    </row>
    <row r="9717" spans="2:3" x14ac:dyDescent="0.25">
      <c r="B9717" s="238">
        <v>9654</v>
      </c>
      <c r="C9717" s="237">
        <v>-57.807043484892489</v>
      </c>
    </row>
    <row r="9718" spans="2:3" x14ac:dyDescent="0.25">
      <c r="B9718" s="238">
        <v>9655</v>
      </c>
      <c r="C9718" s="237">
        <v>71.986243511005483</v>
      </c>
    </row>
    <row r="9719" spans="2:3" x14ac:dyDescent="0.25">
      <c r="B9719" s="238">
        <v>9656</v>
      </c>
      <c r="C9719" s="237">
        <v>101.31308103826228</v>
      </c>
    </row>
    <row r="9720" spans="2:3" x14ac:dyDescent="0.25">
      <c r="B9720" s="238">
        <v>9657</v>
      </c>
      <c r="C9720" s="237">
        <v>-134.75517622727722</v>
      </c>
    </row>
    <row r="9721" spans="2:3" x14ac:dyDescent="0.25">
      <c r="B9721" s="238">
        <v>9658</v>
      </c>
      <c r="C9721" s="237">
        <v>444.03312834445569</v>
      </c>
    </row>
    <row r="9722" spans="2:3" x14ac:dyDescent="0.25">
      <c r="B9722" s="238">
        <v>9659</v>
      </c>
      <c r="C9722" s="237">
        <v>212.68390707671119</v>
      </c>
    </row>
    <row r="9723" spans="2:3" x14ac:dyDescent="0.25">
      <c r="B9723" s="238">
        <v>9660</v>
      </c>
      <c r="C9723" s="237">
        <v>-35.454973663493263</v>
      </c>
    </row>
    <row r="9724" spans="2:3" x14ac:dyDescent="0.25">
      <c r="B9724" s="238">
        <v>9661</v>
      </c>
      <c r="C9724" s="237">
        <v>175.45996568035969</v>
      </c>
    </row>
    <row r="9725" spans="2:3" x14ac:dyDescent="0.25">
      <c r="B9725" s="238">
        <v>9662</v>
      </c>
      <c r="C9725" s="237">
        <v>245.09928423905239</v>
      </c>
    </row>
    <row r="9726" spans="2:3" x14ac:dyDescent="0.25">
      <c r="B9726" s="238">
        <v>9663</v>
      </c>
      <c r="C9726" s="237">
        <v>135.31644176494538</v>
      </c>
    </row>
    <row r="9727" spans="2:3" x14ac:dyDescent="0.25">
      <c r="B9727" s="238">
        <v>9664</v>
      </c>
      <c r="C9727" s="237">
        <v>55.799970101854839</v>
      </c>
    </row>
    <row r="9728" spans="2:3" x14ac:dyDescent="0.25">
      <c r="B9728" s="238">
        <v>9665</v>
      </c>
      <c r="C9728" s="237">
        <v>79.620042763008072</v>
      </c>
    </row>
    <row r="9729" spans="2:3" x14ac:dyDescent="0.25">
      <c r="B9729" s="238">
        <v>9666</v>
      </c>
      <c r="C9729" s="237">
        <v>142.38729681979876</v>
      </c>
    </row>
    <row r="9730" spans="2:3" x14ac:dyDescent="0.25">
      <c r="B9730" s="238">
        <v>9667</v>
      </c>
      <c r="C9730" s="237">
        <v>39.147204936840311</v>
      </c>
    </row>
    <row r="9731" spans="2:3" x14ac:dyDescent="0.25">
      <c r="B9731" s="238">
        <v>9668</v>
      </c>
      <c r="C9731" s="237">
        <v>242.19807267011012</v>
      </c>
    </row>
    <row r="9732" spans="2:3" x14ac:dyDescent="0.25">
      <c r="B9732" s="238">
        <v>9669</v>
      </c>
      <c r="C9732" s="237">
        <v>198.83356131299593</v>
      </c>
    </row>
    <row r="9733" spans="2:3" x14ac:dyDescent="0.25">
      <c r="B9733" s="238">
        <v>9670</v>
      </c>
      <c r="C9733" s="237">
        <v>127.90922055149386</v>
      </c>
    </row>
    <row r="9734" spans="2:3" x14ac:dyDescent="0.25">
      <c r="B9734" s="238">
        <v>9671</v>
      </c>
      <c r="C9734" s="237">
        <v>105.78832200906098</v>
      </c>
    </row>
    <row r="9735" spans="2:3" x14ac:dyDescent="0.25">
      <c r="B9735" s="238">
        <v>9672</v>
      </c>
      <c r="C9735" s="237">
        <v>123.70744703533209</v>
      </c>
    </row>
    <row r="9736" spans="2:3" x14ac:dyDescent="0.25">
      <c r="B9736" s="238">
        <v>9673</v>
      </c>
      <c r="C9736" s="237">
        <v>170.33914524690965</v>
      </c>
    </row>
    <row r="9737" spans="2:3" x14ac:dyDescent="0.25">
      <c r="B9737" s="238">
        <v>9674</v>
      </c>
      <c r="C9737" s="237">
        <v>-23.719754099493713</v>
      </c>
    </row>
    <row r="9738" spans="2:3" x14ac:dyDescent="0.25">
      <c r="B9738" s="238">
        <v>9675</v>
      </c>
      <c r="C9738" s="237">
        <v>170.56864316272208</v>
      </c>
    </row>
    <row r="9739" spans="2:3" x14ac:dyDescent="0.25">
      <c r="B9739" s="238">
        <v>9676</v>
      </c>
      <c r="C9739" s="237">
        <v>173.84920666959169</v>
      </c>
    </row>
    <row r="9740" spans="2:3" x14ac:dyDescent="0.25">
      <c r="B9740" s="238">
        <v>9677</v>
      </c>
      <c r="C9740" s="237">
        <v>120.6321806519808</v>
      </c>
    </row>
    <row r="9741" spans="2:3" x14ac:dyDescent="0.25">
      <c r="B9741" s="238">
        <v>9678</v>
      </c>
      <c r="C9741" s="237">
        <v>95.867999911852394</v>
      </c>
    </row>
    <row r="9742" spans="2:3" x14ac:dyDescent="0.25">
      <c r="B9742" s="238">
        <v>9679</v>
      </c>
      <c r="C9742" s="237">
        <v>137.77375978634035</v>
      </c>
    </row>
    <row r="9743" spans="2:3" x14ac:dyDescent="0.25">
      <c r="B9743" s="238">
        <v>9680</v>
      </c>
      <c r="C9743" s="237">
        <v>392.49332913384927</v>
      </c>
    </row>
    <row r="9744" spans="2:3" x14ac:dyDescent="0.25">
      <c r="B9744" s="238">
        <v>9681</v>
      </c>
      <c r="C9744" s="237">
        <v>305.766667085074</v>
      </c>
    </row>
    <row r="9745" spans="2:3" x14ac:dyDescent="0.25">
      <c r="B9745" s="238">
        <v>9682</v>
      </c>
      <c r="C9745" s="237">
        <v>444.25318700998861</v>
      </c>
    </row>
    <row r="9746" spans="2:3" x14ac:dyDescent="0.25">
      <c r="B9746" s="238">
        <v>9683</v>
      </c>
      <c r="C9746" s="237">
        <v>238.59684143867986</v>
      </c>
    </row>
    <row r="9747" spans="2:3" x14ac:dyDescent="0.25">
      <c r="B9747" s="238">
        <v>9684</v>
      </c>
      <c r="C9747" s="237">
        <v>88.22902130700777</v>
      </c>
    </row>
    <row r="9748" spans="2:3" x14ac:dyDescent="0.25">
      <c r="B9748" s="238">
        <v>9685</v>
      </c>
      <c r="C9748" s="237">
        <v>52.571118073550039</v>
      </c>
    </row>
    <row r="9749" spans="2:3" x14ac:dyDescent="0.25">
      <c r="B9749" s="238">
        <v>9686</v>
      </c>
      <c r="C9749" s="237">
        <v>220.70609719674181</v>
      </c>
    </row>
    <row r="9750" spans="2:3" x14ac:dyDescent="0.25">
      <c r="B9750" s="238">
        <v>9687</v>
      </c>
      <c r="C9750" s="237">
        <v>162.42789289741745</v>
      </c>
    </row>
    <row r="9751" spans="2:3" x14ac:dyDescent="0.25">
      <c r="B9751" s="238">
        <v>9688</v>
      </c>
      <c r="C9751" s="237">
        <v>-70.56640051857471</v>
      </c>
    </row>
    <row r="9752" spans="2:3" x14ac:dyDescent="0.25">
      <c r="B9752" s="238">
        <v>9689</v>
      </c>
      <c r="C9752" s="237">
        <v>38.716297710205552</v>
      </c>
    </row>
    <row r="9753" spans="2:3" x14ac:dyDescent="0.25">
      <c r="B9753" s="238">
        <v>9690</v>
      </c>
      <c r="C9753" s="237">
        <v>33.582455872442083</v>
      </c>
    </row>
    <row r="9754" spans="2:3" x14ac:dyDescent="0.25">
      <c r="B9754" s="238">
        <v>9691</v>
      </c>
      <c r="C9754" s="237">
        <v>279.11824226173451</v>
      </c>
    </row>
    <row r="9755" spans="2:3" x14ac:dyDescent="0.25">
      <c r="B9755" s="238">
        <v>9692</v>
      </c>
      <c r="C9755" s="237">
        <v>40.493115214106069</v>
      </c>
    </row>
    <row r="9756" spans="2:3" x14ac:dyDescent="0.25">
      <c r="B9756" s="238">
        <v>9693</v>
      </c>
      <c r="C9756" s="237">
        <v>373.92765106730189</v>
      </c>
    </row>
    <row r="9757" spans="2:3" x14ac:dyDescent="0.25">
      <c r="B9757" s="238">
        <v>9694</v>
      </c>
      <c r="C9757" s="237">
        <v>255.92051412452136</v>
      </c>
    </row>
    <row r="9758" spans="2:3" x14ac:dyDescent="0.25">
      <c r="B9758" s="238">
        <v>9695</v>
      </c>
      <c r="C9758" s="237">
        <v>197.9221915392815</v>
      </c>
    </row>
    <row r="9759" spans="2:3" x14ac:dyDescent="0.25">
      <c r="B9759" s="238">
        <v>9696</v>
      </c>
      <c r="C9759" s="237">
        <v>183.93384482951535</v>
      </c>
    </row>
    <row r="9760" spans="2:3" x14ac:dyDescent="0.25">
      <c r="B9760" s="238">
        <v>9697</v>
      </c>
      <c r="C9760" s="237">
        <v>-103.59715551377357</v>
      </c>
    </row>
    <row r="9761" spans="2:3" x14ac:dyDescent="0.25">
      <c r="B9761" s="238">
        <v>9698</v>
      </c>
      <c r="C9761" s="237">
        <v>19.799064200677236</v>
      </c>
    </row>
    <row r="9762" spans="2:3" x14ac:dyDescent="0.25">
      <c r="B9762" s="238">
        <v>9699</v>
      </c>
      <c r="C9762" s="237">
        <v>246.28013917566969</v>
      </c>
    </row>
    <row r="9763" spans="2:3" x14ac:dyDescent="0.25">
      <c r="B9763" s="238">
        <v>9700</v>
      </c>
      <c r="C9763" s="237">
        <v>7.2660690763482165</v>
      </c>
    </row>
    <row r="9764" spans="2:3" x14ac:dyDescent="0.25">
      <c r="B9764" s="238">
        <v>9701</v>
      </c>
      <c r="C9764" s="237">
        <v>77.956894956714223</v>
      </c>
    </row>
    <row r="9765" spans="2:3" x14ac:dyDescent="0.25">
      <c r="B9765" s="238">
        <v>9702</v>
      </c>
      <c r="C9765" s="237">
        <v>56.156979835841724</v>
      </c>
    </row>
    <row r="9766" spans="2:3" x14ac:dyDescent="0.25">
      <c r="B9766" s="238">
        <v>9703</v>
      </c>
      <c r="C9766" s="237">
        <v>65.91091960523363</v>
      </c>
    </row>
    <row r="9767" spans="2:3" x14ac:dyDescent="0.25">
      <c r="B9767" s="238">
        <v>9704</v>
      </c>
      <c r="C9767" s="237">
        <v>263.01674622994449</v>
      </c>
    </row>
    <row r="9768" spans="2:3" x14ac:dyDescent="0.25">
      <c r="B9768" s="238">
        <v>9705</v>
      </c>
      <c r="C9768" s="237">
        <v>204.04422501213429</v>
      </c>
    </row>
    <row r="9769" spans="2:3" x14ac:dyDescent="0.25">
      <c r="B9769" s="238">
        <v>9706</v>
      </c>
      <c r="C9769" s="237">
        <v>210.97605856892019</v>
      </c>
    </row>
    <row r="9770" spans="2:3" x14ac:dyDescent="0.25">
      <c r="B9770" s="238">
        <v>9707</v>
      </c>
      <c r="C9770" s="237">
        <v>241.48268818369073</v>
      </c>
    </row>
    <row r="9771" spans="2:3" x14ac:dyDescent="0.25">
      <c r="B9771" s="238">
        <v>9708</v>
      </c>
      <c r="C9771" s="237">
        <v>94.260505252492464</v>
      </c>
    </row>
    <row r="9772" spans="2:3" x14ac:dyDescent="0.25">
      <c r="B9772" s="238">
        <v>9709</v>
      </c>
      <c r="C9772" s="237">
        <v>124.93110268100288</v>
      </c>
    </row>
    <row r="9773" spans="2:3" x14ac:dyDescent="0.25">
      <c r="B9773" s="238">
        <v>9710</v>
      </c>
      <c r="C9773" s="237">
        <v>345.07530645627207</v>
      </c>
    </row>
    <row r="9774" spans="2:3" x14ac:dyDescent="0.25">
      <c r="B9774" s="238">
        <v>9711</v>
      </c>
      <c r="C9774" s="237">
        <v>87.960757366195836</v>
      </c>
    </row>
    <row r="9775" spans="2:3" x14ac:dyDescent="0.25">
      <c r="B9775" s="238">
        <v>9712</v>
      </c>
      <c r="C9775" s="237">
        <v>410.64681637811276</v>
      </c>
    </row>
    <row r="9776" spans="2:3" x14ac:dyDescent="0.25">
      <c r="B9776" s="238">
        <v>9713</v>
      </c>
      <c r="C9776" s="237">
        <v>222.65291852611421</v>
      </c>
    </row>
    <row r="9777" spans="2:3" x14ac:dyDescent="0.25">
      <c r="B9777" s="238">
        <v>9714</v>
      </c>
      <c r="C9777" s="237">
        <v>34.693152249698826</v>
      </c>
    </row>
    <row r="9778" spans="2:3" x14ac:dyDescent="0.25">
      <c r="B9778" s="238">
        <v>9715</v>
      </c>
      <c r="C9778" s="237">
        <v>320.24113914598399</v>
      </c>
    </row>
    <row r="9779" spans="2:3" x14ac:dyDescent="0.25">
      <c r="B9779" s="238">
        <v>9716</v>
      </c>
      <c r="C9779" s="237">
        <v>190.94083685080363</v>
      </c>
    </row>
    <row r="9780" spans="2:3" x14ac:dyDescent="0.25">
      <c r="B9780" s="238">
        <v>9717</v>
      </c>
      <c r="C9780" s="237">
        <v>368.63825518314906</v>
      </c>
    </row>
    <row r="9781" spans="2:3" x14ac:dyDescent="0.25">
      <c r="B9781" s="238">
        <v>9718</v>
      </c>
      <c r="C9781" s="237">
        <v>-99.589417666962646</v>
      </c>
    </row>
    <row r="9782" spans="2:3" x14ac:dyDescent="0.25">
      <c r="B9782" s="238">
        <v>9719</v>
      </c>
      <c r="C9782" s="237">
        <v>196.4927722981669</v>
      </c>
    </row>
    <row r="9783" spans="2:3" x14ac:dyDescent="0.25">
      <c r="B9783" s="238">
        <v>9720</v>
      </c>
      <c r="C9783" s="237">
        <v>169.97880083145299</v>
      </c>
    </row>
    <row r="9784" spans="2:3" x14ac:dyDescent="0.25">
      <c r="B9784" s="238">
        <v>9721</v>
      </c>
      <c r="C9784" s="237">
        <v>294.14656499024045</v>
      </c>
    </row>
    <row r="9785" spans="2:3" x14ac:dyDescent="0.25">
      <c r="B9785" s="238">
        <v>9722</v>
      </c>
      <c r="C9785" s="237">
        <v>131.65996030108155</v>
      </c>
    </row>
    <row r="9786" spans="2:3" x14ac:dyDescent="0.25">
      <c r="B9786" s="238">
        <v>9723</v>
      </c>
      <c r="C9786" s="237">
        <v>112.38894750477779</v>
      </c>
    </row>
    <row r="9787" spans="2:3" x14ac:dyDescent="0.25">
      <c r="B9787" s="238">
        <v>9724</v>
      </c>
      <c r="C9787" s="237">
        <v>7.2182191341925517</v>
      </c>
    </row>
    <row r="9788" spans="2:3" x14ac:dyDescent="0.25">
      <c r="B9788" s="238">
        <v>9725</v>
      </c>
      <c r="C9788" s="237">
        <v>98.701341428680593</v>
      </c>
    </row>
    <row r="9789" spans="2:3" x14ac:dyDescent="0.25">
      <c r="B9789" s="238">
        <v>9726</v>
      </c>
      <c r="C9789" s="237">
        <v>262.77003113885445</v>
      </c>
    </row>
    <row r="9790" spans="2:3" x14ac:dyDescent="0.25">
      <c r="B9790" s="238">
        <v>9727</v>
      </c>
      <c r="C9790" s="237">
        <v>-39.881623292481436</v>
      </c>
    </row>
    <row r="9791" spans="2:3" x14ac:dyDescent="0.25">
      <c r="B9791" s="238">
        <v>9728</v>
      </c>
      <c r="C9791" s="237">
        <v>313.78460315890482</v>
      </c>
    </row>
    <row r="9792" spans="2:3" x14ac:dyDescent="0.25">
      <c r="B9792" s="238">
        <v>9729</v>
      </c>
      <c r="C9792" s="237">
        <v>95.076989742857165</v>
      </c>
    </row>
    <row r="9793" spans="2:3" x14ac:dyDescent="0.25">
      <c r="B9793" s="238">
        <v>9730</v>
      </c>
      <c r="C9793" s="237">
        <v>-157.61712719311379</v>
      </c>
    </row>
    <row r="9794" spans="2:3" x14ac:dyDescent="0.25">
      <c r="B9794" s="238">
        <v>9731</v>
      </c>
      <c r="C9794" s="237">
        <v>232.49908569594518</v>
      </c>
    </row>
    <row r="9795" spans="2:3" x14ac:dyDescent="0.25">
      <c r="B9795" s="238">
        <v>9732</v>
      </c>
      <c r="C9795" s="237">
        <v>-192.72652481345625</v>
      </c>
    </row>
    <row r="9796" spans="2:3" x14ac:dyDescent="0.25">
      <c r="B9796" s="238">
        <v>9733</v>
      </c>
      <c r="C9796" s="237">
        <v>241.2593091534099</v>
      </c>
    </row>
    <row r="9797" spans="2:3" x14ac:dyDescent="0.25">
      <c r="B9797" s="238">
        <v>9734</v>
      </c>
      <c r="C9797" s="237">
        <v>208.35188295142473</v>
      </c>
    </row>
    <row r="9798" spans="2:3" x14ac:dyDescent="0.25">
      <c r="B9798" s="238">
        <v>9735</v>
      </c>
      <c r="C9798" s="237">
        <v>90.972871789143909</v>
      </c>
    </row>
    <row r="9799" spans="2:3" x14ac:dyDescent="0.25">
      <c r="B9799" s="238">
        <v>9736</v>
      </c>
      <c r="C9799" s="237">
        <v>148.13583955521315</v>
      </c>
    </row>
    <row r="9800" spans="2:3" x14ac:dyDescent="0.25">
      <c r="B9800" s="238">
        <v>9737</v>
      </c>
      <c r="C9800" s="237">
        <v>144.5375562773622</v>
      </c>
    </row>
    <row r="9801" spans="2:3" x14ac:dyDescent="0.25">
      <c r="B9801" s="238">
        <v>9738</v>
      </c>
      <c r="C9801" s="237">
        <v>-234.0199614109236</v>
      </c>
    </row>
    <row r="9802" spans="2:3" x14ac:dyDescent="0.25">
      <c r="B9802" s="238">
        <v>9739</v>
      </c>
      <c r="C9802" s="237">
        <v>297.9394500403456</v>
      </c>
    </row>
    <row r="9803" spans="2:3" x14ac:dyDescent="0.25">
      <c r="B9803" s="238">
        <v>9740</v>
      </c>
      <c r="C9803" s="237">
        <v>274.46730454432014</v>
      </c>
    </row>
    <row r="9804" spans="2:3" x14ac:dyDescent="0.25">
      <c r="B9804" s="238">
        <v>9741</v>
      </c>
      <c r="C9804" s="237">
        <v>-181.21526863607789</v>
      </c>
    </row>
    <row r="9805" spans="2:3" x14ac:dyDescent="0.25">
      <c r="B9805" s="238">
        <v>9742</v>
      </c>
      <c r="C9805" s="237">
        <v>64.866357654196648</v>
      </c>
    </row>
    <row r="9806" spans="2:3" x14ac:dyDescent="0.25">
      <c r="B9806" s="238">
        <v>9743</v>
      </c>
      <c r="C9806" s="237">
        <v>42.814602935311981</v>
      </c>
    </row>
    <row r="9807" spans="2:3" x14ac:dyDescent="0.25">
      <c r="B9807" s="238">
        <v>9744</v>
      </c>
      <c r="C9807" s="237">
        <v>-206.77858857692104</v>
      </c>
    </row>
    <row r="9808" spans="2:3" x14ac:dyDescent="0.25">
      <c r="B9808" s="238">
        <v>9745</v>
      </c>
      <c r="C9808" s="237">
        <v>10.284924584360311</v>
      </c>
    </row>
    <row r="9809" spans="2:3" x14ac:dyDescent="0.25">
      <c r="B9809" s="238">
        <v>9746</v>
      </c>
      <c r="C9809" s="237">
        <v>-76.974835466981659</v>
      </c>
    </row>
    <row r="9810" spans="2:3" x14ac:dyDescent="0.25">
      <c r="B9810" s="238">
        <v>9747</v>
      </c>
      <c r="C9810" s="237">
        <v>121.72754187635746</v>
      </c>
    </row>
    <row r="9811" spans="2:3" x14ac:dyDescent="0.25">
      <c r="B9811" s="238">
        <v>9748</v>
      </c>
      <c r="C9811" s="237">
        <v>201.09497683185009</v>
      </c>
    </row>
    <row r="9812" spans="2:3" x14ac:dyDescent="0.25">
      <c r="B9812" s="238">
        <v>9749</v>
      </c>
      <c r="C9812" s="237">
        <v>307.8623802622451</v>
      </c>
    </row>
    <row r="9813" spans="2:3" x14ac:dyDescent="0.25">
      <c r="B9813" s="238">
        <v>9750</v>
      </c>
      <c r="C9813" s="237">
        <v>268.6207266822426</v>
      </c>
    </row>
    <row r="9814" spans="2:3" x14ac:dyDescent="0.25">
      <c r="B9814" s="238">
        <v>9751</v>
      </c>
      <c r="C9814" s="237">
        <v>3.5374098527573778</v>
      </c>
    </row>
    <row r="9815" spans="2:3" x14ac:dyDescent="0.25">
      <c r="B9815" s="238">
        <v>9752</v>
      </c>
      <c r="C9815" s="237">
        <v>-130.58773347319695</v>
      </c>
    </row>
    <row r="9816" spans="2:3" x14ac:dyDescent="0.25">
      <c r="B9816" s="238">
        <v>9753</v>
      </c>
      <c r="C9816" s="237">
        <v>274.1493885672848</v>
      </c>
    </row>
    <row r="9817" spans="2:3" x14ac:dyDescent="0.25">
      <c r="B9817" s="238">
        <v>9754</v>
      </c>
      <c r="C9817" s="237">
        <v>473.4674429035519</v>
      </c>
    </row>
    <row r="9818" spans="2:3" x14ac:dyDescent="0.25">
      <c r="B9818" s="238">
        <v>9755</v>
      </c>
      <c r="C9818" s="237">
        <v>260.90899586076841</v>
      </c>
    </row>
    <row r="9819" spans="2:3" x14ac:dyDescent="0.25">
      <c r="B9819" s="238">
        <v>9756</v>
      </c>
      <c r="C9819" s="237">
        <v>128.96167421023529</v>
      </c>
    </row>
    <row r="9820" spans="2:3" x14ac:dyDescent="0.25">
      <c r="B9820" s="238">
        <v>9757</v>
      </c>
      <c r="C9820" s="237">
        <v>257.49381950353745</v>
      </c>
    </row>
    <row r="9821" spans="2:3" x14ac:dyDescent="0.25">
      <c r="B9821" s="238">
        <v>9758</v>
      </c>
      <c r="C9821" s="237">
        <v>-28.167562794230207</v>
      </c>
    </row>
    <row r="9822" spans="2:3" x14ac:dyDescent="0.25">
      <c r="B9822" s="238">
        <v>9759</v>
      </c>
      <c r="C9822" s="237">
        <v>-134.89618204431551</v>
      </c>
    </row>
    <row r="9823" spans="2:3" x14ac:dyDescent="0.25">
      <c r="B9823" s="238">
        <v>9760</v>
      </c>
      <c r="C9823" s="237">
        <v>395.08013877619845</v>
      </c>
    </row>
    <row r="9824" spans="2:3" x14ac:dyDescent="0.25">
      <c r="B9824" s="238">
        <v>9761</v>
      </c>
      <c r="C9824" s="237">
        <v>158.92225306770254</v>
      </c>
    </row>
    <row r="9825" spans="2:3" x14ac:dyDescent="0.25">
      <c r="B9825" s="238">
        <v>9762</v>
      </c>
      <c r="C9825" s="237">
        <v>31.941942870149589</v>
      </c>
    </row>
    <row r="9826" spans="2:3" x14ac:dyDescent="0.25">
      <c r="B9826" s="238">
        <v>9763</v>
      </c>
      <c r="C9826" s="237">
        <v>-90.634168727463532</v>
      </c>
    </row>
    <row r="9827" spans="2:3" x14ac:dyDescent="0.25">
      <c r="B9827" s="238">
        <v>9764</v>
      </c>
      <c r="C9827" s="237">
        <v>69.702934406190252</v>
      </c>
    </row>
    <row r="9828" spans="2:3" x14ac:dyDescent="0.25">
      <c r="B9828" s="238">
        <v>9765</v>
      </c>
      <c r="C9828" s="237">
        <v>249.97403117513272</v>
      </c>
    </row>
    <row r="9829" spans="2:3" x14ac:dyDescent="0.25">
      <c r="B9829" s="238">
        <v>9766</v>
      </c>
      <c r="C9829" s="237">
        <v>18.807048920780176</v>
      </c>
    </row>
    <row r="9830" spans="2:3" x14ac:dyDescent="0.25">
      <c r="B9830" s="238">
        <v>9767</v>
      </c>
      <c r="C9830" s="237">
        <v>-94.178237746918995</v>
      </c>
    </row>
    <row r="9831" spans="2:3" x14ac:dyDescent="0.25">
      <c r="B9831" s="238">
        <v>9768</v>
      </c>
      <c r="C9831" s="237">
        <v>85.500624446594756</v>
      </c>
    </row>
    <row r="9832" spans="2:3" x14ac:dyDescent="0.25">
      <c r="B9832" s="238">
        <v>9769</v>
      </c>
      <c r="C9832" s="237">
        <v>200.76680142783391</v>
      </c>
    </row>
    <row r="9833" spans="2:3" x14ac:dyDescent="0.25">
      <c r="B9833" s="238">
        <v>9770</v>
      </c>
      <c r="C9833" s="237">
        <v>77.668466790916568</v>
      </c>
    </row>
    <row r="9834" spans="2:3" x14ac:dyDescent="0.25">
      <c r="B9834" s="238">
        <v>9771</v>
      </c>
      <c r="C9834" s="237">
        <v>12.153667587322047</v>
      </c>
    </row>
    <row r="9835" spans="2:3" x14ac:dyDescent="0.25">
      <c r="B9835" s="238">
        <v>9772</v>
      </c>
      <c r="C9835" s="237">
        <v>-41.50557420758642</v>
      </c>
    </row>
    <row r="9836" spans="2:3" x14ac:dyDescent="0.25">
      <c r="B9836" s="238">
        <v>9773</v>
      </c>
      <c r="C9836" s="237">
        <v>161.28677954814754</v>
      </c>
    </row>
    <row r="9837" spans="2:3" x14ac:dyDescent="0.25">
      <c r="B9837" s="238">
        <v>9774</v>
      </c>
      <c r="C9837" s="237">
        <v>32.302885422160699</v>
      </c>
    </row>
    <row r="9838" spans="2:3" x14ac:dyDescent="0.25">
      <c r="B9838" s="238">
        <v>9775</v>
      </c>
      <c r="C9838" s="237">
        <v>201.56602318028186</v>
      </c>
    </row>
    <row r="9839" spans="2:3" x14ac:dyDescent="0.25">
      <c r="B9839" s="238">
        <v>9776</v>
      </c>
      <c r="C9839" s="237">
        <v>-83.192059019441871</v>
      </c>
    </row>
    <row r="9840" spans="2:3" x14ac:dyDescent="0.25">
      <c r="B9840" s="238">
        <v>9777</v>
      </c>
      <c r="C9840" s="237">
        <v>3.9041879217164279</v>
      </c>
    </row>
    <row r="9841" spans="2:3" x14ac:dyDescent="0.25">
      <c r="B9841" s="238">
        <v>9778</v>
      </c>
      <c r="C9841" s="237">
        <v>15.833154604912963</v>
      </c>
    </row>
    <row r="9842" spans="2:3" x14ac:dyDescent="0.25">
      <c r="B9842" s="238">
        <v>9779</v>
      </c>
      <c r="C9842" s="237">
        <v>361.24543443852872</v>
      </c>
    </row>
    <row r="9843" spans="2:3" x14ac:dyDescent="0.25">
      <c r="B9843" s="238">
        <v>9780</v>
      </c>
      <c r="C9843" s="237">
        <v>304.2525190620114</v>
      </c>
    </row>
    <row r="9844" spans="2:3" x14ac:dyDescent="0.25">
      <c r="B9844" s="238">
        <v>9781</v>
      </c>
      <c r="C9844" s="237">
        <v>174.15207085954796</v>
      </c>
    </row>
    <row r="9845" spans="2:3" x14ac:dyDescent="0.25">
      <c r="B9845" s="238">
        <v>9782</v>
      </c>
      <c r="C9845" s="237">
        <v>358.86997141760042</v>
      </c>
    </row>
    <row r="9846" spans="2:3" x14ac:dyDescent="0.25">
      <c r="B9846" s="238">
        <v>9783</v>
      </c>
      <c r="C9846" s="237">
        <v>105.0923055171469</v>
      </c>
    </row>
    <row r="9847" spans="2:3" x14ac:dyDescent="0.25">
      <c r="B9847" s="238">
        <v>9784</v>
      </c>
      <c r="C9847" s="237">
        <v>117.77743359282726</v>
      </c>
    </row>
    <row r="9848" spans="2:3" x14ac:dyDescent="0.25">
      <c r="B9848" s="238">
        <v>9785</v>
      </c>
      <c r="C9848" s="237">
        <v>-61.057776182291093</v>
      </c>
    </row>
    <row r="9849" spans="2:3" x14ac:dyDescent="0.25">
      <c r="B9849" s="238">
        <v>9786</v>
      </c>
      <c r="C9849" s="237">
        <v>216.89254735385953</v>
      </c>
    </row>
    <row r="9850" spans="2:3" x14ac:dyDescent="0.25">
      <c r="B9850" s="238">
        <v>9787</v>
      </c>
      <c r="C9850" s="237">
        <v>-39.583310803926452</v>
      </c>
    </row>
    <row r="9851" spans="2:3" x14ac:dyDescent="0.25">
      <c r="B9851" s="238">
        <v>9788</v>
      </c>
      <c r="C9851" s="237">
        <v>271.96843872071753</v>
      </c>
    </row>
    <row r="9852" spans="2:3" x14ac:dyDescent="0.25">
      <c r="B9852" s="238">
        <v>9789</v>
      </c>
      <c r="C9852" s="237">
        <v>129.66078424047481</v>
      </c>
    </row>
    <row r="9853" spans="2:3" x14ac:dyDescent="0.25">
      <c r="B9853" s="238">
        <v>9790</v>
      </c>
      <c r="C9853" s="237">
        <v>127.11071098042112</v>
      </c>
    </row>
    <row r="9854" spans="2:3" x14ac:dyDescent="0.25">
      <c r="B9854" s="238">
        <v>9791</v>
      </c>
      <c r="C9854" s="237">
        <v>111.94957424538921</v>
      </c>
    </row>
    <row r="9855" spans="2:3" x14ac:dyDescent="0.25">
      <c r="B9855" s="238">
        <v>9792</v>
      </c>
      <c r="C9855" s="237">
        <v>45.911021899812013</v>
      </c>
    </row>
    <row r="9856" spans="2:3" x14ac:dyDescent="0.25">
      <c r="B9856" s="238">
        <v>9793</v>
      </c>
      <c r="C9856" s="237">
        <v>135.55026066034188</v>
      </c>
    </row>
    <row r="9857" spans="2:3" x14ac:dyDescent="0.25">
      <c r="B9857" s="238">
        <v>9794</v>
      </c>
      <c r="C9857" s="237">
        <v>201.5421269693523</v>
      </c>
    </row>
    <row r="9858" spans="2:3" x14ac:dyDescent="0.25">
      <c r="B9858" s="238">
        <v>9795</v>
      </c>
      <c r="C9858" s="237">
        <v>3.3103777375224013</v>
      </c>
    </row>
    <row r="9859" spans="2:3" x14ac:dyDescent="0.25">
      <c r="B9859" s="238">
        <v>9796</v>
      </c>
      <c r="C9859" s="237">
        <v>87.259667938298634</v>
      </c>
    </row>
    <row r="9860" spans="2:3" x14ac:dyDescent="0.25">
      <c r="B9860" s="238">
        <v>9797</v>
      </c>
      <c r="C9860" s="237">
        <v>161.28453830654075</v>
      </c>
    </row>
    <row r="9861" spans="2:3" x14ac:dyDescent="0.25">
      <c r="B9861" s="238">
        <v>9798</v>
      </c>
      <c r="C9861" s="237">
        <v>383.78806284712937</v>
      </c>
    </row>
    <row r="9862" spans="2:3" x14ac:dyDescent="0.25">
      <c r="B9862" s="238">
        <v>9799</v>
      </c>
      <c r="C9862" s="237">
        <v>358.05592947067646</v>
      </c>
    </row>
    <row r="9863" spans="2:3" x14ac:dyDescent="0.25">
      <c r="B9863" s="238">
        <v>9800</v>
      </c>
      <c r="C9863" s="237">
        <v>126.94853596253314</v>
      </c>
    </row>
    <row r="9864" spans="2:3" x14ac:dyDescent="0.25">
      <c r="B9864" s="238">
        <v>9801</v>
      </c>
      <c r="C9864" s="237">
        <v>-30.261853151508035</v>
      </c>
    </row>
    <row r="9865" spans="2:3" x14ac:dyDescent="0.25">
      <c r="B9865" s="238">
        <v>9802</v>
      </c>
      <c r="C9865" s="237">
        <v>315.66440592158665</v>
      </c>
    </row>
    <row r="9866" spans="2:3" x14ac:dyDescent="0.25">
      <c r="B9866" s="238">
        <v>9803</v>
      </c>
      <c r="C9866" s="237">
        <v>74.320230458852365</v>
      </c>
    </row>
    <row r="9867" spans="2:3" x14ac:dyDescent="0.25">
      <c r="B9867" s="238">
        <v>9804</v>
      </c>
      <c r="C9867" s="237">
        <v>159.53062564614333</v>
      </c>
    </row>
    <row r="9868" spans="2:3" x14ac:dyDescent="0.25">
      <c r="B9868" s="238">
        <v>9805</v>
      </c>
      <c r="C9868" s="237">
        <v>164.743923045304</v>
      </c>
    </row>
    <row r="9869" spans="2:3" x14ac:dyDescent="0.25">
      <c r="B9869" s="238">
        <v>9806</v>
      </c>
      <c r="C9869" s="237">
        <v>151.25216549217333</v>
      </c>
    </row>
    <row r="9870" spans="2:3" x14ac:dyDescent="0.25">
      <c r="B9870" s="238">
        <v>9807</v>
      </c>
      <c r="C9870" s="237">
        <v>271.2679634096101</v>
      </c>
    </row>
    <row r="9871" spans="2:3" x14ac:dyDescent="0.25">
      <c r="B9871" s="238">
        <v>9808</v>
      </c>
      <c r="C9871" s="237">
        <v>167.98850565649121</v>
      </c>
    </row>
    <row r="9872" spans="2:3" x14ac:dyDescent="0.25">
      <c r="B9872" s="238">
        <v>9809</v>
      </c>
      <c r="C9872" s="237">
        <v>-13.350081480899746</v>
      </c>
    </row>
    <row r="9873" spans="2:3" x14ac:dyDescent="0.25">
      <c r="B9873" s="238">
        <v>9810</v>
      </c>
      <c r="C9873" s="237">
        <v>152.28775116115037</v>
      </c>
    </row>
    <row r="9874" spans="2:3" x14ac:dyDescent="0.25">
      <c r="B9874" s="238">
        <v>9811</v>
      </c>
      <c r="C9874" s="237">
        <v>177.85943881354453</v>
      </c>
    </row>
    <row r="9875" spans="2:3" x14ac:dyDescent="0.25">
      <c r="B9875" s="238">
        <v>9812</v>
      </c>
      <c r="C9875" s="237">
        <v>316.12604010342261</v>
      </c>
    </row>
    <row r="9876" spans="2:3" x14ac:dyDescent="0.25">
      <c r="B9876" s="238">
        <v>9813</v>
      </c>
      <c r="C9876" s="237">
        <v>313.86427306728507</v>
      </c>
    </row>
    <row r="9877" spans="2:3" x14ac:dyDescent="0.25">
      <c r="B9877" s="238">
        <v>9814</v>
      </c>
      <c r="C9877" s="237">
        <v>136.29078342456938</v>
      </c>
    </row>
    <row r="9878" spans="2:3" x14ac:dyDescent="0.25">
      <c r="B9878" s="238">
        <v>9815</v>
      </c>
      <c r="C9878" s="237">
        <v>153.57144509672747</v>
      </c>
    </row>
    <row r="9879" spans="2:3" x14ac:dyDescent="0.25">
      <c r="B9879" s="238">
        <v>9816</v>
      </c>
      <c r="C9879" s="237">
        <v>58.939485547789488</v>
      </c>
    </row>
    <row r="9880" spans="2:3" x14ac:dyDescent="0.25">
      <c r="B9880" s="238">
        <v>9817</v>
      </c>
      <c r="C9880" s="237">
        <v>104.87894503947717</v>
      </c>
    </row>
    <row r="9881" spans="2:3" x14ac:dyDescent="0.25">
      <c r="B9881" s="238">
        <v>9818</v>
      </c>
      <c r="C9881" s="237">
        <v>63.736965201387044</v>
      </c>
    </row>
    <row r="9882" spans="2:3" x14ac:dyDescent="0.25">
      <c r="B9882" s="238">
        <v>9819</v>
      </c>
      <c r="C9882" s="237">
        <v>201.3904206137388</v>
      </c>
    </row>
    <row r="9883" spans="2:3" x14ac:dyDescent="0.25">
      <c r="B9883" s="238">
        <v>9820</v>
      </c>
      <c r="C9883" s="237">
        <v>41.551644266257938</v>
      </c>
    </row>
    <row r="9884" spans="2:3" x14ac:dyDescent="0.25">
      <c r="B9884" s="238">
        <v>9821</v>
      </c>
      <c r="C9884" s="237">
        <v>22.211232206089136</v>
      </c>
    </row>
    <row r="9885" spans="2:3" x14ac:dyDescent="0.25">
      <c r="B9885" s="238">
        <v>9822</v>
      </c>
      <c r="C9885" s="237">
        <v>63.530367204267598</v>
      </c>
    </row>
    <row r="9886" spans="2:3" x14ac:dyDescent="0.25">
      <c r="B9886" s="238">
        <v>9823</v>
      </c>
      <c r="C9886" s="237">
        <v>-0.64164818597524231</v>
      </c>
    </row>
    <row r="9887" spans="2:3" x14ac:dyDescent="0.25">
      <c r="B9887" s="238">
        <v>9824</v>
      </c>
      <c r="C9887" s="237">
        <v>71.574314883347881</v>
      </c>
    </row>
    <row r="9888" spans="2:3" x14ac:dyDescent="0.25">
      <c r="B9888" s="238">
        <v>9825</v>
      </c>
      <c r="C9888" s="237">
        <v>321.94165157831208</v>
      </c>
    </row>
    <row r="9889" spans="2:3" x14ac:dyDescent="0.25">
      <c r="B9889" s="238">
        <v>9826</v>
      </c>
      <c r="C9889" s="237">
        <v>236.95284922337541</v>
      </c>
    </row>
    <row r="9890" spans="2:3" x14ac:dyDescent="0.25">
      <c r="B9890" s="238">
        <v>9827</v>
      </c>
      <c r="C9890" s="237">
        <v>180.52286102785874</v>
      </c>
    </row>
    <row r="9891" spans="2:3" x14ac:dyDescent="0.25">
      <c r="B9891" s="238">
        <v>9828</v>
      </c>
      <c r="C9891" s="237">
        <v>248.0653391031062</v>
      </c>
    </row>
    <row r="9892" spans="2:3" x14ac:dyDescent="0.25">
      <c r="B9892" s="238">
        <v>9829</v>
      </c>
      <c r="C9892" s="237">
        <v>-5.488769958189323</v>
      </c>
    </row>
    <row r="9893" spans="2:3" x14ac:dyDescent="0.25">
      <c r="B9893" s="238">
        <v>9830</v>
      </c>
      <c r="C9893" s="237">
        <v>118.64005170433225</v>
      </c>
    </row>
    <row r="9894" spans="2:3" x14ac:dyDescent="0.25">
      <c r="B9894" s="238">
        <v>9831</v>
      </c>
      <c r="C9894" s="237">
        <v>312.87592623748071</v>
      </c>
    </row>
    <row r="9895" spans="2:3" x14ac:dyDescent="0.25">
      <c r="B9895" s="238">
        <v>9832</v>
      </c>
      <c r="C9895" s="237">
        <v>367.82256922469469</v>
      </c>
    </row>
    <row r="9896" spans="2:3" x14ac:dyDescent="0.25">
      <c r="B9896" s="238">
        <v>9833</v>
      </c>
      <c r="C9896" s="237">
        <v>177.85013693795003</v>
      </c>
    </row>
    <row r="9897" spans="2:3" x14ac:dyDescent="0.25">
      <c r="B9897" s="238">
        <v>9834</v>
      </c>
      <c r="C9897" s="237">
        <v>78.010049331979261</v>
      </c>
    </row>
    <row r="9898" spans="2:3" x14ac:dyDescent="0.25">
      <c r="B9898" s="238">
        <v>9835</v>
      </c>
      <c r="C9898" s="237">
        <v>-14.740649700930732</v>
      </c>
    </row>
    <row r="9899" spans="2:3" x14ac:dyDescent="0.25">
      <c r="B9899" s="238">
        <v>9836</v>
      </c>
      <c r="C9899" s="237">
        <v>280.90955905454268</v>
      </c>
    </row>
    <row r="9900" spans="2:3" x14ac:dyDescent="0.25">
      <c r="B9900" s="238">
        <v>9837</v>
      </c>
      <c r="C9900" s="237">
        <v>193.43809216663703</v>
      </c>
    </row>
    <row r="9901" spans="2:3" x14ac:dyDescent="0.25">
      <c r="B9901" s="238">
        <v>9838</v>
      </c>
      <c r="C9901" s="237">
        <v>165.22328224810062</v>
      </c>
    </row>
    <row r="9902" spans="2:3" x14ac:dyDescent="0.25">
      <c r="B9902" s="238">
        <v>9839</v>
      </c>
      <c r="C9902" s="237">
        <v>98.8701008046053</v>
      </c>
    </row>
    <row r="9903" spans="2:3" x14ac:dyDescent="0.25">
      <c r="B9903" s="238">
        <v>9840</v>
      </c>
      <c r="C9903" s="237">
        <v>-17.078521558269841</v>
      </c>
    </row>
    <row r="9904" spans="2:3" x14ac:dyDescent="0.25">
      <c r="B9904" s="238">
        <v>9841</v>
      </c>
      <c r="C9904" s="237">
        <v>452.10132364439391</v>
      </c>
    </row>
    <row r="9905" spans="2:3" x14ac:dyDescent="0.25">
      <c r="B9905" s="238">
        <v>9842</v>
      </c>
      <c r="C9905" s="237">
        <v>132.3627271157597</v>
      </c>
    </row>
    <row r="9906" spans="2:3" x14ac:dyDescent="0.25">
      <c r="B9906" s="238">
        <v>9843</v>
      </c>
      <c r="C9906" s="237">
        <v>239.6160269924228</v>
      </c>
    </row>
    <row r="9907" spans="2:3" x14ac:dyDescent="0.25">
      <c r="B9907" s="238">
        <v>9844</v>
      </c>
      <c r="C9907" s="237">
        <v>-52.773584661580543</v>
      </c>
    </row>
    <row r="9908" spans="2:3" x14ac:dyDescent="0.25">
      <c r="B9908" s="238">
        <v>9845</v>
      </c>
      <c r="C9908" s="237">
        <v>314.16790618684456</v>
      </c>
    </row>
    <row r="9909" spans="2:3" x14ac:dyDescent="0.25">
      <c r="B9909" s="238">
        <v>9846</v>
      </c>
      <c r="C9909" s="237">
        <v>283.92298979330769</v>
      </c>
    </row>
    <row r="9910" spans="2:3" x14ac:dyDescent="0.25">
      <c r="B9910" s="238">
        <v>9847</v>
      </c>
      <c r="C9910" s="237">
        <v>62.193247255806376</v>
      </c>
    </row>
    <row r="9911" spans="2:3" x14ac:dyDescent="0.25">
      <c r="B9911" s="238">
        <v>9848</v>
      </c>
      <c r="C9911" s="237">
        <v>224.06315196547598</v>
      </c>
    </row>
    <row r="9912" spans="2:3" x14ac:dyDescent="0.25">
      <c r="B9912" s="238">
        <v>9849</v>
      </c>
      <c r="C9912" s="237">
        <v>-184.56533523481829</v>
      </c>
    </row>
    <row r="9913" spans="2:3" x14ac:dyDescent="0.25">
      <c r="B9913" s="238">
        <v>9850</v>
      </c>
      <c r="C9913" s="237">
        <v>238.26629699297115</v>
      </c>
    </row>
    <row r="9914" spans="2:3" x14ac:dyDescent="0.25">
      <c r="B9914" s="238">
        <v>9851</v>
      </c>
      <c r="C9914" s="237">
        <v>374.24892090292008</v>
      </c>
    </row>
    <row r="9915" spans="2:3" x14ac:dyDescent="0.25">
      <c r="B9915" s="238">
        <v>9852</v>
      </c>
      <c r="C9915" s="237">
        <v>113.25747998197394</v>
      </c>
    </row>
    <row r="9916" spans="2:3" x14ac:dyDescent="0.25">
      <c r="B9916" s="238">
        <v>9853</v>
      </c>
      <c r="C9916" s="237">
        <v>74.351818852605604</v>
      </c>
    </row>
    <row r="9917" spans="2:3" x14ac:dyDescent="0.25">
      <c r="B9917" s="238">
        <v>9854</v>
      </c>
      <c r="C9917" s="237">
        <v>180.49910756161989</v>
      </c>
    </row>
    <row r="9918" spans="2:3" x14ac:dyDescent="0.25">
      <c r="B9918" s="238">
        <v>9855</v>
      </c>
      <c r="C9918" s="237">
        <v>101.89857712511467</v>
      </c>
    </row>
    <row r="9919" spans="2:3" x14ac:dyDescent="0.25">
      <c r="B9919" s="238">
        <v>9856</v>
      </c>
      <c r="C9919" s="237">
        <v>133.68731748893771</v>
      </c>
    </row>
    <row r="9920" spans="2:3" x14ac:dyDescent="0.25">
      <c r="B9920" s="238">
        <v>9857</v>
      </c>
      <c r="C9920" s="237">
        <v>257.96087876516845</v>
      </c>
    </row>
    <row r="9921" spans="2:3" x14ac:dyDescent="0.25">
      <c r="B9921" s="238">
        <v>9858</v>
      </c>
      <c r="C9921" s="237">
        <v>-19.235053616518343</v>
      </c>
    </row>
    <row r="9922" spans="2:3" x14ac:dyDescent="0.25">
      <c r="B9922" s="238">
        <v>9859</v>
      </c>
      <c r="C9922" s="237">
        <v>244.07693590466749</v>
      </c>
    </row>
    <row r="9923" spans="2:3" x14ac:dyDescent="0.25">
      <c r="B9923" s="238">
        <v>9860</v>
      </c>
      <c r="C9923" s="237">
        <v>347.99291605606749</v>
      </c>
    </row>
    <row r="9924" spans="2:3" x14ac:dyDescent="0.25">
      <c r="B9924" s="238">
        <v>9861</v>
      </c>
      <c r="C9924" s="237">
        <v>78.078129659170372</v>
      </c>
    </row>
    <row r="9925" spans="2:3" x14ac:dyDescent="0.25">
      <c r="B9925" s="238">
        <v>9862</v>
      </c>
      <c r="C9925" s="237">
        <v>204.57371950058746</v>
      </c>
    </row>
    <row r="9926" spans="2:3" x14ac:dyDescent="0.25">
      <c r="B9926" s="238">
        <v>9863</v>
      </c>
      <c r="C9926" s="237">
        <v>112.80938041865276</v>
      </c>
    </row>
    <row r="9927" spans="2:3" x14ac:dyDescent="0.25">
      <c r="B9927" s="238">
        <v>9864</v>
      </c>
      <c r="C9927" s="237">
        <v>67.280432557630306</v>
      </c>
    </row>
    <row r="9928" spans="2:3" x14ac:dyDescent="0.25">
      <c r="B9928" s="238">
        <v>9865</v>
      </c>
      <c r="C9928" s="237">
        <v>-21.247168044189749</v>
      </c>
    </row>
    <row r="9929" spans="2:3" x14ac:dyDescent="0.25">
      <c r="B9929" s="238">
        <v>9866</v>
      </c>
      <c r="C9929" s="237">
        <v>124.08845792354037</v>
      </c>
    </row>
    <row r="9930" spans="2:3" x14ac:dyDescent="0.25">
      <c r="B9930" s="238">
        <v>9867</v>
      </c>
      <c r="C9930" s="237">
        <v>262.6754325760935</v>
      </c>
    </row>
    <row r="9931" spans="2:3" x14ac:dyDescent="0.25">
      <c r="B9931" s="238">
        <v>9868</v>
      </c>
      <c r="C9931" s="237">
        <v>-22.820809496195636</v>
      </c>
    </row>
    <row r="9932" spans="2:3" x14ac:dyDescent="0.25">
      <c r="B9932" s="238">
        <v>9869</v>
      </c>
      <c r="C9932" s="237">
        <v>168.7043845291723</v>
      </c>
    </row>
    <row r="9933" spans="2:3" x14ac:dyDescent="0.25">
      <c r="B9933" s="238">
        <v>9870</v>
      </c>
      <c r="C9933" s="237">
        <v>619.93434856228373</v>
      </c>
    </row>
    <row r="9934" spans="2:3" x14ac:dyDescent="0.25">
      <c r="B9934" s="238">
        <v>9871</v>
      </c>
      <c r="C9934" s="237">
        <v>189.54900480963619</v>
      </c>
    </row>
    <row r="9935" spans="2:3" x14ac:dyDescent="0.25">
      <c r="B9935" s="238">
        <v>9872</v>
      </c>
      <c r="C9935" s="237">
        <v>-15.956796350407444</v>
      </c>
    </row>
    <row r="9936" spans="2:3" x14ac:dyDescent="0.25">
      <c r="B9936" s="238">
        <v>9873</v>
      </c>
      <c r="C9936" s="237">
        <v>-57.664321801706848</v>
      </c>
    </row>
    <row r="9937" spans="2:3" x14ac:dyDescent="0.25">
      <c r="B9937" s="238">
        <v>9874</v>
      </c>
      <c r="C9937" s="237">
        <v>205.16011700311122</v>
      </c>
    </row>
    <row r="9938" spans="2:3" x14ac:dyDescent="0.25">
      <c r="B9938" s="238">
        <v>9875</v>
      </c>
      <c r="C9938" s="237">
        <v>425.0798200636134</v>
      </c>
    </row>
    <row r="9939" spans="2:3" x14ac:dyDescent="0.25">
      <c r="B9939" s="238">
        <v>9876</v>
      </c>
      <c r="C9939" s="237">
        <v>123.87801342941351</v>
      </c>
    </row>
    <row r="9940" spans="2:3" x14ac:dyDescent="0.25">
      <c r="B9940" s="238">
        <v>9877</v>
      </c>
      <c r="C9940" s="237">
        <v>131.18043908483017</v>
      </c>
    </row>
    <row r="9941" spans="2:3" x14ac:dyDescent="0.25">
      <c r="B9941" s="238">
        <v>9878</v>
      </c>
      <c r="C9941" s="237">
        <v>339.15028076068404</v>
      </c>
    </row>
    <row r="9942" spans="2:3" x14ac:dyDescent="0.25">
      <c r="B9942" s="238">
        <v>9879</v>
      </c>
      <c r="C9942" s="237">
        <v>326.64643092970368</v>
      </c>
    </row>
    <row r="9943" spans="2:3" x14ac:dyDescent="0.25">
      <c r="B9943" s="238">
        <v>9880</v>
      </c>
      <c r="C9943" s="237">
        <v>75.753324765798908</v>
      </c>
    </row>
    <row r="9944" spans="2:3" x14ac:dyDescent="0.25">
      <c r="B9944" s="238">
        <v>9881</v>
      </c>
      <c r="C9944" s="237">
        <v>87.571617045844874</v>
      </c>
    </row>
    <row r="9945" spans="2:3" x14ac:dyDescent="0.25">
      <c r="B9945" s="238">
        <v>9882</v>
      </c>
      <c r="C9945" s="237">
        <v>233.29369630015964</v>
      </c>
    </row>
    <row r="9946" spans="2:3" x14ac:dyDescent="0.25">
      <c r="B9946" s="238">
        <v>9883</v>
      </c>
      <c r="C9946" s="237">
        <v>162.52248160751202</v>
      </c>
    </row>
    <row r="9947" spans="2:3" x14ac:dyDescent="0.25">
      <c r="B9947" s="238">
        <v>9884</v>
      </c>
      <c r="C9947" s="237">
        <v>149.04934374551752</v>
      </c>
    </row>
    <row r="9948" spans="2:3" x14ac:dyDescent="0.25">
      <c r="B9948" s="238">
        <v>9885</v>
      </c>
      <c r="C9948" s="237">
        <v>-30.806481959612739</v>
      </c>
    </row>
    <row r="9949" spans="2:3" x14ac:dyDescent="0.25">
      <c r="B9949" s="238">
        <v>9886</v>
      </c>
      <c r="C9949" s="237">
        <v>321.59551119356854</v>
      </c>
    </row>
    <row r="9950" spans="2:3" x14ac:dyDescent="0.25">
      <c r="B9950" s="238">
        <v>9887</v>
      </c>
      <c r="C9950" s="237">
        <v>-10.977426250565713</v>
      </c>
    </row>
    <row r="9951" spans="2:3" x14ac:dyDescent="0.25">
      <c r="B9951" s="238">
        <v>9888</v>
      </c>
      <c r="C9951" s="237">
        <v>204.20516283929209</v>
      </c>
    </row>
    <row r="9952" spans="2:3" x14ac:dyDescent="0.25">
      <c r="B9952" s="238">
        <v>9889</v>
      </c>
      <c r="C9952" s="237">
        <v>87.578672462503619</v>
      </c>
    </row>
    <row r="9953" spans="2:3" x14ac:dyDescent="0.25">
      <c r="B9953" s="238">
        <v>9890</v>
      </c>
      <c r="C9953" s="237">
        <v>197.122540391668</v>
      </c>
    </row>
    <row r="9954" spans="2:3" x14ac:dyDescent="0.25">
      <c r="B9954" s="238">
        <v>9891</v>
      </c>
      <c r="C9954" s="237">
        <v>260.09776350111713</v>
      </c>
    </row>
    <row r="9955" spans="2:3" x14ac:dyDescent="0.25">
      <c r="B9955" s="238">
        <v>9892</v>
      </c>
      <c r="C9955" s="237">
        <v>87.232132358712363</v>
      </c>
    </row>
    <row r="9956" spans="2:3" x14ac:dyDescent="0.25">
      <c r="B9956" s="238">
        <v>9893</v>
      </c>
      <c r="C9956" s="237">
        <v>75.290753449568783</v>
      </c>
    </row>
    <row r="9957" spans="2:3" x14ac:dyDescent="0.25">
      <c r="B9957" s="238">
        <v>9894</v>
      </c>
      <c r="C9957" s="237">
        <v>171.77759034956694</v>
      </c>
    </row>
    <row r="9958" spans="2:3" x14ac:dyDescent="0.25">
      <c r="B9958" s="238">
        <v>9895</v>
      </c>
      <c r="C9958" s="237">
        <v>89.68761311341531</v>
      </c>
    </row>
    <row r="9959" spans="2:3" x14ac:dyDescent="0.25">
      <c r="B9959" s="238">
        <v>9896</v>
      </c>
      <c r="C9959" s="237">
        <v>220.61358894473807</v>
      </c>
    </row>
    <row r="9960" spans="2:3" x14ac:dyDescent="0.25">
      <c r="B9960" s="238">
        <v>9897</v>
      </c>
      <c r="C9960" s="237">
        <v>-54.342853435386502</v>
      </c>
    </row>
    <row r="9961" spans="2:3" x14ac:dyDescent="0.25">
      <c r="B9961" s="238">
        <v>9898</v>
      </c>
      <c r="C9961" s="237">
        <v>104.07106574611674</v>
      </c>
    </row>
    <row r="9962" spans="2:3" x14ac:dyDescent="0.25">
      <c r="B9962" s="238">
        <v>9899</v>
      </c>
      <c r="C9962" s="237">
        <v>174.58965708274775</v>
      </c>
    </row>
    <row r="9963" spans="2:3" x14ac:dyDescent="0.25">
      <c r="B9963" s="238">
        <v>9900</v>
      </c>
      <c r="C9963" s="237">
        <v>-330.58719383488653</v>
      </c>
    </row>
    <row r="9964" spans="2:3" x14ac:dyDescent="0.25">
      <c r="B9964" s="238">
        <v>9901</v>
      </c>
      <c r="C9964" s="237">
        <v>141.32383170657207</v>
      </c>
    </row>
    <row r="9965" spans="2:3" x14ac:dyDescent="0.25">
      <c r="B9965" s="238">
        <v>9902</v>
      </c>
      <c r="C9965" s="237">
        <v>371.21781584483836</v>
      </c>
    </row>
    <row r="9966" spans="2:3" x14ac:dyDescent="0.25">
      <c r="B9966" s="238">
        <v>9903</v>
      </c>
      <c r="C9966" s="237">
        <v>241.99481336436151</v>
      </c>
    </row>
    <row r="9967" spans="2:3" x14ac:dyDescent="0.25">
      <c r="B9967" s="238">
        <v>9904</v>
      </c>
      <c r="C9967" s="237">
        <v>104.79153418813598</v>
      </c>
    </row>
    <row r="9968" spans="2:3" x14ac:dyDescent="0.25">
      <c r="B9968" s="238">
        <v>9905</v>
      </c>
      <c r="C9968" s="237">
        <v>149.72718453370945</v>
      </c>
    </row>
    <row r="9969" spans="2:3" x14ac:dyDescent="0.25">
      <c r="B9969" s="238">
        <v>9906</v>
      </c>
      <c r="C9969" s="237">
        <v>-179.72440123306023</v>
      </c>
    </row>
    <row r="9970" spans="2:3" x14ac:dyDescent="0.25">
      <c r="B9970" s="238">
        <v>9907</v>
      </c>
      <c r="C9970" s="237">
        <v>112.46574105658789</v>
      </c>
    </row>
    <row r="9971" spans="2:3" x14ac:dyDescent="0.25">
      <c r="B9971" s="238">
        <v>9908</v>
      </c>
      <c r="C9971" s="237">
        <v>4.5163454845944813</v>
      </c>
    </row>
    <row r="9972" spans="2:3" x14ac:dyDescent="0.25">
      <c r="B9972" s="238">
        <v>9909</v>
      </c>
      <c r="C9972" s="237">
        <v>341.43547761488708</v>
      </c>
    </row>
    <row r="9973" spans="2:3" x14ac:dyDescent="0.25">
      <c r="B9973" s="238">
        <v>9910</v>
      </c>
      <c r="C9973" s="237">
        <v>-86.332792731874605</v>
      </c>
    </row>
    <row r="9974" spans="2:3" x14ac:dyDescent="0.25">
      <c r="B9974" s="238">
        <v>9911</v>
      </c>
      <c r="C9974" s="237">
        <v>141.59191389539114</v>
      </c>
    </row>
    <row r="9975" spans="2:3" x14ac:dyDescent="0.25">
      <c r="B9975" s="238">
        <v>9912</v>
      </c>
      <c r="C9975" s="237">
        <v>255.21384334563496</v>
      </c>
    </row>
    <row r="9976" spans="2:3" x14ac:dyDescent="0.25">
      <c r="B9976" s="238">
        <v>9913</v>
      </c>
      <c r="C9976" s="237">
        <v>93.293321805715848</v>
      </c>
    </row>
    <row r="9977" spans="2:3" x14ac:dyDescent="0.25">
      <c r="B9977" s="238">
        <v>9914</v>
      </c>
      <c r="C9977" s="237">
        <v>46.609054234123036</v>
      </c>
    </row>
    <row r="9978" spans="2:3" x14ac:dyDescent="0.25">
      <c r="B9978" s="238">
        <v>9915</v>
      </c>
      <c r="C9978" s="237">
        <v>385.23256426469783</v>
      </c>
    </row>
    <row r="9979" spans="2:3" x14ac:dyDescent="0.25">
      <c r="B9979" s="238">
        <v>9916</v>
      </c>
      <c r="C9979" s="237">
        <v>48.047091250917418</v>
      </c>
    </row>
    <row r="9980" spans="2:3" x14ac:dyDescent="0.25">
      <c r="B9980" s="238">
        <v>9917</v>
      </c>
      <c r="C9980" s="237">
        <v>-27.063430517282853</v>
      </c>
    </row>
    <row r="9981" spans="2:3" x14ac:dyDescent="0.25">
      <c r="B9981" s="238">
        <v>9918</v>
      </c>
      <c r="C9981" s="237">
        <v>96.08334981237229</v>
      </c>
    </row>
    <row r="9982" spans="2:3" x14ac:dyDescent="0.25">
      <c r="B9982" s="238">
        <v>9919</v>
      </c>
      <c r="C9982" s="237">
        <v>142.78330287151221</v>
      </c>
    </row>
    <row r="9983" spans="2:3" x14ac:dyDescent="0.25">
      <c r="B9983" s="238">
        <v>9920</v>
      </c>
      <c r="C9983" s="237">
        <v>138.05291517925059</v>
      </c>
    </row>
    <row r="9984" spans="2:3" x14ac:dyDescent="0.25">
      <c r="B9984" s="238">
        <v>9921</v>
      </c>
      <c r="C9984" s="237">
        <v>208.87978416212101</v>
      </c>
    </row>
    <row r="9985" spans="2:3" x14ac:dyDescent="0.25">
      <c r="B9985" s="238">
        <v>9922</v>
      </c>
      <c r="C9985" s="237">
        <v>392.33250650251807</v>
      </c>
    </row>
    <row r="9986" spans="2:3" x14ac:dyDescent="0.25">
      <c r="B9986" s="238">
        <v>9923</v>
      </c>
      <c r="C9986" s="237">
        <v>131.62610528295676</v>
      </c>
    </row>
    <row r="9987" spans="2:3" x14ac:dyDescent="0.25">
      <c r="B9987" s="238">
        <v>9924</v>
      </c>
      <c r="C9987" s="237">
        <v>168.91485193856238</v>
      </c>
    </row>
    <row r="9988" spans="2:3" x14ac:dyDescent="0.25">
      <c r="B9988" s="238">
        <v>9925</v>
      </c>
      <c r="C9988" s="237">
        <v>331.26348667655725</v>
      </c>
    </row>
    <row r="9989" spans="2:3" x14ac:dyDescent="0.25">
      <c r="B9989" s="238">
        <v>9926</v>
      </c>
      <c r="C9989" s="237">
        <v>45.336219448741815</v>
      </c>
    </row>
    <row r="9990" spans="2:3" x14ac:dyDescent="0.25">
      <c r="B9990" s="238">
        <v>9927</v>
      </c>
      <c r="C9990" s="237">
        <v>-53.275689604329983</v>
      </c>
    </row>
    <row r="9991" spans="2:3" x14ac:dyDescent="0.25">
      <c r="B9991" s="238">
        <v>9928</v>
      </c>
      <c r="C9991" s="237">
        <v>40.351798467542139</v>
      </c>
    </row>
    <row r="9992" spans="2:3" x14ac:dyDescent="0.25">
      <c r="B9992" s="238">
        <v>9929</v>
      </c>
      <c r="C9992" s="237">
        <v>213.86348520921109</v>
      </c>
    </row>
    <row r="9993" spans="2:3" x14ac:dyDescent="0.25">
      <c r="B9993" s="238">
        <v>9930</v>
      </c>
      <c r="C9993" s="237">
        <v>220.4730318390408</v>
      </c>
    </row>
    <row r="9994" spans="2:3" x14ac:dyDescent="0.25">
      <c r="B9994" s="238">
        <v>9931</v>
      </c>
      <c r="C9994" s="237">
        <v>-6.0153225260595917</v>
      </c>
    </row>
    <row r="9995" spans="2:3" x14ac:dyDescent="0.25">
      <c r="B9995" s="238">
        <v>9932</v>
      </c>
      <c r="C9995" s="237">
        <v>-9.8817097622763583</v>
      </c>
    </row>
    <row r="9996" spans="2:3" x14ac:dyDescent="0.25">
      <c r="B9996" s="238">
        <v>9933</v>
      </c>
      <c r="C9996" s="237">
        <v>213.90319680227793</v>
      </c>
    </row>
    <row r="9997" spans="2:3" x14ac:dyDescent="0.25">
      <c r="B9997" s="238">
        <v>9934</v>
      </c>
      <c r="C9997" s="237">
        <v>419.95771513035095</v>
      </c>
    </row>
    <row r="9998" spans="2:3" x14ac:dyDescent="0.25">
      <c r="B9998" s="238">
        <v>9935</v>
      </c>
      <c r="C9998" s="237">
        <v>268.75087817780241</v>
      </c>
    </row>
    <row r="9999" spans="2:3" x14ac:dyDescent="0.25">
      <c r="B9999" s="238">
        <v>9936</v>
      </c>
      <c r="C9999" s="237">
        <v>107.26357888889629</v>
      </c>
    </row>
    <row r="10000" spans="2:3" x14ac:dyDescent="0.25">
      <c r="B10000" s="238">
        <v>9937</v>
      </c>
      <c r="C10000" s="237">
        <v>203.21123442343944</v>
      </c>
    </row>
    <row r="10001" spans="2:3" x14ac:dyDescent="0.25">
      <c r="B10001" s="238">
        <v>9938</v>
      </c>
      <c r="C10001" s="237">
        <v>397.69875364207559</v>
      </c>
    </row>
    <row r="10002" spans="2:3" x14ac:dyDescent="0.25">
      <c r="B10002" s="238">
        <v>9939</v>
      </c>
      <c r="C10002" s="237">
        <v>24.093918970194196</v>
      </c>
    </row>
    <row r="10003" spans="2:3" x14ac:dyDescent="0.25">
      <c r="B10003" s="238">
        <v>9940</v>
      </c>
      <c r="C10003" s="237">
        <v>242.16857162608812</v>
      </c>
    </row>
    <row r="10004" spans="2:3" x14ac:dyDescent="0.25">
      <c r="B10004" s="238">
        <v>9941</v>
      </c>
      <c r="C10004" s="237">
        <v>205.09185225935352</v>
      </c>
    </row>
    <row r="10005" spans="2:3" x14ac:dyDescent="0.25">
      <c r="B10005" s="238">
        <v>9942</v>
      </c>
      <c r="C10005" s="237">
        <v>322.01398977298658</v>
      </c>
    </row>
    <row r="10006" spans="2:3" x14ac:dyDescent="0.25">
      <c r="B10006" s="238">
        <v>9943</v>
      </c>
      <c r="C10006" s="237">
        <v>259.41398933001426</v>
      </c>
    </row>
    <row r="10007" spans="2:3" x14ac:dyDescent="0.25">
      <c r="B10007" s="238">
        <v>9944</v>
      </c>
      <c r="C10007" s="237">
        <v>213.10508021793004</v>
      </c>
    </row>
    <row r="10008" spans="2:3" x14ac:dyDescent="0.25">
      <c r="B10008" s="238">
        <v>9945</v>
      </c>
      <c r="C10008" s="237">
        <v>22.642433106561441</v>
      </c>
    </row>
    <row r="10009" spans="2:3" x14ac:dyDescent="0.25">
      <c r="B10009" s="238">
        <v>9946</v>
      </c>
      <c r="C10009" s="237">
        <v>143.95933021602306</v>
      </c>
    </row>
    <row r="10010" spans="2:3" x14ac:dyDescent="0.25">
      <c r="B10010" s="238">
        <v>9947</v>
      </c>
      <c r="C10010" s="237">
        <v>157.31843550071773</v>
      </c>
    </row>
    <row r="10011" spans="2:3" x14ac:dyDescent="0.25">
      <c r="B10011" s="238">
        <v>9948</v>
      </c>
      <c r="C10011" s="237">
        <v>91.338067093325279</v>
      </c>
    </row>
    <row r="10012" spans="2:3" x14ac:dyDescent="0.25">
      <c r="B10012" s="238">
        <v>9949</v>
      </c>
      <c r="C10012" s="237">
        <v>128.21357850804023</v>
      </c>
    </row>
    <row r="10013" spans="2:3" x14ac:dyDescent="0.25">
      <c r="B10013" s="238">
        <v>9950</v>
      </c>
      <c r="C10013" s="237">
        <v>75.395381320042134</v>
      </c>
    </row>
    <row r="10014" spans="2:3" x14ac:dyDescent="0.25">
      <c r="B10014" s="238">
        <v>9951</v>
      </c>
      <c r="C10014" s="237">
        <v>164.84493722766763</v>
      </c>
    </row>
    <row r="10015" spans="2:3" x14ac:dyDescent="0.25">
      <c r="B10015" s="238">
        <v>9952</v>
      </c>
      <c r="C10015" s="237">
        <v>-196.62921956313448</v>
      </c>
    </row>
    <row r="10016" spans="2:3" x14ac:dyDescent="0.25">
      <c r="B10016" s="238">
        <v>9953</v>
      </c>
      <c r="C10016" s="237">
        <v>60.628075538607213</v>
      </c>
    </row>
    <row r="10017" spans="2:3" x14ac:dyDescent="0.25">
      <c r="B10017" s="238">
        <v>9954</v>
      </c>
      <c r="C10017" s="237">
        <v>113.34758039833991</v>
      </c>
    </row>
    <row r="10018" spans="2:3" x14ac:dyDescent="0.25">
      <c r="B10018" s="238">
        <v>9955</v>
      </c>
      <c r="C10018" s="237">
        <v>3.9193857177553326</v>
      </c>
    </row>
    <row r="10019" spans="2:3" x14ac:dyDescent="0.25">
      <c r="B10019" s="238">
        <v>9956</v>
      </c>
      <c r="C10019" s="237">
        <v>361.71199149704915</v>
      </c>
    </row>
    <row r="10020" spans="2:3" x14ac:dyDescent="0.25">
      <c r="B10020" s="238">
        <v>9957</v>
      </c>
      <c r="C10020" s="237">
        <v>119.7126205876942</v>
      </c>
    </row>
    <row r="10021" spans="2:3" x14ac:dyDescent="0.25">
      <c r="B10021" s="238">
        <v>9958</v>
      </c>
      <c r="C10021" s="237">
        <v>4.5836164983010548</v>
      </c>
    </row>
    <row r="10022" spans="2:3" x14ac:dyDescent="0.25">
      <c r="B10022" s="238">
        <v>9959</v>
      </c>
      <c r="C10022" s="237">
        <v>181.04107615402717</v>
      </c>
    </row>
    <row r="10023" spans="2:3" x14ac:dyDescent="0.25">
      <c r="B10023" s="238">
        <v>9960</v>
      </c>
      <c r="C10023" s="237">
        <v>61.564353676061188</v>
      </c>
    </row>
    <row r="10024" spans="2:3" x14ac:dyDescent="0.25">
      <c r="B10024" s="238">
        <v>9961</v>
      </c>
      <c r="C10024" s="237">
        <v>43.088779209154481</v>
      </c>
    </row>
    <row r="10025" spans="2:3" x14ac:dyDescent="0.25">
      <c r="B10025" s="238">
        <v>9962</v>
      </c>
      <c r="C10025" s="237">
        <v>55.398825524144087</v>
      </c>
    </row>
    <row r="10026" spans="2:3" x14ac:dyDescent="0.25">
      <c r="B10026" s="238">
        <v>9963</v>
      </c>
      <c r="C10026" s="237">
        <v>156.00714305695897</v>
      </c>
    </row>
    <row r="10027" spans="2:3" x14ac:dyDescent="0.25">
      <c r="B10027" s="238">
        <v>9964</v>
      </c>
      <c r="C10027" s="237">
        <v>-2.6684452046964822</v>
      </c>
    </row>
    <row r="10028" spans="2:3" x14ac:dyDescent="0.25">
      <c r="B10028" s="238">
        <v>9965</v>
      </c>
      <c r="C10028" s="237">
        <v>90.527814709789808</v>
      </c>
    </row>
    <row r="10029" spans="2:3" x14ac:dyDescent="0.25">
      <c r="B10029" s="238">
        <v>9966</v>
      </c>
      <c r="C10029" s="237">
        <v>-10.387750386068717</v>
      </c>
    </row>
    <row r="10030" spans="2:3" x14ac:dyDescent="0.25">
      <c r="B10030" s="238">
        <v>9967</v>
      </c>
      <c r="C10030" s="237">
        <v>186.79838299449895</v>
      </c>
    </row>
    <row r="10031" spans="2:3" x14ac:dyDescent="0.25">
      <c r="B10031" s="238">
        <v>9968</v>
      </c>
      <c r="C10031" s="237">
        <v>186.46771588311654</v>
      </c>
    </row>
    <row r="10032" spans="2:3" x14ac:dyDescent="0.25">
      <c r="B10032" s="238">
        <v>9969</v>
      </c>
      <c r="C10032" s="237">
        <v>161.20692156446404</v>
      </c>
    </row>
    <row r="10033" spans="2:3" x14ac:dyDescent="0.25">
      <c r="B10033" s="238">
        <v>9970</v>
      </c>
      <c r="C10033" s="237">
        <v>250.31355131275379</v>
      </c>
    </row>
    <row r="10034" spans="2:3" x14ac:dyDescent="0.25">
      <c r="B10034" s="238">
        <v>9971</v>
      </c>
      <c r="C10034" s="237">
        <v>80.559747311698885</v>
      </c>
    </row>
    <row r="10035" spans="2:3" x14ac:dyDescent="0.25">
      <c r="B10035" s="238">
        <v>9972</v>
      </c>
      <c r="C10035" s="237">
        <v>153.73497555633816</v>
      </c>
    </row>
    <row r="10036" spans="2:3" x14ac:dyDescent="0.25">
      <c r="B10036" s="238">
        <v>9973</v>
      </c>
      <c r="C10036" s="237">
        <v>66.790004645714475</v>
      </c>
    </row>
    <row r="10037" spans="2:3" x14ac:dyDescent="0.25">
      <c r="B10037" s="238">
        <v>9974</v>
      </c>
      <c r="C10037" s="237">
        <v>97.710575448900286</v>
      </c>
    </row>
    <row r="10038" spans="2:3" x14ac:dyDescent="0.25">
      <c r="B10038" s="238">
        <v>9975</v>
      </c>
      <c r="C10038" s="237">
        <v>239.71324960794078</v>
      </c>
    </row>
    <row r="10039" spans="2:3" x14ac:dyDescent="0.25">
      <c r="B10039" s="238">
        <v>9976</v>
      </c>
      <c r="C10039" s="237">
        <v>112.63802053711456</v>
      </c>
    </row>
    <row r="10040" spans="2:3" x14ac:dyDescent="0.25">
      <c r="B10040" s="238">
        <v>9977</v>
      </c>
      <c r="C10040" s="237">
        <v>132.27300212954364</v>
      </c>
    </row>
    <row r="10041" spans="2:3" x14ac:dyDescent="0.25">
      <c r="B10041" s="238">
        <v>9978</v>
      </c>
      <c r="C10041" s="237">
        <v>168.25607487227086</v>
      </c>
    </row>
    <row r="10042" spans="2:3" x14ac:dyDescent="0.25">
      <c r="B10042" s="238">
        <v>9979</v>
      </c>
      <c r="C10042" s="237">
        <v>67.014552131718943</v>
      </c>
    </row>
    <row r="10043" spans="2:3" x14ac:dyDescent="0.25">
      <c r="B10043" s="238">
        <v>9980</v>
      </c>
      <c r="C10043" s="237">
        <v>39.235112662973251</v>
      </c>
    </row>
    <row r="10044" spans="2:3" x14ac:dyDescent="0.25">
      <c r="B10044" s="238">
        <v>9981</v>
      </c>
      <c r="C10044" s="237">
        <v>-52.645817465986568</v>
      </c>
    </row>
    <row r="10045" spans="2:3" x14ac:dyDescent="0.25">
      <c r="B10045" s="238">
        <v>9982</v>
      </c>
      <c r="C10045" s="237">
        <v>131.90149201652301</v>
      </c>
    </row>
    <row r="10046" spans="2:3" x14ac:dyDescent="0.25">
      <c r="B10046" s="238">
        <v>9983</v>
      </c>
      <c r="C10046" s="237">
        <v>2.7708275699078229</v>
      </c>
    </row>
    <row r="10047" spans="2:3" x14ac:dyDescent="0.25">
      <c r="B10047" s="238">
        <v>9984</v>
      </c>
      <c r="C10047" s="237">
        <v>68.493338351148921</v>
      </c>
    </row>
    <row r="10048" spans="2:3" x14ac:dyDescent="0.25">
      <c r="B10048" s="238">
        <v>9985</v>
      </c>
      <c r="C10048" s="237">
        <v>132.25952997793104</v>
      </c>
    </row>
    <row r="10049" spans="2:3" x14ac:dyDescent="0.25">
      <c r="B10049" s="238">
        <v>9986</v>
      </c>
      <c r="C10049" s="237">
        <v>-44.597847970065544</v>
      </c>
    </row>
    <row r="10050" spans="2:3" x14ac:dyDescent="0.25">
      <c r="B10050" s="238">
        <v>9987</v>
      </c>
      <c r="C10050" s="237">
        <v>59.732341152410434</v>
      </c>
    </row>
    <row r="10051" spans="2:3" x14ac:dyDescent="0.25">
      <c r="B10051" s="238">
        <v>9988</v>
      </c>
      <c r="C10051" s="237">
        <v>34.737858489737633</v>
      </c>
    </row>
    <row r="10052" spans="2:3" x14ac:dyDescent="0.25">
      <c r="B10052" s="238">
        <v>9989</v>
      </c>
      <c r="C10052" s="237">
        <v>40.040172148997755</v>
      </c>
    </row>
    <row r="10053" spans="2:3" x14ac:dyDescent="0.25">
      <c r="B10053" s="238">
        <v>9990</v>
      </c>
      <c r="C10053" s="237">
        <v>52.860543440361582</v>
      </c>
    </row>
    <row r="10054" spans="2:3" x14ac:dyDescent="0.25">
      <c r="B10054" s="238">
        <v>9991</v>
      </c>
      <c r="C10054" s="237">
        <v>213.42364201986547</v>
      </c>
    </row>
    <row r="10055" spans="2:3" x14ac:dyDescent="0.25">
      <c r="B10055" s="238">
        <v>9992</v>
      </c>
      <c r="C10055" s="237">
        <v>197.77727148865395</v>
      </c>
    </row>
    <row r="10056" spans="2:3" x14ac:dyDescent="0.25">
      <c r="B10056" s="238">
        <v>9993</v>
      </c>
      <c r="C10056" s="237">
        <v>271.7334717748231</v>
      </c>
    </row>
    <row r="10057" spans="2:3" x14ac:dyDescent="0.25">
      <c r="B10057" s="238">
        <v>9994</v>
      </c>
      <c r="C10057" s="237">
        <v>192.92631284873681</v>
      </c>
    </row>
    <row r="10058" spans="2:3" x14ac:dyDescent="0.25">
      <c r="B10058" s="238">
        <v>9995</v>
      </c>
      <c r="C10058" s="237">
        <v>79.305662644585411</v>
      </c>
    </row>
    <row r="10059" spans="2:3" x14ac:dyDescent="0.25">
      <c r="B10059" s="238">
        <v>9996</v>
      </c>
      <c r="C10059" s="237">
        <v>379.94457069699581</v>
      </c>
    </row>
    <row r="10060" spans="2:3" x14ac:dyDescent="0.25">
      <c r="B10060" s="238">
        <v>9997</v>
      </c>
      <c r="C10060" s="237">
        <v>84.070052509199797</v>
      </c>
    </row>
    <row r="10061" spans="2:3" x14ac:dyDescent="0.25">
      <c r="B10061" s="238">
        <v>9998</v>
      </c>
      <c r="C10061" s="237">
        <v>-16.513790875238385</v>
      </c>
    </row>
    <row r="10062" spans="2:3" x14ac:dyDescent="0.25">
      <c r="B10062" s="238">
        <v>9999</v>
      </c>
      <c r="C10062" s="237">
        <v>176.19761214687074</v>
      </c>
    </row>
    <row r="10063" spans="2:3" x14ac:dyDescent="0.25">
      <c r="B10063" s="238">
        <v>10000</v>
      </c>
      <c r="C10063" s="237">
        <v>107.3303662661741</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757</v>
      </c>
      <c r="C1" s="329"/>
      <c r="D1" s="328"/>
      <c r="E1" s="329"/>
      <c r="F1" s="304"/>
      <c r="G1" s="5"/>
      <c r="H1" s="5"/>
      <c r="I1" s="5"/>
      <c r="J1" s="5"/>
      <c r="K1" s="5"/>
      <c r="L1" s="5"/>
      <c r="M1" s="5"/>
      <c r="N1" s="5"/>
      <c r="O1" s="5"/>
      <c r="P1" s="5"/>
      <c r="Q1" s="154"/>
      <c r="R1" s="217" t="s">
        <v>173</v>
      </c>
      <c r="S1" s="217" t="s">
        <v>174</v>
      </c>
      <c r="T1" s="217" t="s">
        <v>175</v>
      </c>
    </row>
    <row r="2" spans="1:21" x14ac:dyDescent="0.25">
      <c r="A2" s="2"/>
      <c r="B2" s="5"/>
      <c r="C2" s="218" t="s">
        <v>173</v>
      </c>
      <c r="D2" s="218" t="s">
        <v>174</v>
      </c>
      <c r="E2" s="218" t="s">
        <v>175</v>
      </c>
      <c r="F2" s="5"/>
      <c r="G2" s="5"/>
      <c r="H2" s="5"/>
      <c r="I2" s="5"/>
      <c r="J2" s="5"/>
      <c r="K2" s="5"/>
      <c r="L2" s="5"/>
      <c r="M2" s="5"/>
      <c r="N2" s="5"/>
      <c r="O2" s="5"/>
      <c r="P2" s="5"/>
      <c r="Q2" s="154">
        <v>1</v>
      </c>
      <c r="R2" s="20">
        <f t="shared" ref="R2:R13" si="0">IF(OR(ROUND(C$16+0.3,0)&gt;$Q2,ROUND(C$16+0.3,0)=$Q2),C$13^2,"")</f>
        <v>508.95359999999994</v>
      </c>
      <c r="S2" s="20" t="str">
        <f t="shared" ref="S2:S13" si="1">IF(OR(ROUND(D$16+0.3,0)&gt;$Q2,ROUND(D$16+0.3,0)=$Q2),D$13^2,"")</f>
        <v/>
      </c>
      <c r="T2" s="20" t="str">
        <f t="shared" ref="T2:T13" si="2">IF(OR(ROUND(E$16+0.3,0)&gt;$Q2,ROUND(E$16+0.3,0)=$Q2),E$13^2,"")</f>
        <v/>
      </c>
      <c r="U2" s="164" t="s">
        <v>185</v>
      </c>
    </row>
    <row r="3" spans="1:21" x14ac:dyDescent="0.25">
      <c r="A3" s="5"/>
      <c r="B3" s="155" t="s">
        <v>102</v>
      </c>
      <c r="C3" s="220">
        <v>43983</v>
      </c>
      <c r="D3" s="221"/>
      <c r="E3" s="221"/>
      <c r="F3" s="156"/>
      <c r="G3" s="5"/>
      <c r="H3" s="5"/>
      <c r="I3" s="5"/>
      <c r="J3" s="5"/>
      <c r="K3" s="5"/>
      <c r="L3" s="5"/>
      <c r="M3" s="5"/>
      <c r="N3" s="5"/>
      <c r="O3" s="5"/>
      <c r="P3" s="5"/>
      <c r="Q3" s="154">
        <f>Q2+1</f>
        <v>2</v>
      </c>
      <c r="R3" s="20">
        <f t="shared" si="0"/>
        <v>508.95359999999994</v>
      </c>
      <c r="S3" s="20" t="str">
        <f t="shared" si="1"/>
        <v/>
      </c>
      <c r="T3" s="20" t="str">
        <f t="shared" si="2"/>
        <v/>
      </c>
    </row>
    <row r="4" spans="1:21" x14ac:dyDescent="0.25">
      <c r="A4" s="5"/>
      <c r="B4" s="155" t="s">
        <v>103</v>
      </c>
      <c r="C4" s="222">
        <v>2</v>
      </c>
      <c r="D4" s="223"/>
      <c r="E4" s="223"/>
      <c r="F4" s="156" t="s">
        <v>104</v>
      </c>
      <c r="G4" s="5"/>
      <c r="H4" s="5"/>
      <c r="I4" s="5"/>
      <c r="J4" s="5"/>
      <c r="K4" s="5"/>
      <c r="L4" s="5"/>
      <c r="M4" s="5"/>
      <c r="N4" s="5"/>
      <c r="O4" s="5"/>
      <c r="P4" s="5"/>
      <c r="Q4" s="154">
        <f t="shared" ref="Q4:Q68" si="3">Q3+1</f>
        <v>3</v>
      </c>
      <c r="R4" s="20">
        <f t="shared" si="0"/>
        <v>508.95359999999994</v>
      </c>
      <c r="S4" s="20" t="str">
        <f t="shared" si="1"/>
        <v/>
      </c>
      <c r="T4" s="20" t="str">
        <f t="shared" si="2"/>
        <v/>
      </c>
    </row>
    <row r="5" spans="1:21" x14ac:dyDescent="0.25">
      <c r="A5" s="5"/>
      <c r="B5" s="155" t="s">
        <v>105</v>
      </c>
      <c r="C5" s="224">
        <v>18</v>
      </c>
      <c r="D5" s="225"/>
      <c r="E5" s="225"/>
      <c r="F5" s="156" t="s">
        <v>118</v>
      </c>
      <c r="G5" s="5"/>
      <c r="H5" s="5"/>
      <c r="I5" s="5"/>
      <c r="J5" s="5"/>
      <c r="K5" s="5"/>
      <c r="L5" s="5"/>
      <c r="M5" s="5"/>
      <c r="N5" s="5"/>
      <c r="O5" s="5"/>
      <c r="P5" s="5"/>
      <c r="Q5" s="154">
        <f t="shared" si="3"/>
        <v>4</v>
      </c>
      <c r="R5" s="20">
        <f t="shared" si="0"/>
        <v>508.95359999999994</v>
      </c>
      <c r="S5" s="20" t="str">
        <f t="shared" si="1"/>
        <v/>
      </c>
      <c r="T5" s="20" t="str">
        <f t="shared" si="2"/>
        <v/>
      </c>
    </row>
    <row r="6" spans="1:21" x14ac:dyDescent="0.25">
      <c r="A6" s="5"/>
      <c r="B6" s="155" t="s">
        <v>106</v>
      </c>
      <c r="C6" s="255" t="s">
        <v>1</v>
      </c>
      <c r="D6" s="256"/>
      <c r="E6" s="256"/>
      <c r="F6" s="156" t="s">
        <v>107</v>
      </c>
      <c r="G6" s="5"/>
      <c r="H6" s="5"/>
      <c r="I6" s="5"/>
      <c r="J6" s="5"/>
      <c r="K6" s="5"/>
      <c r="L6" s="5"/>
      <c r="M6" s="5"/>
      <c r="N6" s="5"/>
      <c r="O6" s="5"/>
      <c r="P6" s="5"/>
      <c r="Q6" s="154">
        <f t="shared" si="3"/>
        <v>5</v>
      </c>
      <c r="R6" s="20">
        <f t="shared" si="0"/>
        <v>508.95359999999994</v>
      </c>
      <c r="S6" s="20" t="str">
        <f t="shared" si="1"/>
        <v/>
      </c>
      <c r="T6" s="20" t="str">
        <f t="shared" si="2"/>
        <v/>
      </c>
    </row>
    <row r="7" spans="1:21" x14ac:dyDescent="0.25">
      <c r="A7" s="5"/>
      <c r="B7" s="155" t="s">
        <v>108</v>
      </c>
      <c r="C7" s="222">
        <v>10</v>
      </c>
      <c r="D7" s="223"/>
      <c r="E7" s="223"/>
      <c r="F7" s="156" t="s">
        <v>119</v>
      </c>
      <c r="G7" s="5"/>
      <c r="H7" s="5"/>
      <c r="I7" s="5"/>
      <c r="J7" s="5"/>
      <c r="K7" s="5"/>
      <c r="L7" s="5"/>
      <c r="M7" s="5"/>
      <c r="N7" s="5"/>
      <c r="O7" s="5"/>
      <c r="P7" s="5"/>
      <c r="Q7" s="154">
        <f t="shared" si="3"/>
        <v>6</v>
      </c>
      <c r="R7" s="20">
        <f t="shared" si="0"/>
        <v>508.95359999999994</v>
      </c>
      <c r="S7" s="20" t="str">
        <f t="shared" si="1"/>
        <v/>
      </c>
      <c r="T7" s="20" t="str">
        <f t="shared" si="2"/>
        <v/>
      </c>
    </row>
    <row r="8" spans="1:21" x14ac:dyDescent="0.25">
      <c r="A8" s="5"/>
      <c r="B8" s="155" t="s">
        <v>109</v>
      </c>
      <c r="C8" s="222">
        <v>30</v>
      </c>
      <c r="D8" s="223"/>
      <c r="E8" s="223"/>
      <c r="F8" s="156" t="s">
        <v>120</v>
      </c>
      <c r="G8" s="5"/>
      <c r="H8" s="5"/>
      <c r="I8" s="5"/>
      <c r="J8" s="5"/>
      <c r="K8" s="5"/>
      <c r="L8" s="5"/>
      <c r="M8" s="5"/>
      <c r="N8" s="5"/>
      <c r="O8" s="5"/>
      <c r="P8" s="5"/>
      <c r="Q8" s="154">
        <f t="shared" si="3"/>
        <v>7</v>
      </c>
      <c r="R8" s="20">
        <f t="shared" si="0"/>
        <v>508.95359999999994</v>
      </c>
      <c r="S8" s="20" t="str">
        <f t="shared" si="1"/>
        <v/>
      </c>
      <c r="T8" s="20" t="str">
        <f t="shared" si="2"/>
        <v/>
      </c>
    </row>
    <row r="9" spans="1:21" x14ac:dyDescent="0.25">
      <c r="A9" s="5"/>
      <c r="B9" s="155" t="s">
        <v>177</v>
      </c>
      <c r="C9" s="224">
        <v>200</v>
      </c>
      <c r="D9" s="225"/>
      <c r="E9" s="225"/>
      <c r="F9" s="156" t="s">
        <v>121</v>
      </c>
      <c r="G9" s="5"/>
      <c r="H9" s="5"/>
      <c r="I9" s="5"/>
      <c r="J9" s="5"/>
      <c r="K9" s="5"/>
      <c r="L9" s="5"/>
      <c r="M9" s="5"/>
      <c r="N9" s="5"/>
      <c r="O9" s="5"/>
      <c r="P9" s="5"/>
      <c r="Q9" s="154">
        <f t="shared" si="3"/>
        <v>8</v>
      </c>
      <c r="R9" s="20">
        <f t="shared" si="0"/>
        <v>508.95359999999994</v>
      </c>
      <c r="S9" s="20" t="str">
        <f t="shared" si="1"/>
        <v/>
      </c>
      <c r="T9" s="20" t="str">
        <f t="shared" si="2"/>
        <v/>
      </c>
    </row>
    <row r="10" spans="1:21" x14ac:dyDescent="0.25">
      <c r="A10" s="5"/>
      <c r="B10" s="155" t="s">
        <v>178</v>
      </c>
      <c r="C10" s="226">
        <v>0.5</v>
      </c>
      <c r="D10" s="227">
        <v>0.8</v>
      </c>
      <c r="E10" s="227">
        <v>0.9</v>
      </c>
      <c r="F10" s="156" t="s">
        <v>179</v>
      </c>
      <c r="G10" s="5"/>
      <c r="H10" s="5"/>
      <c r="I10" s="5"/>
      <c r="J10" s="5"/>
      <c r="K10" s="5"/>
      <c r="L10" s="5"/>
      <c r="M10" s="5"/>
      <c r="N10" s="5"/>
      <c r="O10" s="5"/>
      <c r="P10" s="5"/>
      <c r="Q10" s="154">
        <f t="shared" si="3"/>
        <v>9</v>
      </c>
      <c r="R10" s="20">
        <f t="shared" si="0"/>
        <v>508.95359999999994</v>
      </c>
      <c r="S10" s="20" t="str">
        <f t="shared" si="1"/>
        <v/>
      </c>
      <c r="T10" s="20" t="str">
        <f t="shared" si="2"/>
        <v/>
      </c>
    </row>
    <row r="11" spans="1:21" x14ac:dyDescent="0.25">
      <c r="A11" s="5"/>
      <c r="B11" s="160" t="s">
        <v>126</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127</v>
      </c>
      <c r="G11" s="5"/>
      <c r="H11" s="5"/>
      <c r="I11" s="5"/>
      <c r="J11" s="5"/>
      <c r="K11" s="5"/>
      <c r="L11" s="5"/>
      <c r="M11" s="5"/>
      <c r="N11" s="5"/>
      <c r="O11" s="5"/>
      <c r="P11" s="5"/>
      <c r="Q11" s="154">
        <f t="shared" si="3"/>
        <v>10</v>
      </c>
      <c r="R11" s="20">
        <f t="shared" si="0"/>
        <v>508.95359999999994</v>
      </c>
      <c r="S11" s="20" t="str">
        <f t="shared" si="1"/>
        <v/>
      </c>
      <c r="T11" s="20" t="str">
        <f t="shared" si="2"/>
        <v/>
      </c>
    </row>
    <row r="12" spans="1:21" x14ac:dyDescent="0.25">
      <c r="A12" s="5"/>
      <c r="B12" s="155" t="s">
        <v>110</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122</v>
      </c>
      <c r="G12" s="5"/>
      <c r="H12" s="5"/>
      <c r="I12" s="5"/>
      <c r="J12" s="5"/>
      <c r="K12" s="5"/>
      <c r="L12" s="5"/>
      <c r="M12" s="5"/>
      <c r="N12" s="5"/>
      <c r="O12" s="5"/>
      <c r="P12" s="5"/>
      <c r="Q12" s="154">
        <f t="shared" si="3"/>
        <v>11</v>
      </c>
      <c r="R12" s="20">
        <f t="shared" si="0"/>
        <v>508.95359999999994</v>
      </c>
      <c r="S12" s="20" t="str">
        <f t="shared" si="1"/>
        <v/>
      </c>
      <c r="T12" s="20" t="str">
        <f t="shared" si="2"/>
        <v/>
      </c>
    </row>
    <row r="13" spans="1:21" x14ac:dyDescent="0.25">
      <c r="A13" s="5"/>
      <c r="B13" s="155" t="s">
        <v>111</v>
      </c>
      <c r="C13" s="228">
        <f>IF(OR(ISBLANK(C6),ISBLANK(C7),ISBLANK(C8)),"",(C8-C7)*VLOOKUP(C6,VLookups!$A$4:$B$13,2,FALSE))</f>
        <v>22.56</v>
      </c>
      <c r="D13" s="229">
        <f>IF(OR(ISBLANK($C$6),ISBLANK($C$7),ISBLANK($C$8)),"",(IF(ISBLANK(D8),$C$8,D8)-IF(ISBLANK(D7),$C$7,D7))*VLOOKUP(IF(ISBLANK(D6),$C$6,D6),VLookups!$A$4:$B$13,2,FALSE))</f>
        <v>22.56</v>
      </c>
      <c r="E13" s="229">
        <f>IF(OR(ISBLANK($C$6),ISBLANK($C$7),ISBLANK($C$8)),"",(IF(ISBLANK(E8),$C$8,E8)-IF(ISBLANK(E7),$C$7,E7))*VLOOKUP(IF(ISBLANK(E6),$C$6,E6),VLookups!$A$4:$B$13,2,FALSE))</f>
        <v>22.56</v>
      </c>
      <c r="F13" s="157" t="s">
        <v>123</v>
      </c>
      <c r="G13" s="5"/>
      <c r="H13" s="5"/>
      <c r="I13" s="5"/>
      <c r="J13" s="5"/>
      <c r="K13" s="5"/>
      <c r="L13" s="5"/>
      <c r="M13" s="5"/>
      <c r="N13" s="5"/>
      <c r="O13" s="5"/>
      <c r="P13" s="5"/>
      <c r="Q13" s="154">
        <f t="shared" si="3"/>
        <v>12</v>
      </c>
      <c r="R13" s="20" t="str">
        <f t="shared" si="0"/>
        <v/>
      </c>
      <c r="S13" s="20" t="str">
        <f t="shared" si="1"/>
        <v/>
      </c>
      <c r="T13" s="20" t="str">
        <f t="shared" si="2"/>
        <v/>
      </c>
    </row>
    <row r="14" spans="1:21" x14ac:dyDescent="0.25">
      <c r="A14" s="5"/>
      <c r="B14" s="269" t="s">
        <v>714</v>
      </c>
      <c r="C14" s="336"/>
      <c r="D14" s="336"/>
      <c r="E14" s="336"/>
      <c r="F14" s="270" t="s">
        <v>719</v>
      </c>
      <c r="G14" s="5"/>
      <c r="H14" s="5"/>
      <c r="I14" s="5"/>
      <c r="J14" s="5"/>
      <c r="K14" s="5"/>
      <c r="L14" s="5"/>
      <c r="M14" s="5"/>
      <c r="N14" s="5"/>
      <c r="O14" s="5"/>
      <c r="P14" s="5"/>
      <c r="Q14" s="154"/>
      <c r="R14" s="20"/>
      <c r="S14" s="20"/>
      <c r="T14" s="20"/>
    </row>
    <row r="15" spans="1:21" x14ac:dyDescent="0.25">
      <c r="A15" s="5"/>
      <c r="B15" s="155" t="s">
        <v>112</v>
      </c>
      <c r="C15" s="228">
        <f>IF(OR(ISBLANK(C10),C12="",C13=""),"",_xlfn.NORM.INV(1-C10,C12,IF(ISBLANK(C14),C13,C14)))</f>
        <v>18.666666666666668</v>
      </c>
      <c r="D15" s="229">
        <f>IF(OR(ISBLANK($C$10),$C$12="",$C$13=""),"",_xlfn.NORM.INV(1-IF(ISBLANK(D10),$C$10,D10),IF(ISBLANK(D12),$C$12,D12),IF(ISBLANK(D14),IF(ISBLANK(D13),$C$13,D13),D14)))</f>
        <v>-0.32030836273828811</v>
      </c>
      <c r="E15" s="229">
        <f>IF(OR(ISBLANK($C$10),$C$12="",$C$13=""),"",_xlfn.NORM.INV(1-IF(ISBLANK(E10),$C$10,E10),IF(ISBLANK(E12),$C$12,E12),IF(ISBLANK(E14),IF(ISBLANK(E13),$C$13,E13),E14)))</f>
        <v>-10.245136652019522</v>
      </c>
      <c r="F15" s="156" t="s">
        <v>124</v>
      </c>
      <c r="G15" s="5"/>
      <c r="H15" s="5"/>
      <c r="I15" s="5"/>
      <c r="J15" s="5"/>
      <c r="K15" s="5"/>
      <c r="L15" s="5"/>
      <c r="M15" s="5"/>
      <c r="N15" s="5"/>
      <c r="O15" s="5"/>
      <c r="P15" s="5"/>
      <c r="Q15" s="154">
        <f>Q13+1</f>
        <v>13</v>
      </c>
      <c r="R15" s="20" t="str">
        <f t="shared" ref="R15:T16" si="4">IF(OR(ROUND(C$16+0.3,0)&gt;$Q15,ROUND(C$16+0.3,0)=$Q15),C$13^2,"")</f>
        <v/>
      </c>
      <c r="S15" s="20" t="str">
        <f t="shared" si="4"/>
        <v/>
      </c>
      <c r="T15" s="20" t="str">
        <f t="shared" si="4"/>
        <v/>
      </c>
    </row>
    <row r="16" spans="1:21" x14ac:dyDescent="0.25">
      <c r="A16" s="5"/>
      <c r="B16" s="155" t="s">
        <v>113</v>
      </c>
      <c r="C16" s="337">
        <f>IF(OR(C9="",C15=""),"",C9/C15)</f>
        <v>10.714285714285714</v>
      </c>
      <c r="D16" s="338">
        <f>IF(OR($C$9="",$C$15=""),"",IF(ISBLANK(D9),$C$9,D9)/IF(ISBLANK(D15),$C$15,D15))</f>
        <v>-624.39830883657714</v>
      </c>
      <c r="E16" s="338">
        <f>IF(OR($C$9="",$C$15=""),"",IF(ISBLANK(E9),$C$9,E9)/IF(ISBLANK(E15),$C$15,E15))</f>
        <v>-19.52145752595462</v>
      </c>
      <c r="F16" s="156" t="s">
        <v>176</v>
      </c>
      <c r="G16" s="5"/>
      <c r="H16" s="5"/>
      <c r="I16" s="5"/>
      <c r="J16" s="5"/>
      <c r="K16" s="5"/>
      <c r="L16" s="5"/>
      <c r="M16" s="5"/>
      <c r="N16" s="5"/>
      <c r="O16" s="5"/>
      <c r="P16" s="5"/>
      <c r="Q16" s="154">
        <f t="shared" si="3"/>
        <v>14</v>
      </c>
      <c r="R16" s="20" t="str">
        <f t="shared" si="4"/>
        <v/>
      </c>
      <c r="S16" s="20" t="str">
        <f t="shared" si="4"/>
        <v/>
      </c>
      <c r="T16" s="20" t="str">
        <f t="shared" si="4"/>
        <v/>
      </c>
    </row>
    <row r="17" spans="1:20" x14ac:dyDescent="0.25">
      <c r="A17" s="5"/>
      <c r="B17" s="269" t="s">
        <v>767</v>
      </c>
      <c r="C17" s="336">
        <v>0.3</v>
      </c>
      <c r="D17" s="336"/>
      <c r="E17" s="336"/>
      <c r="F17" s="270" t="s">
        <v>766</v>
      </c>
      <c r="G17" s="5"/>
      <c r="H17" s="5"/>
      <c r="I17" s="5"/>
      <c r="J17" s="5"/>
      <c r="K17" s="5"/>
      <c r="L17" s="5"/>
      <c r="M17" s="5"/>
      <c r="N17" s="5"/>
      <c r="O17" s="5"/>
      <c r="P17" s="5"/>
      <c r="Q17" s="154"/>
      <c r="R17" s="20"/>
      <c r="S17" s="20"/>
      <c r="T17" s="20"/>
    </row>
    <row r="18" spans="1:20" x14ac:dyDescent="0.25">
      <c r="A18" s="5"/>
      <c r="B18" s="155" t="s">
        <v>114</v>
      </c>
      <c r="C18" s="230">
        <f>IF(OR(C4="",C16=""),"",C4*ROUND(C16+C17,0))</f>
        <v>22</v>
      </c>
      <c r="D18" s="231">
        <f>IF(OR($C$4="",$C$16=""),"",IF(ISBLANK(D4),$C$4,D4)*ROUND(IF(ISBLANK(D16),$C$16,D16)+(IF(ISBLANK(D17),$C$17,D17)),0))</f>
        <v>-1248</v>
      </c>
      <c r="E18" s="231">
        <f>IF(OR($C$4="",$C$16=""),"",IF(ISBLANK(E4),$C$4,E4)*ROUND(IF(ISBLANK(E16),$C$16,E16)+(IF(ISBLANK(E17),$C$17,E17)),0))</f>
        <v>-38</v>
      </c>
      <c r="F18" s="156" t="s">
        <v>115</v>
      </c>
      <c r="G18" s="5"/>
      <c r="H18" s="5"/>
      <c r="I18" s="5"/>
      <c r="J18" s="5"/>
      <c r="K18" s="5"/>
      <c r="L18" s="5"/>
      <c r="M18" s="5"/>
      <c r="N18" s="5"/>
      <c r="O18" s="5"/>
      <c r="P18" s="5"/>
      <c r="Q18" s="154">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69" t="s">
        <v>764</v>
      </c>
      <c r="C19" s="223"/>
      <c r="D19" s="223"/>
      <c r="E19" s="223"/>
      <c r="F19" s="270" t="s">
        <v>765</v>
      </c>
      <c r="G19" s="5"/>
      <c r="H19" s="5"/>
      <c r="I19" s="5"/>
      <c r="J19" s="5"/>
      <c r="K19" s="5"/>
      <c r="L19" s="5"/>
      <c r="M19" s="5"/>
      <c r="N19" s="5"/>
      <c r="O19" s="5"/>
      <c r="P19" s="5"/>
      <c r="Q19" s="154">
        <f t="shared" si="3"/>
        <v>16</v>
      </c>
      <c r="R19" s="20" t="str">
        <f t="shared" si="5"/>
        <v/>
      </c>
      <c r="S19" s="20" t="str">
        <f t="shared" si="6"/>
        <v/>
      </c>
      <c r="T19" s="20" t="str">
        <f t="shared" si="7"/>
        <v/>
      </c>
    </row>
    <row r="20" spans="1:20" x14ac:dyDescent="0.25">
      <c r="A20" s="5"/>
      <c r="B20" s="155" t="s">
        <v>116</v>
      </c>
      <c r="C20" s="232">
        <f>IF(C18="","",C18*7+C19)</f>
        <v>154</v>
      </c>
      <c r="D20" s="233">
        <f>IF($C$18="","",IF(ISBLANK(D18),$C$18,D18)*7+IF(ISBLANK(D19),$C$19,D19))</f>
        <v>-8736</v>
      </c>
      <c r="E20" s="233">
        <f>IF($C$18="","",IF(ISBLANK(E18),$C$18,E18)*7+IF(ISBLANK(E19),$C$19,E19))</f>
        <v>-266</v>
      </c>
      <c r="F20" s="158" t="s">
        <v>117</v>
      </c>
      <c r="G20" s="5"/>
      <c r="H20" s="5"/>
      <c r="I20" s="5"/>
      <c r="J20" s="5"/>
      <c r="K20" s="5"/>
      <c r="L20" s="5"/>
      <c r="M20" s="5"/>
      <c r="N20" s="5"/>
      <c r="O20" s="5"/>
      <c r="P20" s="5"/>
      <c r="Q20" s="154">
        <f t="shared" si="3"/>
        <v>17</v>
      </c>
      <c r="R20" s="20" t="str">
        <f t="shared" si="5"/>
        <v/>
      </c>
      <c r="S20" s="20" t="str">
        <f t="shared" si="6"/>
        <v/>
      </c>
      <c r="T20" s="20" t="str">
        <f t="shared" si="7"/>
        <v/>
      </c>
    </row>
    <row r="21" spans="1:20" ht="18.75" x14ac:dyDescent="0.3">
      <c r="A21" s="5"/>
      <c r="B21" s="155" t="s">
        <v>180</v>
      </c>
      <c r="C21" s="335">
        <f>IF(OR(C3="",C20=""),"",C3+C20)</f>
        <v>44137</v>
      </c>
      <c r="D21" s="335">
        <f>IF(OR($C$3="",$C$20=""),"",IF(ISBLANK(D3),$C$3,D3)+IF(ISBLANK(D20),$C$20,D20))</f>
        <v>35247</v>
      </c>
      <c r="E21" s="335">
        <f>IF(OR($C$3="",$C$20=""),"",IF(ISBLANK(E3),$C$3,E3)+IF(ISBLANK(E20),$C$20,E20))</f>
        <v>43717</v>
      </c>
      <c r="F21" s="156" t="s">
        <v>125</v>
      </c>
      <c r="G21" s="5"/>
      <c r="H21" s="5"/>
      <c r="I21" s="5"/>
      <c r="J21" s="5"/>
      <c r="K21" s="5"/>
      <c r="L21" s="5"/>
      <c r="M21" s="5"/>
      <c r="N21" s="5"/>
      <c r="O21" s="5"/>
      <c r="P21" s="5"/>
      <c r="Q21" s="154">
        <f t="shared" si="3"/>
        <v>18</v>
      </c>
      <c r="R21" s="20" t="str">
        <f t="shared" si="5"/>
        <v/>
      </c>
      <c r="S21" s="20" t="str">
        <f t="shared" si="6"/>
        <v/>
      </c>
      <c r="T21" s="20" t="str">
        <f t="shared" si="7"/>
        <v/>
      </c>
    </row>
    <row r="22" spans="1:20" x14ac:dyDescent="0.25">
      <c r="A22" s="2"/>
      <c r="B22" s="5"/>
      <c r="C22" s="353" t="s">
        <v>779</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0.1.1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4" t="s">
        <v>99</v>
      </c>
      <c r="C24" s="374"/>
      <c r="D24" s="374"/>
      <c r="E24" s="374"/>
      <c r="F24" s="374"/>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4" t="s">
        <v>100</v>
      </c>
      <c r="C25" s="374"/>
      <c r="D25" s="374"/>
      <c r="E25" s="374"/>
      <c r="F25" s="374"/>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4" t="s">
        <v>64</v>
      </c>
      <c r="C26" s="374"/>
      <c r="D26" s="374"/>
      <c r="E26" s="374"/>
      <c r="F26" s="374"/>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4" t="s">
        <v>169</v>
      </c>
      <c r="C27" s="374"/>
      <c r="D27" s="374"/>
      <c r="E27" s="374"/>
      <c r="F27" s="374"/>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4" t="s">
        <v>769</v>
      </c>
      <c r="C28" s="374"/>
      <c r="D28" s="374"/>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167</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62</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166</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168</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702</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703</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704</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61</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75" t="s">
        <v>708</v>
      </c>
      <c r="C38" s="375"/>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736</v>
      </c>
      <c r="C1" s="53"/>
      <c r="D1" s="5"/>
      <c r="E1" s="5"/>
      <c r="F1" s="2"/>
      <c r="G1" s="2"/>
      <c r="H1" s="2"/>
      <c r="I1" s="2"/>
      <c r="J1" s="2"/>
      <c r="K1" s="2"/>
      <c r="L1" s="5"/>
      <c r="M1" s="2"/>
      <c r="N1" s="2"/>
      <c r="O1" s="5"/>
      <c r="P1" s="5"/>
      <c r="Q1" s="5"/>
      <c r="R1" s="5"/>
      <c r="S1" s="5"/>
      <c r="T1" s="5"/>
      <c r="U1" s="5"/>
      <c r="V1" s="5"/>
      <c r="W1" s="5"/>
      <c r="X1" s="5"/>
      <c r="Y1" s="5"/>
      <c r="Z1" s="5"/>
    </row>
    <row r="2" spans="1:26" x14ac:dyDescent="0.25">
      <c r="A2" s="415" t="s">
        <v>5</v>
      </c>
      <c r="B2" s="415" t="s">
        <v>759</v>
      </c>
      <c r="C2" s="412" t="s">
        <v>780</v>
      </c>
      <c r="D2" s="415" t="s">
        <v>737</v>
      </c>
      <c r="E2" s="415" t="s">
        <v>760</v>
      </c>
      <c r="F2" s="412" t="s">
        <v>739</v>
      </c>
      <c r="G2" s="412" t="s">
        <v>758</v>
      </c>
      <c r="H2" s="412" t="s">
        <v>761</v>
      </c>
      <c r="I2" s="412" t="s">
        <v>761</v>
      </c>
      <c r="J2" s="412" t="s">
        <v>738</v>
      </c>
      <c r="K2" s="412" t="s">
        <v>738</v>
      </c>
      <c r="L2" s="312" t="s">
        <v>771</v>
      </c>
      <c r="M2" s="312" t="s">
        <v>735</v>
      </c>
      <c r="O2" s="417" t="s">
        <v>740</v>
      </c>
      <c r="P2" s="417" t="s">
        <v>741</v>
      </c>
    </row>
    <row r="3" spans="1:26" x14ac:dyDescent="0.25">
      <c r="A3" s="416"/>
      <c r="B3" s="416"/>
      <c r="C3" s="413"/>
      <c r="D3" s="416"/>
      <c r="E3" s="416"/>
      <c r="F3" s="413"/>
      <c r="G3" s="413"/>
      <c r="H3" s="413"/>
      <c r="I3" s="413"/>
      <c r="J3" s="413"/>
      <c r="K3" s="413"/>
      <c r="L3" s="314">
        <v>0.15</v>
      </c>
      <c r="M3" s="314">
        <v>0.85</v>
      </c>
      <c r="O3" s="417"/>
      <c r="P3" s="417"/>
    </row>
    <row r="4" spans="1:26" x14ac:dyDescent="0.25">
      <c r="A4" s="416"/>
      <c r="B4" s="416"/>
      <c r="C4" s="413"/>
      <c r="D4" s="416"/>
      <c r="E4" s="416"/>
      <c r="F4" s="413"/>
      <c r="G4" s="413"/>
      <c r="H4" s="413"/>
      <c r="I4" s="413"/>
      <c r="J4" s="413"/>
      <c r="K4" s="413"/>
      <c r="L4" s="326">
        <f ca="1">IFERROR(_xlfn.NORM.INV(1-L3,$O$20,$P$20),"")</f>
        <v>47.183839733347298</v>
      </c>
      <c r="M4" s="326">
        <f ca="1">IFERROR(_xlfn.NORM.INV(1-M3,$O$20,$P$20),"")</f>
        <v>21.566160266652698</v>
      </c>
      <c r="O4" s="417"/>
      <c r="P4" s="417"/>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2" t="s">
        <v>768</v>
      </c>
      <c r="P7" s="412" t="s">
        <v>742</v>
      </c>
      <c r="Q7" s="412" t="s">
        <v>743</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3"/>
      <c r="P8" s="413"/>
      <c r="Q8" s="413"/>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4"/>
      <c r="P9" s="414"/>
      <c r="Q9" s="414"/>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2" t="s">
        <v>746</v>
      </c>
      <c r="P12" s="412" t="s">
        <v>747</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3"/>
      <c r="P13" s="413"/>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4"/>
      <c r="P14" s="414"/>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2" t="s">
        <v>745</v>
      </c>
      <c r="P17" s="412" t="s">
        <v>744</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3"/>
      <c r="P18" s="413"/>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4"/>
      <c r="P19" s="414"/>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770</v>
      </c>
      <c r="B57" s="1"/>
      <c r="C57" s="1"/>
      <c r="J57" s="310"/>
      <c r="K57" s="310"/>
      <c r="L57" s="353" t="s">
        <v>779</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0.1.1 – © 2015-2020, William W. Davis, MSPM, PMP</v>
      </c>
      <c r="C78" s="19"/>
      <c r="D78" s="5"/>
      <c r="E78" s="5"/>
      <c r="F78" s="5"/>
      <c r="G78" s="5"/>
    </row>
    <row r="79" spans="1:11" x14ac:dyDescent="0.25">
      <c r="A79" s="2"/>
      <c r="B79" s="374" t="s">
        <v>99</v>
      </c>
      <c r="C79" s="374"/>
      <c r="D79" s="374"/>
      <c r="E79" s="374"/>
      <c r="F79" s="374"/>
      <c r="G79" s="374"/>
      <c r="H79" s="374"/>
      <c r="I79" s="374"/>
      <c r="J79" s="374"/>
      <c r="K79" s="374"/>
    </row>
    <row r="80" spans="1:11" x14ac:dyDescent="0.25">
      <c r="A80" s="2"/>
      <c r="B80" s="374" t="s">
        <v>100</v>
      </c>
      <c r="C80" s="374"/>
      <c r="D80" s="374"/>
      <c r="E80" s="374"/>
      <c r="F80" s="374"/>
      <c r="G80" s="374"/>
      <c r="H80" s="339"/>
      <c r="I80" s="339"/>
    </row>
    <row r="81" spans="1:12" x14ac:dyDescent="0.25">
      <c r="A81" s="2"/>
      <c r="B81" s="374" t="s">
        <v>64</v>
      </c>
      <c r="C81" s="374"/>
      <c r="D81" s="374"/>
      <c r="E81" s="374"/>
      <c r="F81" s="339"/>
      <c r="G81" s="339"/>
    </row>
    <row r="82" spans="1:12" x14ac:dyDescent="0.25">
      <c r="A82" s="2"/>
      <c r="B82" s="374" t="s">
        <v>169</v>
      </c>
      <c r="C82" s="374"/>
      <c r="D82" s="374"/>
      <c r="E82" s="374"/>
      <c r="F82" s="374"/>
      <c r="G82" s="374"/>
      <c r="H82" s="339"/>
      <c r="I82" s="339"/>
    </row>
    <row r="83" spans="1:12" x14ac:dyDescent="0.25">
      <c r="A83" s="2"/>
      <c r="B83" s="374" t="s">
        <v>769</v>
      </c>
      <c r="C83" s="374"/>
      <c r="D83" s="374"/>
      <c r="E83" s="374"/>
      <c r="F83" s="374"/>
      <c r="G83" s="374"/>
      <c r="H83" s="374"/>
      <c r="I83" s="374"/>
      <c r="J83" s="374"/>
      <c r="K83" s="374"/>
    </row>
    <row r="84" spans="1:12" x14ac:dyDescent="0.25">
      <c r="A84" s="2"/>
      <c r="B84" s="148" t="s">
        <v>167</v>
      </c>
      <c r="C84" s="148"/>
      <c r="D84" s="5"/>
      <c r="E84" s="5"/>
      <c r="F84" s="5"/>
      <c r="G84" s="5"/>
    </row>
    <row r="85" spans="1:12" x14ac:dyDescent="0.25">
      <c r="A85" s="2"/>
      <c r="B85" s="148" t="s">
        <v>62</v>
      </c>
      <c r="C85" s="148"/>
      <c r="D85" s="5"/>
      <c r="E85" s="5"/>
      <c r="F85" s="5"/>
      <c r="G85" s="5"/>
    </row>
    <row r="86" spans="1:12" x14ac:dyDescent="0.25">
      <c r="A86" s="19"/>
      <c r="B86" s="148" t="s">
        <v>166</v>
      </c>
      <c r="C86" s="148"/>
      <c r="D86" s="5"/>
      <c r="E86" s="5"/>
      <c r="F86" s="5"/>
      <c r="G86" s="5"/>
    </row>
    <row r="87" spans="1:12" x14ac:dyDescent="0.25">
      <c r="A87" s="19"/>
      <c r="B87" s="148" t="s">
        <v>168</v>
      </c>
      <c r="C87" s="148"/>
      <c r="D87" s="5"/>
      <c r="E87" s="5"/>
      <c r="F87" s="5"/>
      <c r="G87" s="5"/>
    </row>
    <row r="88" spans="1:12" x14ac:dyDescent="0.25">
      <c r="A88" s="19"/>
      <c r="B88" s="148" t="s">
        <v>702</v>
      </c>
      <c r="C88" s="148"/>
      <c r="D88" s="5"/>
      <c r="E88" s="5"/>
      <c r="F88" s="5"/>
      <c r="G88" s="5"/>
    </row>
    <row r="89" spans="1:12" x14ac:dyDescent="0.25">
      <c r="A89" s="19"/>
      <c r="B89" s="148" t="s">
        <v>703</v>
      </c>
      <c r="C89" s="148"/>
      <c r="D89" s="5"/>
      <c r="E89" s="5"/>
      <c r="F89" s="5"/>
      <c r="G89" s="5"/>
    </row>
    <row r="90" spans="1:12" x14ac:dyDescent="0.25">
      <c r="A90" s="2"/>
      <c r="B90" s="148"/>
      <c r="C90" s="148"/>
      <c r="D90" s="5"/>
      <c r="E90" s="5"/>
      <c r="F90" s="5"/>
      <c r="G90" s="5"/>
    </row>
    <row r="91" spans="1:12" x14ac:dyDescent="0.25">
      <c r="A91" s="2"/>
      <c r="B91" s="148" t="s">
        <v>704</v>
      </c>
      <c r="C91" s="148"/>
      <c r="D91" s="5"/>
      <c r="E91" s="5"/>
      <c r="F91" s="5"/>
      <c r="G91" s="5"/>
    </row>
    <row r="92" spans="1:12" x14ac:dyDescent="0.25">
      <c r="A92" s="2"/>
      <c r="B92" s="148" t="s">
        <v>61</v>
      </c>
      <c r="C92" s="148"/>
      <c r="D92" s="5"/>
      <c r="E92" s="5"/>
      <c r="F92" s="5"/>
      <c r="G92" s="5"/>
    </row>
    <row r="93" spans="1:12" x14ac:dyDescent="0.25">
      <c r="A93" s="1"/>
      <c r="B93" s="375" t="s">
        <v>708</v>
      </c>
      <c r="C93" s="375"/>
      <c r="D93" s="375"/>
      <c r="E93" s="375"/>
      <c r="F93" s="375"/>
      <c r="G93" s="375"/>
      <c r="H93" s="375"/>
      <c r="I93" s="357"/>
      <c r="J93" s="257"/>
      <c r="K93" s="257"/>
      <c r="L93" s="257"/>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D17" sqref="D17"/>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789</v>
      </c>
    </row>
    <row r="3" spans="1:18" x14ac:dyDescent="0.25">
      <c r="A3" s="54" t="s">
        <v>23</v>
      </c>
      <c r="B3" s="55" t="s">
        <v>794</v>
      </c>
      <c r="C3" s="56" t="s">
        <v>812</v>
      </c>
      <c r="D3" s="56" t="s">
        <v>795</v>
      </c>
      <c r="E3" s="56" t="s">
        <v>6</v>
      </c>
      <c r="F3" s="56" t="s">
        <v>31</v>
      </c>
    </row>
    <row r="4" spans="1:18" x14ac:dyDescent="0.25">
      <c r="A4" s="294" t="s">
        <v>10</v>
      </c>
      <c r="B4" s="207">
        <v>1.0169999999999999</v>
      </c>
      <c r="C4" s="207">
        <v>1.1000000000000001</v>
      </c>
      <c r="D4" s="207">
        <v>7.0710678118654752E-2</v>
      </c>
      <c r="E4" s="57">
        <v>98</v>
      </c>
      <c r="F4" s="57">
        <v>1</v>
      </c>
    </row>
    <row r="5" spans="1:18" x14ac:dyDescent="0.25">
      <c r="A5" s="294" t="s">
        <v>729</v>
      </c>
      <c r="B5" s="207">
        <v>1.0289999999999999</v>
      </c>
      <c r="C5" s="207">
        <v>1.1499999999999999</v>
      </c>
      <c r="D5" s="207">
        <v>0.1</v>
      </c>
      <c r="E5" s="57">
        <v>96</v>
      </c>
      <c r="F5" s="57">
        <v>2</v>
      </c>
      <c r="H5" s="293"/>
      <c r="I5" s="298" t="s">
        <v>35</v>
      </c>
      <c r="J5" s="58"/>
      <c r="K5" s="58"/>
      <c r="L5" s="58"/>
      <c r="M5" s="58"/>
      <c r="N5" s="58"/>
      <c r="O5" s="58"/>
      <c r="P5" s="58"/>
      <c r="Q5" s="305"/>
      <c r="R5" s="299"/>
    </row>
    <row r="6" spans="1:18" x14ac:dyDescent="0.25">
      <c r="A6" s="294" t="s">
        <v>0</v>
      </c>
      <c r="B6" s="207">
        <v>1.081</v>
      </c>
      <c r="C6" s="207">
        <v>1.2</v>
      </c>
      <c r="D6" s="207">
        <v>0.1414213562373095</v>
      </c>
      <c r="E6" s="57">
        <v>92</v>
      </c>
      <c r="F6" s="57">
        <v>4</v>
      </c>
      <c r="H6" s="207"/>
      <c r="I6" s="300" t="s">
        <v>36</v>
      </c>
      <c r="J6" s="297"/>
      <c r="K6" s="297"/>
      <c r="L6" s="297"/>
      <c r="M6" s="297"/>
      <c r="N6" s="297"/>
      <c r="O6" s="297"/>
      <c r="P6" s="297"/>
      <c r="Q6" s="304"/>
      <c r="R6" s="301"/>
    </row>
    <row r="7" spans="1:18" x14ac:dyDescent="0.25">
      <c r="A7" s="294" t="s">
        <v>3</v>
      </c>
      <c r="B7" s="207">
        <v>1.107</v>
      </c>
      <c r="C7" s="207">
        <v>1.25</v>
      </c>
      <c r="D7" s="207">
        <v>0.17320508075688773</v>
      </c>
      <c r="E7" s="57">
        <v>88</v>
      </c>
      <c r="F7" s="57">
        <v>6</v>
      </c>
      <c r="H7" s="57"/>
      <c r="I7" s="302" t="s">
        <v>732</v>
      </c>
      <c r="J7" s="59"/>
      <c r="K7" s="59"/>
      <c r="L7" s="59"/>
      <c r="M7" s="59"/>
      <c r="N7" s="59"/>
      <c r="O7" s="59"/>
      <c r="P7" s="59"/>
      <c r="Q7" s="306"/>
      <c r="R7" s="303"/>
    </row>
    <row r="8" spans="1:18" x14ac:dyDescent="0.25">
      <c r="A8" s="294" t="s">
        <v>1</v>
      </c>
      <c r="B8" s="207">
        <v>1.1279999999999999</v>
      </c>
      <c r="C8" s="207">
        <v>1.3</v>
      </c>
      <c r="D8" s="207">
        <v>0.2</v>
      </c>
      <c r="E8" s="57">
        <v>84</v>
      </c>
      <c r="F8" s="57">
        <v>8</v>
      </c>
    </row>
    <row r="9" spans="1:18" x14ac:dyDescent="0.25">
      <c r="A9" s="294" t="s">
        <v>4</v>
      </c>
      <c r="B9" s="207">
        <v>1.2150000000000001</v>
      </c>
      <c r="C9" s="207">
        <v>1.35</v>
      </c>
      <c r="D9" s="207">
        <v>0.23452078799117146</v>
      </c>
      <c r="E9" s="57">
        <v>78</v>
      </c>
      <c r="F9" s="57">
        <v>11</v>
      </c>
      <c r="H9" s="208"/>
    </row>
    <row r="10" spans="1:18" x14ac:dyDescent="0.25">
      <c r="A10" s="294" t="s">
        <v>2</v>
      </c>
      <c r="B10" s="207">
        <v>1.28</v>
      </c>
      <c r="C10" s="207">
        <v>1.4</v>
      </c>
      <c r="D10" s="207">
        <v>0.27386127875258304</v>
      </c>
      <c r="E10" s="57">
        <v>70</v>
      </c>
      <c r="F10" s="57">
        <v>15</v>
      </c>
      <c r="H10" s="208"/>
    </row>
    <row r="11" spans="1:18" x14ac:dyDescent="0.25">
      <c r="A11" s="294" t="s">
        <v>730</v>
      </c>
      <c r="B11" s="207">
        <v>1.34</v>
      </c>
      <c r="C11" s="207">
        <v>1.45</v>
      </c>
      <c r="D11" s="207">
        <v>0.31622776601683794</v>
      </c>
      <c r="E11" s="57">
        <v>60</v>
      </c>
      <c r="F11" s="57">
        <v>20</v>
      </c>
      <c r="H11" s="208"/>
    </row>
    <row r="12" spans="1:18" x14ac:dyDescent="0.25">
      <c r="A12" s="294" t="s">
        <v>731</v>
      </c>
      <c r="B12" s="207">
        <v>1.48</v>
      </c>
      <c r="C12" s="207">
        <v>1.5</v>
      </c>
      <c r="D12" s="207">
        <v>0.35355339059327379</v>
      </c>
      <c r="E12" s="57">
        <v>50</v>
      </c>
      <c r="F12" s="57">
        <v>25</v>
      </c>
    </row>
    <row r="13" spans="1:18" x14ac:dyDescent="0.25">
      <c r="A13" s="294" t="s">
        <v>11</v>
      </c>
      <c r="B13" s="207">
        <v>1.56</v>
      </c>
      <c r="C13" s="207">
        <v>1.6</v>
      </c>
      <c r="D13" s="207">
        <v>0.40620192023179802</v>
      </c>
      <c r="E13" s="57">
        <v>34</v>
      </c>
      <c r="F13" s="57">
        <v>33</v>
      </c>
    </row>
    <row r="16" spans="1:18" x14ac:dyDescent="0.25">
      <c r="A16" s="54" t="s">
        <v>801</v>
      </c>
    </row>
    <row r="17" spans="1:2" x14ac:dyDescent="0.25">
      <c r="A17" s="294" t="s">
        <v>6</v>
      </c>
      <c r="B17" s="6" t="b">
        <v>1</v>
      </c>
    </row>
    <row r="18" spans="1:2" x14ac:dyDescent="0.25">
      <c r="A18" s="294" t="s">
        <v>800</v>
      </c>
      <c r="B18" s="6" t="b">
        <v>0</v>
      </c>
    </row>
    <row r="21" spans="1:2" x14ac:dyDescent="0.25">
      <c r="A21" s="418" t="s">
        <v>783</v>
      </c>
      <c r="B21" s="295">
        <v>-0.05</v>
      </c>
    </row>
    <row r="22" spans="1:2" x14ac:dyDescent="0.25">
      <c r="A22" s="419"/>
      <c r="B22" s="295">
        <v>-0.1</v>
      </c>
    </row>
    <row r="23" spans="1:2" x14ac:dyDescent="0.25">
      <c r="A23" s="419"/>
      <c r="B23" s="295">
        <v>-0.15</v>
      </c>
    </row>
    <row r="24" spans="1:2" x14ac:dyDescent="0.25">
      <c r="A24" s="419"/>
      <c r="B24" s="295">
        <v>-0.2</v>
      </c>
    </row>
    <row r="25" spans="1:2" x14ac:dyDescent="0.25">
      <c r="A25" s="419"/>
      <c r="B25" s="295">
        <v>-0.25</v>
      </c>
    </row>
    <row r="26" spans="1:2" x14ac:dyDescent="0.25">
      <c r="A26" s="419"/>
      <c r="B26" s="295">
        <v>-0.3</v>
      </c>
    </row>
    <row r="27" spans="1:2" x14ac:dyDescent="0.25">
      <c r="A27" s="419"/>
      <c r="B27" s="295">
        <v>-0.35</v>
      </c>
    </row>
    <row r="28" spans="1:2" x14ac:dyDescent="0.25">
      <c r="A28" s="419"/>
      <c r="B28" s="295">
        <v>-0.4</v>
      </c>
    </row>
    <row r="29" spans="1:2" x14ac:dyDescent="0.25">
      <c r="A29" s="419"/>
      <c r="B29" s="295">
        <v>-0.5</v>
      </c>
    </row>
    <row r="30" spans="1:2" x14ac:dyDescent="0.25">
      <c r="A30" s="419"/>
      <c r="B30" s="295">
        <v>-0.6</v>
      </c>
    </row>
    <row r="31" spans="1:2" x14ac:dyDescent="0.25">
      <c r="A31" s="420"/>
      <c r="B31" s="295">
        <v>-0.7</v>
      </c>
    </row>
    <row r="32" spans="1:2" x14ac:dyDescent="0.25">
      <c r="B32" s="50"/>
    </row>
    <row r="34" spans="1:22" x14ac:dyDescent="0.25">
      <c r="A34" s="421" t="s">
        <v>781</v>
      </c>
      <c r="B34" s="295">
        <v>0.1</v>
      </c>
    </row>
    <row r="35" spans="1:22" x14ac:dyDescent="0.25">
      <c r="A35" s="421"/>
      <c r="B35" s="295">
        <v>0.2</v>
      </c>
    </row>
    <row r="36" spans="1:22" x14ac:dyDescent="0.25">
      <c r="A36" s="421"/>
      <c r="B36" s="295">
        <v>0.3</v>
      </c>
    </row>
    <row r="37" spans="1:22" x14ac:dyDescent="0.25">
      <c r="A37" s="421"/>
      <c r="B37" s="295">
        <v>0.4</v>
      </c>
    </row>
    <row r="38" spans="1:22" x14ac:dyDescent="0.25">
      <c r="A38" s="421"/>
      <c r="B38" s="295">
        <v>0.5</v>
      </c>
    </row>
    <row r="39" spans="1:22" x14ac:dyDescent="0.25">
      <c r="A39" s="421"/>
      <c r="B39" s="295">
        <v>0.75</v>
      </c>
    </row>
    <row r="40" spans="1:22" x14ac:dyDescent="0.25">
      <c r="A40" s="421"/>
      <c r="B40" s="295">
        <v>1</v>
      </c>
    </row>
    <row r="41" spans="1:22" x14ac:dyDescent="0.25">
      <c r="A41" s="421"/>
      <c r="B41" s="295">
        <v>1.25</v>
      </c>
    </row>
    <row r="42" spans="1:22" x14ac:dyDescent="0.25">
      <c r="A42" s="421"/>
      <c r="B42" s="295">
        <v>1.5</v>
      </c>
    </row>
    <row r="43" spans="1:22" x14ac:dyDescent="0.25">
      <c r="A43" s="421"/>
      <c r="B43" s="295">
        <v>1.75</v>
      </c>
    </row>
    <row r="44" spans="1:22" x14ac:dyDescent="0.25">
      <c r="A44" s="421"/>
      <c r="B44" s="295">
        <v>2</v>
      </c>
    </row>
    <row r="47" spans="1:22" x14ac:dyDescent="0.25">
      <c r="A47" s="79" t="s">
        <v>57</v>
      </c>
      <c r="B47" s="78"/>
    </row>
    <row r="48" spans="1:22" x14ac:dyDescent="0.25">
      <c r="A48" s="294" t="s">
        <v>47</v>
      </c>
      <c r="B48" s="6" t="b">
        <f>FALSE</f>
        <v>0</v>
      </c>
      <c r="C48" s="62" t="s">
        <v>54</v>
      </c>
      <c r="D48" s="371"/>
      <c r="E48" s="76"/>
      <c r="F48" s="76"/>
      <c r="G48" s="76"/>
      <c r="H48" s="76"/>
      <c r="I48" s="76"/>
      <c r="J48" s="76"/>
      <c r="K48" s="76"/>
      <c r="L48" s="76"/>
      <c r="M48" s="348" t="s">
        <v>778</v>
      </c>
      <c r="N48" s="76"/>
      <c r="O48" s="76"/>
      <c r="P48" s="76"/>
      <c r="Q48" s="76"/>
      <c r="R48" s="76"/>
      <c r="S48" s="76"/>
      <c r="T48" s="76"/>
      <c r="U48" s="76"/>
      <c r="V48" s="77"/>
    </row>
    <row r="49" spans="1:22" x14ac:dyDescent="0.25">
      <c r="A49" s="294" t="s">
        <v>46</v>
      </c>
      <c r="B49" s="6" t="b">
        <f>TRUE</f>
        <v>1</v>
      </c>
      <c r="C49" s="62" t="s">
        <v>67</v>
      </c>
      <c r="D49" s="371"/>
      <c r="E49" s="76"/>
      <c r="F49" s="76"/>
      <c r="G49" s="76"/>
      <c r="H49" s="76"/>
      <c r="I49" s="76"/>
      <c r="J49" s="76"/>
      <c r="K49" s="76"/>
      <c r="L49" s="76"/>
      <c r="M49" s="348" t="s">
        <v>775</v>
      </c>
      <c r="N49" s="76"/>
      <c r="O49" s="76"/>
      <c r="P49" s="76"/>
      <c r="Q49" s="76"/>
      <c r="R49" s="76"/>
      <c r="S49" s="76"/>
      <c r="T49" s="76"/>
      <c r="U49" s="76"/>
      <c r="V49" s="77"/>
    </row>
    <row r="52" spans="1:22" x14ac:dyDescent="0.25">
      <c r="A52" s="79" t="s">
        <v>56</v>
      </c>
      <c r="B52" s="78"/>
    </row>
    <row r="53" spans="1:22" x14ac:dyDescent="0.25">
      <c r="A53" s="294" t="s">
        <v>48</v>
      </c>
      <c r="B53" s="6" t="b">
        <f>TRUE</f>
        <v>1</v>
      </c>
    </row>
    <row r="54" spans="1:22" x14ac:dyDescent="0.25">
      <c r="A54" s="294" t="s">
        <v>49</v>
      </c>
      <c r="B54" s="6" t="b">
        <f>FALSE</f>
        <v>0</v>
      </c>
    </row>
    <row r="55" spans="1:22" x14ac:dyDescent="0.25">
      <c r="A55" s="353" t="s">
        <v>779</v>
      </c>
    </row>
    <row r="56" spans="1:22" x14ac:dyDescent="0.25">
      <c r="A56" s="353"/>
    </row>
    <row r="57" spans="1:22" x14ac:dyDescent="0.25">
      <c r="A57" s="423" t="s">
        <v>782</v>
      </c>
      <c r="B57" s="295">
        <v>0</v>
      </c>
    </row>
    <row r="58" spans="1:22" x14ac:dyDescent="0.25">
      <c r="A58" s="424"/>
      <c r="B58" s="295">
        <v>0.2</v>
      </c>
    </row>
    <row r="59" spans="1:22" x14ac:dyDescent="0.25">
      <c r="A59" s="424"/>
      <c r="B59" s="295">
        <v>0.3</v>
      </c>
    </row>
    <row r="60" spans="1:22" x14ac:dyDescent="0.25">
      <c r="A60" s="424"/>
      <c r="B60" s="295">
        <v>0.4</v>
      </c>
    </row>
    <row r="61" spans="1:22" x14ac:dyDescent="0.25">
      <c r="A61" s="424"/>
      <c r="B61" s="295">
        <v>0.5</v>
      </c>
    </row>
    <row r="62" spans="1:22" x14ac:dyDescent="0.25">
      <c r="A62" s="424"/>
      <c r="B62" s="295">
        <v>0.6</v>
      </c>
    </row>
    <row r="63" spans="1:22" x14ac:dyDescent="0.25">
      <c r="A63" s="424"/>
      <c r="B63" s="295">
        <v>0.7</v>
      </c>
    </row>
    <row r="64" spans="1:22" x14ac:dyDescent="0.25">
      <c r="A64" s="425"/>
      <c r="B64" s="295">
        <v>0.8</v>
      </c>
    </row>
    <row r="65" spans="1:6" x14ac:dyDescent="0.25">
      <c r="A65" s="353"/>
    </row>
    <row r="66" spans="1:6" x14ac:dyDescent="0.25">
      <c r="A66" s="353"/>
    </row>
    <row r="67" spans="1:6" x14ac:dyDescent="0.25">
      <c r="A67" s="150" t="str">
        <f>CONCATENATE("Version ",'Change Log'!$B$3," – © 2015-",YEAR('Change Log'!$A$3),", William W. Davis, MSPM, PMP")</f>
        <v>Version 0.1.1 – © 2015-2020, William W. Davis, MSPM, PMP</v>
      </c>
    </row>
    <row r="69" spans="1:6" x14ac:dyDescent="0.25">
      <c r="A69" s="149" t="s">
        <v>167</v>
      </c>
    </row>
    <row r="70" spans="1:6" x14ac:dyDescent="0.25">
      <c r="A70" s="149" t="s">
        <v>62</v>
      </c>
    </row>
    <row r="71" spans="1:6" x14ac:dyDescent="0.25">
      <c r="A71" s="149" t="s">
        <v>166</v>
      </c>
    </row>
    <row r="72" spans="1:6" x14ac:dyDescent="0.25">
      <c r="A72" s="149" t="s">
        <v>168</v>
      </c>
    </row>
    <row r="73" spans="1:6" x14ac:dyDescent="0.25">
      <c r="A73" s="149" t="s">
        <v>702</v>
      </c>
    </row>
    <row r="74" spans="1:6" x14ac:dyDescent="0.25">
      <c r="A74" s="149" t="s">
        <v>703</v>
      </c>
    </row>
    <row r="75" spans="1:6" x14ac:dyDescent="0.25">
      <c r="A75" s="149"/>
    </row>
    <row r="76" spans="1:6" x14ac:dyDescent="0.25">
      <c r="A76" s="149" t="s">
        <v>704</v>
      </c>
    </row>
    <row r="77" spans="1:6" x14ac:dyDescent="0.25">
      <c r="A77" s="149" t="s">
        <v>61</v>
      </c>
    </row>
    <row r="78" spans="1:6" x14ac:dyDescent="0.25">
      <c r="A78" s="422" t="s">
        <v>708</v>
      </c>
      <c r="B78" s="422"/>
      <c r="C78" s="422"/>
      <c r="D78" s="422"/>
      <c r="E78" s="422"/>
      <c r="F78" s="422"/>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709</v>
      </c>
    </row>
    <row r="3" spans="1:5" x14ac:dyDescent="0.25">
      <c r="E3" s="205" t="s">
        <v>153</v>
      </c>
    </row>
    <row r="4" spans="1:5" ht="15.75" x14ac:dyDescent="0.25">
      <c r="E4" s="205" t="s">
        <v>707</v>
      </c>
    </row>
    <row r="5" spans="1:5" x14ac:dyDescent="0.25">
      <c r="E5" s="205"/>
    </row>
    <row r="6" spans="1:5" x14ac:dyDescent="0.25">
      <c r="E6" s="205" t="s">
        <v>164</v>
      </c>
    </row>
    <row r="7" spans="1:5" x14ac:dyDescent="0.25">
      <c r="E7" s="205" t="s">
        <v>154</v>
      </c>
    </row>
    <row r="8" spans="1:5" x14ac:dyDescent="0.25">
      <c r="E8" s="205" t="s">
        <v>155</v>
      </c>
    </row>
    <row r="9" spans="1:5" x14ac:dyDescent="0.25">
      <c r="E9" s="205" t="s">
        <v>156</v>
      </c>
    </row>
    <row r="10" spans="1:5" x14ac:dyDescent="0.25">
      <c r="E10" s="205"/>
    </row>
    <row r="11" spans="1:5" x14ac:dyDescent="0.25">
      <c r="E11" s="205" t="s">
        <v>157</v>
      </c>
    </row>
    <row r="12" spans="1:5" x14ac:dyDescent="0.25">
      <c r="E12" s="205" t="s">
        <v>163</v>
      </c>
    </row>
    <row r="13" spans="1:5" x14ac:dyDescent="0.25">
      <c r="E13" s="205" t="s">
        <v>160</v>
      </c>
    </row>
    <row r="14" spans="1:5" x14ac:dyDescent="0.25">
      <c r="E14" s="205" t="s">
        <v>161</v>
      </c>
    </row>
    <row r="15" spans="1:5" x14ac:dyDescent="0.25">
      <c r="E15" s="206" t="s">
        <v>162</v>
      </c>
    </row>
    <row r="16" spans="1:5" x14ac:dyDescent="0.25">
      <c r="E16" s="205"/>
    </row>
    <row r="17" spans="1:7" x14ac:dyDescent="0.25">
      <c r="E17" s="373" t="s">
        <v>158</v>
      </c>
      <c r="F17" s="373"/>
      <c r="G17" s="373"/>
    </row>
    <row r="18" spans="1:7" x14ac:dyDescent="0.25">
      <c r="E18" s="205" t="s">
        <v>159</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710</v>
      </c>
    </row>
    <row r="31" spans="1:7" x14ac:dyDescent="0.25">
      <c r="A31" s="265" t="s">
        <v>711</v>
      </c>
    </row>
    <row r="32" spans="1:7" x14ac:dyDescent="0.25">
      <c r="A32" s="265" t="s">
        <v>712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9"/>
  <sheetViews>
    <sheetView showGridLines="0" workbookViewId="0">
      <selection activeCell="C4" sqref="C4"/>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788</v>
      </c>
    </row>
    <row r="2" spans="1:3" x14ac:dyDescent="0.25">
      <c r="A2" s="25" t="s">
        <v>12</v>
      </c>
      <c r="B2" s="26" t="s">
        <v>13</v>
      </c>
      <c r="C2" s="27" t="s">
        <v>14</v>
      </c>
    </row>
    <row r="3" spans="1:3" x14ac:dyDescent="0.25">
      <c r="A3" s="80">
        <v>44045</v>
      </c>
      <c r="B3" s="81" t="s">
        <v>823</v>
      </c>
      <c r="C3" s="82" t="s">
        <v>825</v>
      </c>
    </row>
    <row r="4" spans="1:3" x14ac:dyDescent="0.25">
      <c r="A4" s="80">
        <v>44045</v>
      </c>
      <c r="B4" s="81" t="s">
        <v>821</v>
      </c>
      <c r="C4" s="82" t="s">
        <v>822</v>
      </c>
    </row>
    <row r="5" spans="1:3" x14ac:dyDescent="0.25">
      <c r="A5" s="80">
        <v>44045</v>
      </c>
      <c r="B5" s="81" t="s">
        <v>815</v>
      </c>
      <c r="C5" s="82" t="s">
        <v>820</v>
      </c>
    </row>
    <row r="6" spans="1:3" x14ac:dyDescent="0.25">
      <c r="A6" s="80">
        <v>44045</v>
      </c>
      <c r="B6" s="81" t="s">
        <v>811</v>
      </c>
      <c r="C6" s="82" t="s">
        <v>813</v>
      </c>
    </row>
    <row r="7" spans="1:3" x14ac:dyDescent="0.25">
      <c r="A7" s="80">
        <v>44045</v>
      </c>
      <c r="B7" s="81" t="s">
        <v>809</v>
      </c>
      <c r="C7" s="82" t="s">
        <v>810</v>
      </c>
    </row>
    <row r="8" spans="1:3" x14ac:dyDescent="0.25">
      <c r="A8" s="80">
        <v>44045</v>
      </c>
      <c r="B8" s="81" t="s">
        <v>807</v>
      </c>
      <c r="C8" s="82" t="s">
        <v>808</v>
      </c>
    </row>
    <row r="9" spans="1:3" x14ac:dyDescent="0.25">
      <c r="A9" s="80">
        <v>44045</v>
      </c>
      <c r="B9" s="81" t="s">
        <v>805</v>
      </c>
      <c r="C9" s="82" t="s">
        <v>806</v>
      </c>
    </row>
    <row r="10" spans="1:3" x14ac:dyDescent="0.25">
      <c r="A10" s="80">
        <v>44045</v>
      </c>
      <c r="B10" s="81" t="s">
        <v>803</v>
      </c>
      <c r="C10" s="82" t="s">
        <v>804</v>
      </c>
    </row>
    <row r="11" spans="1:3" x14ac:dyDescent="0.25">
      <c r="A11" s="80">
        <v>44045</v>
      </c>
      <c r="B11" s="81" t="s">
        <v>799</v>
      </c>
      <c r="C11" s="82" t="s">
        <v>802</v>
      </c>
    </row>
    <row r="12" spans="1:3" x14ac:dyDescent="0.25">
      <c r="A12" s="80">
        <v>44045</v>
      </c>
      <c r="B12" s="81" t="s">
        <v>797</v>
      </c>
      <c r="C12" s="82" t="s">
        <v>798</v>
      </c>
    </row>
    <row r="13" spans="1:3" x14ac:dyDescent="0.25">
      <c r="A13" s="80">
        <v>44044</v>
      </c>
      <c r="B13" s="81" t="s">
        <v>786</v>
      </c>
      <c r="C13" s="82" t="s">
        <v>787</v>
      </c>
    </row>
    <row r="14" spans="1:3" x14ac:dyDescent="0.25">
      <c r="A14" s="360"/>
      <c r="B14" s="361"/>
      <c r="C14" s="362"/>
    </row>
    <row r="15" spans="1:3" x14ac:dyDescent="0.25">
      <c r="A15" s="360"/>
      <c r="B15" s="361"/>
      <c r="C15" s="362"/>
    </row>
    <row r="16" spans="1:3" x14ac:dyDescent="0.25">
      <c r="A16" s="360"/>
      <c r="B16" s="361"/>
      <c r="C16" s="362"/>
    </row>
    <row r="17" spans="1:3" x14ac:dyDescent="0.25">
      <c r="A17" s="360"/>
      <c r="B17" s="361"/>
      <c r="C17" s="362"/>
    </row>
    <row r="18" spans="1:3" x14ac:dyDescent="0.25">
      <c r="A18" s="360"/>
      <c r="B18" s="361"/>
      <c r="C18" s="362"/>
    </row>
    <row r="19" spans="1:3" x14ac:dyDescent="0.25">
      <c r="A19" s="360"/>
      <c r="B19" s="361"/>
      <c r="C19" s="362"/>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701</v>
      </c>
    </row>
    <row r="2" spans="1:1" x14ac:dyDescent="0.25">
      <c r="A2" s="251" t="s">
        <v>189</v>
      </c>
    </row>
    <row r="3" spans="1:1" x14ac:dyDescent="0.25">
      <c r="A3" s="251"/>
    </row>
    <row r="4" spans="1:1" x14ac:dyDescent="0.25">
      <c r="A4" s="251" t="s">
        <v>190</v>
      </c>
    </row>
    <row r="5" spans="1:1" x14ac:dyDescent="0.25">
      <c r="A5" s="251" t="s">
        <v>191</v>
      </c>
    </row>
    <row r="6" spans="1:1" x14ac:dyDescent="0.25">
      <c r="A6" s="251" t="s">
        <v>192</v>
      </c>
    </row>
    <row r="7" spans="1:1" x14ac:dyDescent="0.25">
      <c r="A7" s="251"/>
    </row>
    <row r="8" spans="1:1" x14ac:dyDescent="0.25">
      <c r="A8" s="251" t="s">
        <v>193</v>
      </c>
    </row>
    <row r="9" spans="1:1" x14ac:dyDescent="0.25">
      <c r="A9" s="251"/>
    </row>
    <row r="10" spans="1:1" x14ac:dyDescent="0.25">
      <c r="A10" s="251" t="s">
        <v>194</v>
      </c>
    </row>
    <row r="11" spans="1:1" x14ac:dyDescent="0.25">
      <c r="A11" s="251" t="s">
        <v>195</v>
      </c>
    </row>
    <row r="12" spans="1:1" x14ac:dyDescent="0.25">
      <c r="A12" s="251"/>
    </row>
    <row r="13" spans="1:1" x14ac:dyDescent="0.25">
      <c r="A13" s="251" t="s">
        <v>196</v>
      </c>
    </row>
    <row r="14" spans="1:1" x14ac:dyDescent="0.25">
      <c r="A14" s="251" t="s">
        <v>197</v>
      </c>
    </row>
    <row r="15" spans="1:1" x14ac:dyDescent="0.25">
      <c r="A15" s="251" t="s">
        <v>198</v>
      </c>
    </row>
    <row r="16" spans="1:1" x14ac:dyDescent="0.25">
      <c r="A16" s="251" t="s">
        <v>199</v>
      </c>
    </row>
    <row r="17" spans="1:1" x14ac:dyDescent="0.25">
      <c r="A17" s="251" t="s">
        <v>200</v>
      </c>
    </row>
    <row r="18" spans="1:1" x14ac:dyDescent="0.25">
      <c r="A18" s="251" t="s">
        <v>201</v>
      </c>
    </row>
    <row r="19" spans="1:1" x14ac:dyDescent="0.25">
      <c r="A19" s="251" t="s">
        <v>202</v>
      </c>
    </row>
    <row r="20" spans="1:1" x14ac:dyDescent="0.25">
      <c r="A20" s="251" t="s">
        <v>203</v>
      </c>
    </row>
    <row r="21" spans="1:1" x14ac:dyDescent="0.25">
      <c r="A21" s="251"/>
    </row>
    <row r="22" spans="1:1" x14ac:dyDescent="0.25">
      <c r="A22" s="251" t="s">
        <v>204</v>
      </c>
    </row>
    <row r="23" spans="1:1" x14ac:dyDescent="0.25">
      <c r="A23" s="251" t="s">
        <v>205</v>
      </c>
    </row>
    <row r="24" spans="1:1" x14ac:dyDescent="0.25">
      <c r="A24" s="251" t="s">
        <v>206</v>
      </c>
    </row>
    <row r="25" spans="1:1" x14ac:dyDescent="0.25">
      <c r="A25" s="251" t="s">
        <v>207</v>
      </c>
    </row>
    <row r="26" spans="1:1" x14ac:dyDescent="0.25">
      <c r="A26" s="251" t="s">
        <v>208</v>
      </c>
    </row>
    <row r="27" spans="1:1" x14ac:dyDescent="0.25">
      <c r="A27" s="251" t="s">
        <v>209</v>
      </c>
    </row>
    <row r="28" spans="1:1" x14ac:dyDescent="0.25">
      <c r="A28" s="251"/>
    </row>
    <row r="29" spans="1:1" x14ac:dyDescent="0.25">
      <c r="A29" s="251" t="s">
        <v>210</v>
      </c>
    </row>
    <row r="30" spans="1:1" x14ac:dyDescent="0.25">
      <c r="A30" s="251" t="s">
        <v>211</v>
      </c>
    </row>
    <row r="31" spans="1:1" x14ac:dyDescent="0.25">
      <c r="A31" s="251" t="s">
        <v>212</v>
      </c>
    </row>
    <row r="32" spans="1:1" x14ac:dyDescent="0.25">
      <c r="A32" s="251" t="s">
        <v>213</v>
      </c>
    </row>
    <row r="33" spans="1:1" x14ac:dyDescent="0.25">
      <c r="A33" s="251"/>
    </row>
    <row r="34" spans="1:1" x14ac:dyDescent="0.25">
      <c r="A34" s="251" t="s">
        <v>214</v>
      </c>
    </row>
    <row r="35" spans="1:1" x14ac:dyDescent="0.25">
      <c r="A35" s="251" t="s">
        <v>215</v>
      </c>
    </row>
    <row r="36" spans="1:1" x14ac:dyDescent="0.25">
      <c r="A36" s="251" t="s">
        <v>216</v>
      </c>
    </row>
    <row r="37" spans="1:1" x14ac:dyDescent="0.25">
      <c r="A37" s="251" t="s">
        <v>217</v>
      </c>
    </row>
    <row r="38" spans="1:1" x14ac:dyDescent="0.25">
      <c r="A38" s="251" t="s">
        <v>218</v>
      </c>
    </row>
    <row r="39" spans="1:1" x14ac:dyDescent="0.25">
      <c r="A39" s="251"/>
    </row>
    <row r="40" spans="1:1" x14ac:dyDescent="0.25">
      <c r="A40" s="251" t="s">
        <v>219</v>
      </c>
    </row>
    <row r="41" spans="1:1" x14ac:dyDescent="0.25">
      <c r="A41" s="251" t="s">
        <v>220</v>
      </c>
    </row>
    <row r="42" spans="1:1" x14ac:dyDescent="0.25">
      <c r="A42" s="251" t="s">
        <v>221</v>
      </c>
    </row>
    <row r="43" spans="1:1" x14ac:dyDescent="0.25">
      <c r="A43" s="251"/>
    </row>
    <row r="44" spans="1:1" x14ac:dyDescent="0.25">
      <c r="A44" s="251" t="s">
        <v>222</v>
      </c>
    </row>
    <row r="45" spans="1:1" x14ac:dyDescent="0.25">
      <c r="A45" s="251" t="s">
        <v>223</v>
      </c>
    </row>
    <row r="46" spans="1:1" x14ac:dyDescent="0.25">
      <c r="A46" s="251" t="s">
        <v>224</v>
      </c>
    </row>
    <row r="47" spans="1:1" x14ac:dyDescent="0.25">
      <c r="A47" s="251" t="s">
        <v>225</v>
      </c>
    </row>
    <row r="48" spans="1:1" x14ac:dyDescent="0.25">
      <c r="A48" s="251" t="s">
        <v>226</v>
      </c>
    </row>
    <row r="49" spans="1:1" x14ac:dyDescent="0.25">
      <c r="A49" s="251"/>
    </row>
    <row r="50" spans="1:1" x14ac:dyDescent="0.25">
      <c r="A50" s="251" t="s">
        <v>227</v>
      </c>
    </row>
    <row r="51" spans="1:1" x14ac:dyDescent="0.25">
      <c r="A51" s="251" t="s">
        <v>228</v>
      </c>
    </row>
    <row r="52" spans="1:1" x14ac:dyDescent="0.25">
      <c r="A52" s="251" t="s">
        <v>229</v>
      </c>
    </row>
    <row r="53" spans="1:1" x14ac:dyDescent="0.25">
      <c r="A53" s="251" t="s">
        <v>230</v>
      </c>
    </row>
    <row r="54" spans="1:1" x14ac:dyDescent="0.25">
      <c r="A54" s="251" t="s">
        <v>231</v>
      </c>
    </row>
    <row r="55" spans="1:1" x14ac:dyDescent="0.25">
      <c r="A55" s="251" t="s">
        <v>232</v>
      </c>
    </row>
    <row r="56" spans="1:1" x14ac:dyDescent="0.25">
      <c r="A56" s="251" t="s">
        <v>233</v>
      </c>
    </row>
    <row r="57" spans="1:1" x14ac:dyDescent="0.25">
      <c r="A57" s="251" t="s">
        <v>234</v>
      </c>
    </row>
    <row r="58" spans="1:1" x14ac:dyDescent="0.25">
      <c r="A58" s="251" t="s">
        <v>235</v>
      </c>
    </row>
    <row r="59" spans="1:1" x14ac:dyDescent="0.25">
      <c r="A59" s="251" t="s">
        <v>236</v>
      </c>
    </row>
    <row r="60" spans="1:1" x14ac:dyDescent="0.25">
      <c r="A60" s="251"/>
    </row>
    <row r="61" spans="1:1" x14ac:dyDescent="0.25">
      <c r="A61" s="251" t="s">
        <v>237</v>
      </c>
    </row>
    <row r="62" spans="1:1" x14ac:dyDescent="0.25">
      <c r="A62" s="251" t="s">
        <v>238</v>
      </c>
    </row>
    <row r="63" spans="1:1" x14ac:dyDescent="0.25">
      <c r="A63" s="251" t="s">
        <v>239</v>
      </c>
    </row>
    <row r="64" spans="1:1" x14ac:dyDescent="0.25">
      <c r="A64" s="251" t="s">
        <v>240</v>
      </c>
    </row>
    <row r="65" spans="1:1" x14ac:dyDescent="0.25">
      <c r="A65" s="251" t="s">
        <v>241</v>
      </c>
    </row>
    <row r="66" spans="1:1" x14ac:dyDescent="0.25">
      <c r="A66" s="251" t="s">
        <v>242</v>
      </c>
    </row>
    <row r="67" spans="1:1" x14ac:dyDescent="0.25">
      <c r="A67" s="251"/>
    </row>
    <row r="68" spans="1:1" x14ac:dyDescent="0.25">
      <c r="A68" s="251" t="s">
        <v>243</v>
      </c>
    </row>
    <row r="69" spans="1:1" x14ac:dyDescent="0.25">
      <c r="A69" s="251" t="s">
        <v>244</v>
      </c>
    </row>
    <row r="70" spans="1:1" x14ac:dyDescent="0.25">
      <c r="A70" s="251"/>
    </row>
    <row r="71" spans="1:1" x14ac:dyDescent="0.25">
      <c r="A71" s="251" t="s">
        <v>245</v>
      </c>
    </row>
    <row r="72" spans="1:1" x14ac:dyDescent="0.25">
      <c r="A72" s="251"/>
    </row>
    <row r="73" spans="1:1" x14ac:dyDescent="0.25">
      <c r="A73" s="251" t="s">
        <v>246</v>
      </c>
    </row>
    <row r="74" spans="1:1" x14ac:dyDescent="0.25">
      <c r="A74" s="251"/>
    </row>
    <row r="75" spans="1:1" x14ac:dyDescent="0.25">
      <c r="A75" s="251" t="s">
        <v>247</v>
      </c>
    </row>
    <row r="76" spans="1:1" x14ac:dyDescent="0.25">
      <c r="A76" s="251"/>
    </row>
    <row r="77" spans="1:1" x14ac:dyDescent="0.25">
      <c r="A77" s="251" t="s">
        <v>248</v>
      </c>
    </row>
    <row r="78" spans="1:1" x14ac:dyDescent="0.25">
      <c r="A78" s="251" t="s">
        <v>249</v>
      </c>
    </row>
    <row r="79" spans="1:1" x14ac:dyDescent="0.25">
      <c r="A79" s="251"/>
    </row>
    <row r="80" spans="1:1" x14ac:dyDescent="0.25">
      <c r="A80" s="251" t="s">
        <v>250</v>
      </c>
    </row>
    <row r="81" spans="1:1" x14ac:dyDescent="0.25">
      <c r="A81" s="251" t="s">
        <v>251</v>
      </c>
    </row>
    <row r="82" spans="1:1" x14ac:dyDescent="0.25">
      <c r="A82" s="251" t="s">
        <v>252</v>
      </c>
    </row>
    <row r="83" spans="1:1" x14ac:dyDescent="0.25">
      <c r="A83" s="251"/>
    </row>
    <row r="84" spans="1:1" x14ac:dyDescent="0.25">
      <c r="A84" s="251" t="s">
        <v>253</v>
      </c>
    </row>
    <row r="85" spans="1:1" x14ac:dyDescent="0.25">
      <c r="A85" s="251" t="s">
        <v>254</v>
      </c>
    </row>
    <row r="86" spans="1:1" x14ac:dyDescent="0.25">
      <c r="A86" s="251" t="s">
        <v>255</v>
      </c>
    </row>
    <row r="87" spans="1:1" x14ac:dyDescent="0.25">
      <c r="A87" s="251" t="s">
        <v>256</v>
      </c>
    </row>
    <row r="88" spans="1:1" x14ac:dyDescent="0.25">
      <c r="A88" s="251"/>
    </row>
    <row r="89" spans="1:1" x14ac:dyDescent="0.25">
      <c r="A89" s="251" t="s">
        <v>257</v>
      </c>
    </row>
    <row r="90" spans="1:1" x14ac:dyDescent="0.25">
      <c r="A90" s="251" t="s">
        <v>258</v>
      </c>
    </row>
    <row r="91" spans="1:1" x14ac:dyDescent="0.25">
      <c r="A91" s="251"/>
    </row>
    <row r="92" spans="1:1" x14ac:dyDescent="0.25">
      <c r="A92" s="251" t="s">
        <v>259</v>
      </c>
    </row>
    <row r="93" spans="1:1" x14ac:dyDescent="0.25">
      <c r="A93" s="251" t="s">
        <v>260</v>
      </c>
    </row>
    <row r="94" spans="1:1" x14ac:dyDescent="0.25">
      <c r="A94" s="251" t="s">
        <v>261</v>
      </c>
    </row>
    <row r="95" spans="1:1" x14ac:dyDescent="0.25">
      <c r="A95" s="251" t="s">
        <v>262</v>
      </c>
    </row>
    <row r="96" spans="1:1" x14ac:dyDescent="0.25">
      <c r="A96" s="251" t="s">
        <v>263</v>
      </c>
    </row>
    <row r="97" spans="1:1" x14ac:dyDescent="0.25">
      <c r="A97" s="251" t="s">
        <v>264</v>
      </c>
    </row>
    <row r="98" spans="1:1" x14ac:dyDescent="0.25">
      <c r="A98" s="251"/>
    </row>
    <row r="99" spans="1:1" x14ac:dyDescent="0.25">
      <c r="A99" s="251" t="s">
        <v>265</v>
      </c>
    </row>
    <row r="100" spans="1:1" x14ac:dyDescent="0.25">
      <c r="A100" s="251" t="s">
        <v>266</v>
      </c>
    </row>
    <row r="101" spans="1:1" x14ac:dyDescent="0.25">
      <c r="A101" s="251" t="s">
        <v>267</v>
      </c>
    </row>
    <row r="102" spans="1:1" x14ac:dyDescent="0.25">
      <c r="A102" s="251"/>
    </row>
    <row r="103" spans="1:1" x14ac:dyDescent="0.25">
      <c r="A103" s="251" t="s">
        <v>268</v>
      </c>
    </row>
    <row r="104" spans="1:1" x14ac:dyDescent="0.25">
      <c r="A104" s="251" t="s">
        <v>269</v>
      </c>
    </row>
    <row r="105" spans="1:1" x14ac:dyDescent="0.25">
      <c r="A105" s="251" t="s">
        <v>270</v>
      </c>
    </row>
    <row r="106" spans="1:1" x14ac:dyDescent="0.25">
      <c r="A106" s="251" t="s">
        <v>271</v>
      </c>
    </row>
    <row r="107" spans="1:1" x14ac:dyDescent="0.25">
      <c r="A107" s="251" t="s">
        <v>272</v>
      </c>
    </row>
    <row r="108" spans="1:1" x14ac:dyDescent="0.25">
      <c r="A108" s="251" t="s">
        <v>273</v>
      </c>
    </row>
    <row r="109" spans="1:1" x14ac:dyDescent="0.25">
      <c r="A109" s="251" t="s">
        <v>274</v>
      </c>
    </row>
    <row r="110" spans="1:1" x14ac:dyDescent="0.25">
      <c r="A110" s="251" t="s">
        <v>275</v>
      </c>
    </row>
    <row r="111" spans="1:1" x14ac:dyDescent="0.25">
      <c r="A111" s="251"/>
    </row>
    <row r="112" spans="1:1" x14ac:dyDescent="0.25">
      <c r="A112" s="251" t="s">
        <v>276</v>
      </c>
    </row>
    <row r="113" spans="1:1" x14ac:dyDescent="0.25">
      <c r="A113" s="251"/>
    </row>
    <row r="114" spans="1:1" x14ac:dyDescent="0.25">
      <c r="A114" s="251" t="s">
        <v>277</v>
      </c>
    </row>
    <row r="115" spans="1:1" x14ac:dyDescent="0.25">
      <c r="A115" s="251" t="s">
        <v>278</v>
      </c>
    </row>
    <row r="116" spans="1:1" x14ac:dyDescent="0.25">
      <c r="A116" s="251" t="s">
        <v>279</v>
      </c>
    </row>
    <row r="117" spans="1:1" x14ac:dyDescent="0.25">
      <c r="A117" s="251"/>
    </row>
    <row r="118" spans="1:1" x14ac:dyDescent="0.25">
      <c r="A118" s="251" t="s">
        <v>280</v>
      </c>
    </row>
    <row r="119" spans="1:1" x14ac:dyDescent="0.25">
      <c r="A119" s="251" t="s">
        <v>281</v>
      </c>
    </row>
    <row r="120" spans="1:1" x14ac:dyDescent="0.25">
      <c r="A120" s="251" t="s">
        <v>282</v>
      </c>
    </row>
    <row r="121" spans="1:1" x14ac:dyDescent="0.25">
      <c r="A121" s="251" t="s">
        <v>283</v>
      </c>
    </row>
    <row r="122" spans="1:1" x14ac:dyDescent="0.25">
      <c r="A122" s="251"/>
    </row>
    <row r="123" spans="1:1" x14ac:dyDescent="0.25">
      <c r="A123" s="251" t="s">
        <v>284</v>
      </c>
    </row>
    <row r="124" spans="1:1" x14ac:dyDescent="0.25">
      <c r="A124" s="251" t="s">
        <v>285</v>
      </c>
    </row>
    <row r="125" spans="1:1" x14ac:dyDescent="0.25">
      <c r="A125" s="251" t="s">
        <v>286</v>
      </c>
    </row>
    <row r="126" spans="1:1" x14ac:dyDescent="0.25">
      <c r="A126" s="251" t="s">
        <v>287</v>
      </c>
    </row>
    <row r="127" spans="1:1" x14ac:dyDescent="0.25">
      <c r="A127" s="251" t="s">
        <v>288</v>
      </c>
    </row>
    <row r="128" spans="1:1" x14ac:dyDescent="0.25">
      <c r="A128" s="251" t="s">
        <v>289</v>
      </c>
    </row>
    <row r="129" spans="1:1" x14ac:dyDescent="0.25">
      <c r="A129" s="251" t="s">
        <v>290</v>
      </c>
    </row>
    <row r="130" spans="1:1" x14ac:dyDescent="0.25">
      <c r="A130" s="251" t="s">
        <v>291</v>
      </c>
    </row>
    <row r="131" spans="1:1" x14ac:dyDescent="0.25">
      <c r="A131" s="251" t="s">
        <v>292</v>
      </c>
    </row>
    <row r="132" spans="1:1" x14ac:dyDescent="0.25">
      <c r="A132" s="251" t="s">
        <v>293</v>
      </c>
    </row>
    <row r="133" spans="1:1" x14ac:dyDescent="0.25">
      <c r="A133" s="251"/>
    </row>
    <row r="134" spans="1:1" x14ac:dyDescent="0.25">
      <c r="A134" s="251" t="s">
        <v>294</v>
      </c>
    </row>
    <row r="135" spans="1:1" x14ac:dyDescent="0.25">
      <c r="A135" s="251" t="s">
        <v>295</v>
      </c>
    </row>
    <row r="136" spans="1:1" x14ac:dyDescent="0.25">
      <c r="A136" s="251" t="s">
        <v>296</v>
      </c>
    </row>
    <row r="137" spans="1:1" x14ac:dyDescent="0.25">
      <c r="A137" s="251" t="s">
        <v>297</v>
      </c>
    </row>
    <row r="138" spans="1:1" x14ac:dyDescent="0.25">
      <c r="A138" s="251" t="s">
        <v>298</v>
      </c>
    </row>
    <row r="139" spans="1:1" x14ac:dyDescent="0.25">
      <c r="A139" s="251" t="s">
        <v>299</v>
      </c>
    </row>
    <row r="140" spans="1:1" x14ac:dyDescent="0.25">
      <c r="A140" s="251" t="s">
        <v>300</v>
      </c>
    </row>
    <row r="141" spans="1:1" x14ac:dyDescent="0.25">
      <c r="A141" s="251" t="s">
        <v>301</v>
      </c>
    </row>
    <row r="142" spans="1:1" x14ac:dyDescent="0.25">
      <c r="A142" s="251" t="s">
        <v>302</v>
      </c>
    </row>
    <row r="143" spans="1:1" x14ac:dyDescent="0.25">
      <c r="A143" s="251" t="s">
        <v>303</v>
      </c>
    </row>
    <row r="144" spans="1:1" x14ac:dyDescent="0.25">
      <c r="A144" s="251" t="s">
        <v>304</v>
      </c>
    </row>
    <row r="145" spans="1:1" x14ac:dyDescent="0.25">
      <c r="A145" s="251" t="s">
        <v>305</v>
      </c>
    </row>
    <row r="146" spans="1:1" x14ac:dyDescent="0.25">
      <c r="A146" s="251"/>
    </row>
    <row r="147" spans="1:1" x14ac:dyDescent="0.25">
      <c r="A147" s="251" t="s">
        <v>306</v>
      </c>
    </row>
    <row r="148" spans="1:1" x14ac:dyDescent="0.25">
      <c r="A148" s="251" t="s">
        <v>307</v>
      </c>
    </row>
    <row r="149" spans="1:1" x14ac:dyDescent="0.25">
      <c r="A149" s="251" t="s">
        <v>308</v>
      </c>
    </row>
    <row r="150" spans="1:1" x14ac:dyDescent="0.25">
      <c r="A150" s="251"/>
    </row>
    <row r="151" spans="1:1" x14ac:dyDescent="0.25">
      <c r="A151" s="251" t="s">
        <v>309</v>
      </c>
    </row>
    <row r="152" spans="1:1" x14ac:dyDescent="0.25">
      <c r="A152" s="251" t="s">
        <v>310</v>
      </c>
    </row>
    <row r="153" spans="1:1" x14ac:dyDescent="0.25">
      <c r="A153" s="251"/>
    </row>
    <row r="154" spans="1:1" x14ac:dyDescent="0.25">
      <c r="A154" s="251" t="s">
        <v>311</v>
      </c>
    </row>
    <row r="155" spans="1:1" x14ac:dyDescent="0.25">
      <c r="A155" s="251"/>
    </row>
    <row r="156" spans="1:1" x14ac:dyDescent="0.25">
      <c r="A156" s="251" t="s">
        <v>312</v>
      </c>
    </row>
    <row r="157" spans="1:1" x14ac:dyDescent="0.25">
      <c r="A157" s="251" t="s">
        <v>313</v>
      </c>
    </row>
    <row r="158" spans="1:1" x14ac:dyDescent="0.25">
      <c r="A158" s="251" t="s">
        <v>314</v>
      </c>
    </row>
    <row r="159" spans="1:1" x14ac:dyDescent="0.25">
      <c r="A159" s="251" t="s">
        <v>315</v>
      </c>
    </row>
    <row r="160" spans="1:1" x14ac:dyDescent="0.25">
      <c r="A160" s="251" t="s">
        <v>316</v>
      </c>
    </row>
    <row r="161" spans="1:1" x14ac:dyDescent="0.25">
      <c r="A161" s="251" t="s">
        <v>317</v>
      </c>
    </row>
    <row r="162" spans="1:1" x14ac:dyDescent="0.25">
      <c r="A162" s="251" t="s">
        <v>318</v>
      </c>
    </row>
    <row r="163" spans="1:1" x14ac:dyDescent="0.25">
      <c r="A163" s="251"/>
    </row>
    <row r="164" spans="1:1" x14ac:dyDescent="0.25">
      <c r="A164" s="251" t="s">
        <v>319</v>
      </c>
    </row>
    <row r="165" spans="1:1" x14ac:dyDescent="0.25">
      <c r="A165" s="251" t="s">
        <v>320</v>
      </c>
    </row>
    <row r="166" spans="1:1" x14ac:dyDescent="0.25">
      <c r="A166" s="251" t="s">
        <v>321</v>
      </c>
    </row>
    <row r="167" spans="1:1" x14ac:dyDescent="0.25">
      <c r="A167" s="251" t="s">
        <v>322</v>
      </c>
    </row>
    <row r="168" spans="1:1" x14ac:dyDescent="0.25">
      <c r="A168" s="251" t="s">
        <v>323</v>
      </c>
    </row>
    <row r="169" spans="1:1" x14ac:dyDescent="0.25">
      <c r="A169" s="251" t="s">
        <v>324</v>
      </c>
    </row>
    <row r="170" spans="1:1" x14ac:dyDescent="0.25">
      <c r="A170" s="251" t="s">
        <v>325</v>
      </c>
    </row>
    <row r="171" spans="1:1" x14ac:dyDescent="0.25">
      <c r="A171" s="251" t="s">
        <v>326</v>
      </c>
    </row>
    <row r="172" spans="1:1" x14ac:dyDescent="0.25">
      <c r="A172" s="251" t="s">
        <v>327</v>
      </c>
    </row>
    <row r="173" spans="1:1" x14ac:dyDescent="0.25">
      <c r="A173" s="251" t="s">
        <v>328</v>
      </c>
    </row>
    <row r="174" spans="1:1" x14ac:dyDescent="0.25">
      <c r="A174" s="251"/>
    </row>
    <row r="175" spans="1:1" x14ac:dyDescent="0.25">
      <c r="A175" s="251" t="s">
        <v>329</v>
      </c>
    </row>
    <row r="176" spans="1:1" x14ac:dyDescent="0.25">
      <c r="A176" s="251" t="s">
        <v>330</v>
      </c>
    </row>
    <row r="177" spans="1:1" x14ac:dyDescent="0.25">
      <c r="A177" s="251" t="s">
        <v>331</v>
      </c>
    </row>
    <row r="178" spans="1:1" x14ac:dyDescent="0.25">
      <c r="A178" s="251"/>
    </row>
    <row r="179" spans="1:1" x14ac:dyDescent="0.25">
      <c r="A179" s="251" t="s">
        <v>332</v>
      </c>
    </row>
    <row r="180" spans="1:1" x14ac:dyDescent="0.25">
      <c r="A180" s="251"/>
    </row>
    <row r="181" spans="1:1" x14ac:dyDescent="0.25">
      <c r="A181" s="251" t="s">
        <v>333</v>
      </c>
    </row>
    <row r="182" spans="1:1" x14ac:dyDescent="0.25">
      <c r="A182" s="251" t="s">
        <v>334</v>
      </c>
    </row>
    <row r="183" spans="1:1" x14ac:dyDescent="0.25">
      <c r="A183" s="251" t="s">
        <v>335</v>
      </c>
    </row>
    <row r="184" spans="1:1" x14ac:dyDescent="0.25">
      <c r="A184" s="251" t="s">
        <v>336</v>
      </c>
    </row>
    <row r="185" spans="1:1" x14ac:dyDescent="0.25">
      <c r="A185" s="251" t="s">
        <v>337</v>
      </c>
    </row>
    <row r="186" spans="1:1" x14ac:dyDescent="0.25">
      <c r="A186" s="251"/>
    </row>
    <row r="187" spans="1:1" x14ac:dyDescent="0.25">
      <c r="A187" s="251" t="s">
        <v>338</v>
      </c>
    </row>
    <row r="188" spans="1:1" x14ac:dyDescent="0.25">
      <c r="A188" s="251" t="s">
        <v>339</v>
      </c>
    </row>
    <row r="189" spans="1:1" x14ac:dyDescent="0.25">
      <c r="A189" s="251" t="s">
        <v>340</v>
      </c>
    </row>
    <row r="190" spans="1:1" x14ac:dyDescent="0.25">
      <c r="A190" s="251" t="s">
        <v>341</v>
      </c>
    </row>
    <row r="191" spans="1:1" x14ac:dyDescent="0.25">
      <c r="A191" s="251" t="s">
        <v>342</v>
      </c>
    </row>
    <row r="192" spans="1:1" x14ac:dyDescent="0.25">
      <c r="A192" s="251" t="s">
        <v>343</v>
      </c>
    </row>
    <row r="193" spans="1:1" x14ac:dyDescent="0.25">
      <c r="A193" s="251" t="s">
        <v>344</v>
      </c>
    </row>
    <row r="194" spans="1:1" x14ac:dyDescent="0.25">
      <c r="A194" s="251"/>
    </row>
    <row r="195" spans="1:1" x14ac:dyDescent="0.25">
      <c r="A195" s="251" t="s">
        <v>345</v>
      </c>
    </row>
    <row r="196" spans="1:1" x14ac:dyDescent="0.25">
      <c r="A196" s="251"/>
    </row>
    <row r="197" spans="1:1" x14ac:dyDescent="0.25">
      <c r="A197" s="251" t="s">
        <v>346</v>
      </c>
    </row>
    <row r="198" spans="1:1" x14ac:dyDescent="0.25">
      <c r="A198" s="251" t="s">
        <v>347</v>
      </c>
    </row>
    <row r="199" spans="1:1" x14ac:dyDescent="0.25">
      <c r="A199" s="251" t="s">
        <v>348</v>
      </c>
    </row>
    <row r="200" spans="1:1" x14ac:dyDescent="0.25">
      <c r="A200" s="251" t="s">
        <v>349</v>
      </c>
    </row>
    <row r="201" spans="1:1" x14ac:dyDescent="0.25">
      <c r="A201" s="251" t="s">
        <v>350</v>
      </c>
    </row>
    <row r="202" spans="1:1" x14ac:dyDescent="0.25">
      <c r="A202" s="251" t="s">
        <v>351</v>
      </c>
    </row>
    <row r="203" spans="1:1" x14ac:dyDescent="0.25">
      <c r="A203" s="251" t="s">
        <v>352</v>
      </c>
    </row>
    <row r="204" spans="1:1" x14ac:dyDescent="0.25">
      <c r="A204" s="251"/>
    </row>
    <row r="205" spans="1:1" x14ac:dyDescent="0.25">
      <c r="A205" s="251" t="s">
        <v>353</v>
      </c>
    </row>
    <row r="206" spans="1:1" x14ac:dyDescent="0.25">
      <c r="A206" s="251" t="s">
        <v>354</v>
      </c>
    </row>
    <row r="207" spans="1:1" x14ac:dyDescent="0.25">
      <c r="A207" s="251"/>
    </row>
    <row r="208" spans="1:1" x14ac:dyDescent="0.25">
      <c r="A208" s="251" t="s">
        <v>355</v>
      </c>
    </row>
    <row r="209" spans="1:1" x14ac:dyDescent="0.25">
      <c r="A209" s="251"/>
    </row>
    <row r="210" spans="1:1" x14ac:dyDescent="0.25">
      <c r="A210" s="251" t="s">
        <v>356</v>
      </c>
    </row>
    <row r="211" spans="1:1" x14ac:dyDescent="0.25">
      <c r="A211" s="251" t="s">
        <v>357</v>
      </c>
    </row>
    <row r="212" spans="1:1" x14ac:dyDescent="0.25">
      <c r="A212" s="251" t="s">
        <v>358</v>
      </c>
    </row>
    <row r="213" spans="1:1" x14ac:dyDescent="0.25">
      <c r="A213" s="251"/>
    </row>
    <row r="214" spans="1:1" x14ac:dyDescent="0.25">
      <c r="A214" s="251" t="s">
        <v>359</v>
      </c>
    </row>
    <row r="215" spans="1:1" x14ac:dyDescent="0.25">
      <c r="A215" s="251" t="s">
        <v>360</v>
      </c>
    </row>
    <row r="216" spans="1:1" x14ac:dyDescent="0.25">
      <c r="A216" s="251"/>
    </row>
    <row r="217" spans="1:1" x14ac:dyDescent="0.25">
      <c r="A217" s="251" t="s">
        <v>361</v>
      </c>
    </row>
    <row r="218" spans="1:1" x14ac:dyDescent="0.25">
      <c r="A218" s="251" t="s">
        <v>362</v>
      </c>
    </row>
    <row r="219" spans="1:1" x14ac:dyDescent="0.25">
      <c r="A219" s="251" t="s">
        <v>363</v>
      </c>
    </row>
    <row r="220" spans="1:1" x14ac:dyDescent="0.25">
      <c r="A220" s="251" t="s">
        <v>364</v>
      </c>
    </row>
    <row r="221" spans="1:1" x14ac:dyDescent="0.25">
      <c r="A221" s="251"/>
    </row>
    <row r="222" spans="1:1" x14ac:dyDescent="0.25">
      <c r="A222" s="251" t="s">
        <v>365</v>
      </c>
    </row>
    <row r="223" spans="1:1" x14ac:dyDescent="0.25">
      <c r="A223" s="251" t="s">
        <v>366</v>
      </c>
    </row>
    <row r="224" spans="1:1" x14ac:dyDescent="0.25">
      <c r="A224" s="251" t="s">
        <v>367</v>
      </c>
    </row>
    <row r="225" spans="1:1" x14ac:dyDescent="0.25">
      <c r="A225" s="251" t="s">
        <v>368</v>
      </c>
    </row>
    <row r="226" spans="1:1" x14ac:dyDescent="0.25">
      <c r="A226" s="251" t="s">
        <v>369</v>
      </c>
    </row>
    <row r="227" spans="1:1" x14ac:dyDescent="0.25">
      <c r="A227" s="251" t="s">
        <v>370</v>
      </c>
    </row>
    <row r="228" spans="1:1" x14ac:dyDescent="0.25">
      <c r="A228" s="251" t="s">
        <v>371</v>
      </c>
    </row>
    <row r="229" spans="1:1" x14ac:dyDescent="0.25">
      <c r="A229" s="251"/>
    </row>
    <row r="230" spans="1:1" x14ac:dyDescent="0.25">
      <c r="A230" s="251" t="s">
        <v>372</v>
      </c>
    </row>
    <row r="231" spans="1:1" x14ac:dyDescent="0.25">
      <c r="A231" s="251" t="s">
        <v>373</v>
      </c>
    </row>
    <row r="232" spans="1:1" x14ac:dyDescent="0.25">
      <c r="A232" s="251" t="s">
        <v>374</v>
      </c>
    </row>
    <row r="233" spans="1:1" x14ac:dyDescent="0.25">
      <c r="A233" s="251" t="s">
        <v>375</v>
      </c>
    </row>
    <row r="234" spans="1:1" x14ac:dyDescent="0.25">
      <c r="A234" s="251"/>
    </row>
    <row r="235" spans="1:1" x14ac:dyDescent="0.25">
      <c r="A235" s="251" t="s">
        <v>376</v>
      </c>
    </row>
    <row r="236" spans="1:1" x14ac:dyDescent="0.25">
      <c r="A236" s="251" t="s">
        <v>377</v>
      </c>
    </row>
    <row r="237" spans="1:1" x14ac:dyDescent="0.25">
      <c r="A237" s="251" t="s">
        <v>378</v>
      </c>
    </row>
    <row r="238" spans="1:1" x14ac:dyDescent="0.25">
      <c r="A238" s="251" t="s">
        <v>379</v>
      </c>
    </row>
    <row r="239" spans="1:1" x14ac:dyDescent="0.25">
      <c r="A239" s="251" t="s">
        <v>380</v>
      </c>
    </row>
    <row r="240" spans="1:1" x14ac:dyDescent="0.25">
      <c r="A240" s="251" t="s">
        <v>381</v>
      </c>
    </row>
    <row r="241" spans="1:1" x14ac:dyDescent="0.25">
      <c r="A241" s="251" t="s">
        <v>382</v>
      </c>
    </row>
    <row r="242" spans="1:1" x14ac:dyDescent="0.25">
      <c r="A242" s="251" t="s">
        <v>383</v>
      </c>
    </row>
    <row r="243" spans="1:1" x14ac:dyDescent="0.25">
      <c r="A243" s="251" t="s">
        <v>384</v>
      </c>
    </row>
    <row r="244" spans="1:1" x14ac:dyDescent="0.25">
      <c r="A244" s="251"/>
    </row>
    <row r="245" spans="1:1" x14ac:dyDescent="0.25">
      <c r="A245" s="251" t="s">
        <v>385</v>
      </c>
    </row>
    <row r="246" spans="1:1" x14ac:dyDescent="0.25">
      <c r="A246" s="251"/>
    </row>
    <row r="247" spans="1:1" x14ac:dyDescent="0.25">
      <c r="A247" s="251" t="s">
        <v>386</v>
      </c>
    </row>
    <row r="248" spans="1:1" x14ac:dyDescent="0.25">
      <c r="A248" s="251" t="s">
        <v>387</v>
      </c>
    </row>
    <row r="249" spans="1:1" x14ac:dyDescent="0.25">
      <c r="A249" s="251" t="s">
        <v>388</v>
      </c>
    </row>
    <row r="250" spans="1:1" x14ac:dyDescent="0.25">
      <c r="A250" s="251" t="s">
        <v>389</v>
      </c>
    </row>
    <row r="251" spans="1:1" x14ac:dyDescent="0.25">
      <c r="A251" s="251"/>
    </row>
    <row r="252" spans="1:1" x14ac:dyDescent="0.25">
      <c r="A252" s="251" t="s">
        <v>390</v>
      </c>
    </row>
    <row r="253" spans="1:1" x14ac:dyDescent="0.25">
      <c r="A253" s="251" t="s">
        <v>391</v>
      </c>
    </row>
    <row r="254" spans="1:1" x14ac:dyDescent="0.25">
      <c r="A254" s="251" t="s">
        <v>392</v>
      </c>
    </row>
    <row r="255" spans="1:1" x14ac:dyDescent="0.25">
      <c r="A255" s="251" t="s">
        <v>393</v>
      </c>
    </row>
    <row r="256" spans="1:1" x14ac:dyDescent="0.25">
      <c r="A256" s="251"/>
    </row>
    <row r="257" spans="1:1" x14ac:dyDescent="0.25">
      <c r="A257" s="251" t="s">
        <v>394</v>
      </c>
    </row>
    <row r="258" spans="1:1" x14ac:dyDescent="0.25">
      <c r="A258" s="251" t="s">
        <v>395</v>
      </c>
    </row>
    <row r="259" spans="1:1" x14ac:dyDescent="0.25">
      <c r="A259" s="251" t="s">
        <v>396</v>
      </c>
    </row>
    <row r="260" spans="1:1" x14ac:dyDescent="0.25">
      <c r="A260" s="251" t="s">
        <v>397</v>
      </c>
    </row>
    <row r="261" spans="1:1" x14ac:dyDescent="0.25">
      <c r="A261" s="251" t="s">
        <v>398</v>
      </c>
    </row>
    <row r="262" spans="1:1" x14ac:dyDescent="0.25">
      <c r="A262" s="251" t="s">
        <v>399</v>
      </c>
    </row>
    <row r="263" spans="1:1" x14ac:dyDescent="0.25">
      <c r="A263" s="251" t="s">
        <v>400</v>
      </c>
    </row>
    <row r="264" spans="1:1" x14ac:dyDescent="0.25">
      <c r="A264" s="251" t="s">
        <v>401</v>
      </c>
    </row>
    <row r="265" spans="1:1" x14ac:dyDescent="0.25">
      <c r="A265" s="251" t="s">
        <v>402</v>
      </c>
    </row>
    <row r="266" spans="1:1" x14ac:dyDescent="0.25">
      <c r="A266" s="251" t="s">
        <v>403</v>
      </c>
    </row>
    <row r="267" spans="1:1" x14ac:dyDescent="0.25">
      <c r="A267" s="251" t="s">
        <v>404</v>
      </c>
    </row>
    <row r="268" spans="1:1" x14ac:dyDescent="0.25">
      <c r="A268" s="251"/>
    </row>
    <row r="269" spans="1:1" x14ac:dyDescent="0.25">
      <c r="A269" s="251" t="s">
        <v>405</v>
      </c>
    </row>
    <row r="270" spans="1:1" x14ac:dyDescent="0.25">
      <c r="A270" s="251" t="s">
        <v>406</v>
      </c>
    </row>
    <row r="271" spans="1:1" x14ac:dyDescent="0.25">
      <c r="A271" s="251" t="s">
        <v>407</v>
      </c>
    </row>
    <row r="272" spans="1:1" x14ac:dyDescent="0.25">
      <c r="A272" s="251" t="s">
        <v>408</v>
      </c>
    </row>
    <row r="273" spans="1:1" x14ac:dyDescent="0.25">
      <c r="A273" s="251" t="s">
        <v>409</v>
      </c>
    </row>
    <row r="274" spans="1:1" x14ac:dyDescent="0.25">
      <c r="A274" s="251"/>
    </row>
    <row r="275" spans="1:1" x14ac:dyDescent="0.25">
      <c r="A275" s="251" t="s">
        <v>410</v>
      </c>
    </row>
    <row r="276" spans="1:1" x14ac:dyDescent="0.25">
      <c r="A276" s="251" t="s">
        <v>411</v>
      </c>
    </row>
    <row r="277" spans="1:1" x14ac:dyDescent="0.25">
      <c r="A277" s="251" t="s">
        <v>412</v>
      </c>
    </row>
    <row r="278" spans="1:1" x14ac:dyDescent="0.25">
      <c r="A278" s="251" t="s">
        <v>413</v>
      </c>
    </row>
    <row r="279" spans="1:1" x14ac:dyDescent="0.25">
      <c r="A279" s="251" t="s">
        <v>414</v>
      </c>
    </row>
    <row r="280" spans="1:1" x14ac:dyDescent="0.25">
      <c r="A280" s="251" t="s">
        <v>415</v>
      </c>
    </row>
    <row r="281" spans="1:1" x14ac:dyDescent="0.25">
      <c r="A281" s="251" t="s">
        <v>416</v>
      </c>
    </row>
    <row r="282" spans="1:1" x14ac:dyDescent="0.25">
      <c r="A282" s="251" t="s">
        <v>417</v>
      </c>
    </row>
    <row r="283" spans="1:1" x14ac:dyDescent="0.25">
      <c r="A283" s="251" t="s">
        <v>418</v>
      </c>
    </row>
    <row r="284" spans="1:1" x14ac:dyDescent="0.25">
      <c r="A284" s="251" t="s">
        <v>419</v>
      </c>
    </row>
    <row r="285" spans="1:1" x14ac:dyDescent="0.25">
      <c r="A285" s="251" t="s">
        <v>420</v>
      </c>
    </row>
    <row r="286" spans="1:1" x14ac:dyDescent="0.25">
      <c r="A286" s="251" t="s">
        <v>421</v>
      </c>
    </row>
    <row r="287" spans="1:1" x14ac:dyDescent="0.25">
      <c r="A287" s="251"/>
    </row>
    <row r="288" spans="1:1" x14ac:dyDescent="0.25">
      <c r="A288" s="251" t="s">
        <v>422</v>
      </c>
    </row>
    <row r="289" spans="1:1" x14ac:dyDescent="0.25">
      <c r="A289" s="251" t="s">
        <v>423</v>
      </c>
    </row>
    <row r="290" spans="1:1" x14ac:dyDescent="0.25">
      <c r="A290" s="251" t="s">
        <v>424</v>
      </c>
    </row>
    <row r="291" spans="1:1" x14ac:dyDescent="0.25">
      <c r="A291" s="251" t="s">
        <v>425</v>
      </c>
    </row>
    <row r="292" spans="1:1" x14ac:dyDescent="0.25">
      <c r="A292" s="251"/>
    </row>
    <row r="293" spans="1:1" x14ac:dyDescent="0.25">
      <c r="A293" s="251" t="s">
        <v>426</v>
      </c>
    </row>
    <row r="294" spans="1:1" x14ac:dyDescent="0.25">
      <c r="A294" s="251" t="s">
        <v>427</v>
      </c>
    </row>
    <row r="295" spans="1:1" x14ac:dyDescent="0.25">
      <c r="A295" s="251" t="s">
        <v>428</v>
      </c>
    </row>
    <row r="296" spans="1:1" x14ac:dyDescent="0.25">
      <c r="A296" s="251"/>
    </row>
    <row r="297" spans="1:1" x14ac:dyDescent="0.25">
      <c r="A297" s="251" t="s">
        <v>429</v>
      </c>
    </row>
    <row r="298" spans="1:1" x14ac:dyDescent="0.25">
      <c r="A298" s="251" t="s">
        <v>430</v>
      </c>
    </row>
    <row r="299" spans="1:1" x14ac:dyDescent="0.25">
      <c r="A299" s="251" t="s">
        <v>431</v>
      </c>
    </row>
    <row r="300" spans="1:1" x14ac:dyDescent="0.25">
      <c r="A300" s="251" t="s">
        <v>432</v>
      </c>
    </row>
    <row r="301" spans="1:1" x14ac:dyDescent="0.25">
      <c r="A301" s="251" t="s">
        <v>433</v>
      </c>
    </row>
    <row r="302" spans="1:1" x14ac:dyDescent="0.25">
      <c r="A302" s="251" t="s">
        <v>434</v>
      </c>
    </row>
    <row r="303" spans="1:1" x14ac:dyDescent="0.25">
      <c r="A303" s="251" t="s">
        <v>435</v>
      </c>
    </row>
    <row r="304" spans="1:1" x14ac:dyDescent="0.25">
      <c r="A304" s="251" t="s">
        <v>436</v>
      </c>
    </row>
    <row r="305" spans="1:1" x14ac:dyDescent="0.25">
      <c r="A305" s="251" t="s">
        <v>437</v>
      </c>
    </row>
    <row r="306" spans="1:1" x14ac:dyDescent="0.25">
      <c r="A306" s="251" t="s">
        <v>438</v>
      </c>
    </row>
    <row r="307" spans="1:1" x14ac:dyDescent="0.25">
      <c r="A307" s="251" t="s">
        <v>439</v>
      </c>
    </row>
    <row r="308" spans="1:1" x14ac:dyDescent="0.25">
      <c r="A308" s="251" t="s">
        <v>440</v>
      </c>
    </row>
    <row r="309" spans="1:1" x14ac:dyDescent="0.25">
      <c r="A309" s="251"/>
    </row>
    <row r="310" spans="1:1" x14ac:dyDescent="0.25">
      <c r="A310" s="251" t="s">
        <v>441</v>
      </c>
    </row>
    <row r="311" spans="1:1" x14ac:dyDescent="0.25">
      <c r="A311" s="251" t="s">
        <v>442</v>
      </c>
    </row>
    <row r="312" spans="1:1" x14ac:dyDescent="0.25">
      <c r="A312" s="251" t="s">
        <v>443</v>
      </c>
    </row>
    <row r="313" spans="1:1" x14ac:dyDescent="0.25">
      <c r="A313" s="251" t="s">
        <v>444</v>
      </c>
    </row>
    <row r="314" spans="1:1" x14ac:dyDescent="0.25">
      <c r="A314" s="251" t="s">
        <v>445</v>
      </c>
    </row>
    <row r="315" spans="1:1" x14ac:dyDescent="0.25">
      <c r="A315" s="251" t="s">
        <v>446</v>
      </c>
    </row>
    <row r="316" spans="1:1" x14ac:dyDescent="0.25">
      <c r="A316" s="251" t="s">
        <v>447</v>
      </c>
    </row>
    <row r="317" spans="1:1" x14ac:dyDescent="0.25">
      <c r="A317" s="251"/>
    </row>
    <row r="318" spans="1:1" x14ac:dyDescent="0.25">
      <c r="A318" s="251" t="s">
        <v>448</v>
      </c>
    </row>
    <row r="319" spans="1:1" x14ac:dyDescent="0.25">
      <c r="A319" s="251" t="s">
        <v>449</v>
      </c>
    </row>
    <row r="320" spans="1:1" x14ac:dyDescent="0.25">
      <c r="A320" s="251" t="s">
        <v>450</v>
      </c>
    </row>
    <row r="321" spans="1:1" x14ac:dyDescent="0.25">
      <c r="A321" s="251" t="s">
        <v>451</v>
      </c>
    </row>
    <row r="322" spans="1:1" x14ac:dyDescent="0.25">
      <c r="A322" s="251" t="s">
        <v>452</v>
      </c>
    </row>
    <row r="323" spans="1:1" x14ac:dyDescent="0.25">
      <c r="A323" s="251" t="s">
        <v>453</v>
      </c>
    </row>
    <row r="324" spans="1:1" x14ac:dyDescent="0.25">
      <c r="A324" s="251" t="s">
        <v>454</v>
      </c>
    </row>
    <row r="325" spans="1:1" x14ac:dyDescent="0.25">
      <c r="A325" s="251" t="s">
        <v>455</v>
      </c>
    </row>
    <row r="326" spans="1:1" x14ac:dyDescent="0.25">
      <c r="A326" s="251" t="s">
        <v>456</v>
      </c>
    </row>
    <row r="327" spans="1:1" x14ac:dyDescent="0.25">
      <c r="A327" s="251" t="s">
        <v>457</v>
      </c>
    </row>
    <row r="328" spans="1:1" x14ac:dyDescent="0.25">
      <c r="A328" s="251"/>
    </row>
    <row r="329" spans="1:1" x14ac:dyDescent="0.25">
      <c r="A329" s="251" t="s">
        <v>458</v>
      </c>
    </row>
    <row r="330" spans="1:1" x14ac:dyDescent="0.25">
      <c r="A330" s="251" t="s">
        <v>459</v>
      </c>
    </row>
    <row r="331" spans="1:1" x14ac:dyDescent="0.25">
      <c r="A331" s="251" t="s">
        <v>460</v>
      </c>
    </row>
    <row r="332" spans="1:1" x14ac:dyDescent="0.25">
      <c r="A332" s="251" t="s">
        <v>461</v>
      </c>
    </row>
    <row r="333" spans="1:1" x14ac:dyDescent="0.25">
      <c r="A333" s="251" t="s">
        <v>462</v>
      </c>
    </row>
    <row r="334" spans="1:1" x14ac:dyDescent="0.25">
      <c r="A334" s="251" t="s">
        <v>463</v>
      </c>
    </row>
    <row r="335" spans="1:1" x14ac:dyDescent="0.25">
      <c r="A335" s="251" t="s">
        <v>464</v>
      </c>
    </row>
    <row r="336" spans="1:1" x14ac:dyDescent="0.25">
      <c r="A336" s="251"/>
    </row>
    <row r="337" spans="1:1" x14ac:dyDescent="0.25">
      <c r="A337" s="251" t="s">
        <v>465</v>
      </c>
    </row>
    <row r="338" spans="1:1" x14ac:dyDescent="0.25">
      <c r="A338" s="251" t="s">
        <v>466</v>
      </c>
    </row>
    <row r="339" spans="1:1" x14ac:dyDescent="0.25">
      <c r="A339" s="251" t="s">
        <v>467</v>
      </c>
    </row>
    <row r="340" spans="1:1" x14ac:dyDescent="0.25">
      <c r="A340" s="251" t="s">
        <v>468</v>
      </c>
    </row>
    <row r="341" spans="1:1" x14ac:dyDescent="0.25">
      <c r="A341" s="251" t="s">
        <v>469</v>
      </c>
    </row>
    <row r="342" spans="1:1" x14ac:dyDescent="0.25">
      <c r="A342" s="251"/>
    </row>
    <row r="343" spans="1:1" x14ac:dyDescent="0.25">
      <c r="A343" s="251" t="s">
        <v>470</v>
      </c>
    </row>
    <row r="344" spans="1:1" x14ac:dyDescent="0.25">
      <c r="A344" s="251"/>
    </row>
    <row r="345" spans="1:1" x14ac:dyDescent="0.25">
      <c r="A345" s="251" t="s">
        <v>471</v>
      </c>
    </row>
    <row r="346" spans="1:1" x14ac:dyDescent="0.25">
      <c r="A346" s="251" t="s">
        <v>472</v>
      </c>
    </row>
    <row r="347" spans="1:1" x14ac:dyDescent="0.25">
      <c r="A347" s="251" t="s">
        <v>473</v>
      </c>
    </row>
    <row r="348" spans="1:1" x14ac:dyDescent="0.25">
      <c r="A348" s="251" t="s">
        <v>474</v>
      </c>
    </row>
    <row r="349" spans="1:1" x14ac:dyDescent="0.25">
      <c r="A349" s="251" t="s">
        <v>475</v>
      </c>
    </row>
    <row r="350" spans="1:1" x14ac:dyDescent="0.25">
      <c r="A350" s="251" t="s">
        <v>476</v>
      </c>
    </row>
    <row r="351" spans="1:1" x14ac:dyDescent="0.25">
      <c r="A351" s="251" t="s">
        <v>477</v>
      </c>
    </row>
    <row r="352" spans="1:1" x14ac:dyDescent="0.25">
      <c r="A352" s="251" t="s">
        <v>478</v>
      </c>
    </row>
    <row r="353" spans="1:1" x14ac:dyDescent="0.25">
      <c r="A353" s="251"/>
    </row>
    <row r="354" spans="1:1" x14ac:dyDescent="0.25">
      <c r="A354" s="251" t="s">
        <v>479</v>
      </c>
    </row>
    <row r="355" spans="1:1" x14ac:dyDescent="0.25">
      <c r="A355" s="251" t="s">
        <v>480</v>
      </c>
    </row>
    <row r="356" spans="1:1" x14ac:dyDescent="0.25">
      <c r="A356" s="251" t="s">
        <v>481</v>
      </c>
    </row>
    <row r="357" spans="1:1" x14ac:dyDescent="0.25">
      <c r="A357" s="251" t="s">
        <v>482</v>
      </c>
    </row>
    <row r="358" spans="1:1" x14ac:dyDescent="0.25">
      <c r="A358" s="251" t="s">
        <v>483</v>
      </c>
    </row>
    <row r="359" spans="1:1" x14ac:dyDescent="0.25">
      <c r="A359" s="251" t="s">
        <v>484</v>
      </c>
    </row>
    <row r="360" spans="1:1" x14ac:dyDescent="0.25">
      <c r="A360" s="251"/>
    </row>
    <row r="361" spans="1:1" x14ac:dyDescent="0.25">
      <c r="A361" s="251" t="s">
        <v>485</v>
      </c>
    </row>
    <row r="362" spans="1:1" x14ac:dyDescent="0.25">
      <c r="A362" s="251" t="s">
        <v>486</v>
      </c>
    </row>
    <row r="363" spans="1:1" x14ac:dyDescent="0.25">
      <c r="A363" s="251" t="s">
        <v>487</v>
      </c>
    </row>
    <row r="364" spans="1:1" x14ac:dyDescent="0.25">
      <c r="A364" s="251"/>
    </row>
    <row r="365" spans="1:1" x14ac:dyDescent="0.25">
      <c r="A365" s="251" t="s">
        <v>488</v>
      </c>
    </row>
    <row r="366" spans="1:1" x14ac:dyDescent="0.25">
      <c r="A366" s="251" t="s">
        <v>489</v>
      </c>
    </row>
    <row r="367" spans="1:1" x14ac:dyDescent="0.25">
      <c r="A367" s="251"/>
    </row>
    <row r="368" spans="1:1" x14ac:dyDescent="0.25">
      <c r="A368" s="251" t="s">
        <v>490</v>
      </c>
    </row>
    <row r="369" spans="1:1" x14ac:dyDescent="0.25">
      <c r="A369" s="251" t="s">
        <v>491</v>
      </c>
    </row>
    <row r="370" spans="1:1" x14ac:dyDescent="0.25">
      <c r="A370" s="251" t="s">
        <v>492</v>
      </c>
    </row>
    <row r="371" spans="1:1" x14ac:dyDescent="0.25">
      <c r="A371" s="251"/>
    </row>
    <row r="372" spans="1:1" x14ac:dyDescent="0.25">
      <c r="A372" s="251" t="s">
        <v>493</v>
      </c>
    </row>
    <row r="373" spans="1:1" x14ac:dyDescent="0.25">
      <c r="A373" s="251" t="s">
        <v>494</v>
      </c>
    </row>
    <row r="374" spans="1:1" x14ac:dyDescent="0.25">
      <c r="A374" s="251" t="s">
        <v>495</v>
      </c>
    </row>
    <row r="375" spans="1:1" x14ac:dyDescent="0.25">
      <c r="A375" s="251"/>
    </row>
    <row r="376" spans="1:1" x14ac:dyDescent="0.25">
      <c r="A376" s="251" t="s">
        <v>496</v>
      </c>
    </row>
    <row r="377" spans="1:1" x14ac:dyDescent="0.25">
      <c r="A377" s="251" t="s">
        <v>497</v>
      </c>
    </row>
    <row r="378" spans="1:1" x14ac:dyDescent="0.25">
      <c r="A378" s="251"/>
    </row>
    <row r="379" spans="1:1" x14ac:dyDescent="0.25">
      <c r="A379" s="251" t="s">
        <v>498</v>
      </c>
    </row>
    <row r="380" spans="1:1" x14ac:dyDescent="0.25">
      <c r="A380" s="251" t="s">
        <v>499</v>
      </c>
    </row>
    <row r="381" spans="1:1" x14ac:dyDescent="0.25">
      <c r="A381" s="251"/>
    </row>
    <row r="382" spans="1:1" x14ac:dyDescent="0.25">
      <c r="A382" s="251" t="s">
        <v>500</v>
      </c>
    </row>
    <row r="383" spans="1:1" x14ac:dyDescent="0.25">
      <c r="A383" s="251" t="s">
        <v>501</v>
      </c>
    </row>
    <row r="384" spans="1:1" x14ac:dyDescent="0.25">
      <c r="A384" s="251" t="s">
        <v>502</v>
      </c>
    </row>
    <row r="385" spans="1:1" x14ac:dyDescent="0.25">
      <c r="A385" s="251" t="s">
        <v>503</v>
      </c>
    </row>
    <row r="386" spans="1:1" x14ac:dyDescent="0.25">
      <c r="A386" s="251" t="s">
        <v>504</v>
      </c>
    </row>
    <row r="387" spans="1:1" x14ac:dyDescent="0.25">
      <c r="A387" s="251"/>
    </row>
    <row r="388" spans="1:1" x14ac:dyDescent="0.25">
      <c r="A388" s="251" t="s">
        <v>505</v>
      </c>
    </row>
    <row r="389" spans="1:1" x14ac:dyDescent="0.25">
      <c r="A389" s="251" t="s">
        <v>506</v>
      </c>
    </row>
    <row r="390" spans="1:1" x14ac:dyDescent="0.25">
      <c r="A390" s="251" t="s">
        <v>507</v>
      </c>
    </row>
    <row r="391" spans="1:1" x14ac:dyDescent="0.25">
      <c r="A391" s="251" t="s">
        <v>508</v>
      </c>
    </row>
    <row r="392" spans="1:1" x14ac:dyDescent="0.25">
      <c r="A392" s="251" t="s">
        <v>509</v>
      </c>
    </row>
    <row r="393" spans="1:1" x14ac:dyDescent="0.25">
      <c r="A393" s="251" t="s">
        <v>510</v>
      </c>
    </row>
    <row r="394" spans="1:1" x14ac:dyDescent="0.25">
      <c r="A394" s="251" t="s">
        <v>511</v>
      </c>
    </row>
    <row r="395" spans="1:1" x14ac:dyDescent="0.25">
      <c r="A395" s="251" t="s">
        <v>512</v>
      </c>
    </row>
    <row r="396" spans="1:1" x14ac:dyDescent="0.25">
      <c r="A396" s="251" t="s">
        <v>513</v>
      </c>
    </row>
    <row r="397" spans="1:1" x14ac:dyDescent="0.25">
      <c r="A397" s="251"/>
    </row>
    <row r="398" spans="1:1" x14ac:dyDescent="0.25">
      <c r="A398" s="251" t="s">
        <v>514</v>
      </c>
    </row>
    <row r="399" spans="1:1" x14ac:dyDescent="0.25">
      <c r="A399" s="251" t="s">
        <v>515</v>
      </c>
    </row>
    <row r="400" spans="1:1" x14ac:dyDescent="0.25">
      <c r="A400" s="251" t="s">
        <v>516</v>
      </c>
    </row>
    <row r="401" spans="1:1" x14ac:dyDescent="0.25">
      <c r="A401" s="251" t="s">
        <v>517</v>
      </c>
    </row>
    <row r="402" spans="1:1" x14ac:dyDescent="0.25">
      <c r="A402" s="251"/>
    </row>
    <row r="403" spans="1:1" x14ac:dyDescent="0.25">
      <c r="A403" s="251" t="s">
        <v>518</v>
      </c>
    </row>
    <row r="404" spans="1:1" x14ac:dyDescent="0.25">
      <c r="A404" s="251" t="s">
        <v>519</v>
      </c>
    </row>
    <row r="405" spans="1:1" x14ac:dyDescent="0.25">
      <c r="A405" s="251" t="s">
        <v>520</v>
      </c>
    </row>
    <row r="406" spans="1:1" x14ac:dyDescent="0.25">
      <c r="A406" s="251"/>
    </row>
    <row r="407" spans="1:1" x14ac:dyDescent="0.25">
      <c r="A407" s="251" t="s">
        <v>521</v>
      </c>
    </row>
    <row r="408" spans="1:1" x14ac:dyDescent="0.25">
      <c r="A408" s="251"/>
    </row>
    <row r="409" spans="1:1" x14ac:dyDescent="0.25">
      <c r="A409" s="251" t="s">
        <v>522</v>
      </c>
    </row>
    <row r="410" spans="1:1" x14ac:dyDescent="0.25">
      <c r="A410" s="251" t="s">
        <v>523</v>
      </c>
    </row>
    <row r="411" spans="1:1" x14ac:dyDescent="0.25">
      <c r="A411" s="251" t="s">
        <v>524</v>
      </c>
    </row>
    <row r="412" spans="1:1" x14ac:dyDescent="0.25">
      <c r="A412" s="251" t="s">
        <v>525</v>
      </c>
    </row>
    <row r="413" spans="1:1" x14ac:dyDescent="0.25">
      <c r="A413" s="251" t="s">
        <v>526</v>
      </c>
    </row>
    <row r="414" spans="1:1" x14ac:dyDescent="0.25">
      <c r="A414" s="251"/>
    </row>
    <row r="415" spans="1:1" x14ac:dyDescent="0.25">
      <c r="A415" s="251" t="s">
        <v>527</v>
      </c>
    </row>
    <row r="416" spans="1:1" x14ac:dyDescent="0.25">
      <c r="A416" s="251" t="s">
        <v>528</v>
      </c>
    </row>
    <row r="417" spans="1:1" x14ac:dyDescent="0.25">
      <c r="A417" s="251" t="s">
        <v>529</v>
      </c>
    </row>
    <row r="418" spans="1:1" x14ac:dyDescent="0.25">
      <c r="A418" s="251" t="s">
        <v>530</v>
      </c>
    </row>
    <row r="419" spans="1:1" x14ac:dyDescent="0.25">
      <c r="A419" s="251" t="s">
        <v>531</v>
      </c>
    </row>
    <row r="420" spans="1:1" x14ac:dyDescent="0.25">
      <c r="A420" s="251" t="s">
        <v>532</v>
      </c>
    </row>
    <row r="421" spans="1:1" x14ac:dyDescent="0.25">
      <c r="A421" s="251"/>
    </row>
    <row r="422" spans="1:1" x14ac:dyDescent="0.25">
      <c r="A422" s="251" t="s">
        <v>533</v>
      </c>
    </row>
    <row r="423" spans="1:1" x14ac:dyDescent="0.25">
      <c r="A423" s="251" t="s">
        <v>534</v>
      </c>
    </row>
    <row r="424" spans="1:1" x14ac:dyDescent="0.25">
      <c r="A424" s="251" t="s">
        <v>535</v>
      </c>
    </row>
    <row r="425" spans="1:1" x14ac:dyDescent="0.25">
      <c r="A425" s="251" t="s">
        <v>536</v>
      </c>
    </row>
    <row r="426" spans="1:1" x14ac:dyDescent="0.25">
      <c r="A426" s="251" t="s">
        <v>537</v>
      </c>
    </row>
    <row r="427" spans="1:1" x14ac:dyDescent="0.25">
      <c r="A427" s="251" t="s">
        <v>538</v>
      </c>
    </row>
    <row r="428" spans="1:1" x14ac:dyDescent="0.25">
      <c r="A428" s="251"/>
    </row>
    <row r="429" spans="1:1" x14ac:dyDescent="0.25">
      <c r="A429" s="251" t="s">
        <v>539</v>
      </c>
    </row>
    <row r="430" spans="1:1" x14ac:dyDescent="0.25">
      <c r="A430" s="251" t="s">
        <v>540</v>
      </c>
    </row>
    <row r="431" spans="1:1" x14ac:dyDescent="0.25">
      <c r="A431" s="251" t="s">
        <v>541</v>
      </c>
    </row>
    <row r="432" spans="1:1" x14ac:dyDescent="0.25">
      <c r="A432" s="251" t="s">
        <v>542</v>
      </c>
    </row>
    <row r="433" spans="1:1" x14ac:dyDescent="0.25">
      <c r="A433" s="251" t="s">
        <v>543</v>
      </c>
    </row>
    <row r="434" spans="1:1" x14ac:dyDescent="0.25">
      <c r="A434" s="251"/>
    </row>
    <row r="435" spans="1:1" x14ac:dyDescent="0.25">
      <c r="A435" s="251" t="s">
        <v>544</v>
      </c>
    </row>
    <row r="436" spans="1:1" x14ac:dyDescent="0.25">
      <c r="A436" s="251"/>
    </row>
    <row r="437" spans="1:1" x14ac:dyDescent="0.25">
      <c r="A437" s="251" t="s">
        <v>545</v>
      </c>
    </row>
    <row r="438" spans="1:1" x14ac:dyDescent="0.25">
      <c r="A438" s="251" t="s">
        <v>546</v>
      </c>
    </row>
    <row r="439" spans="1:1" x14ac:dyDescent="0.25">
      <c r="A439" s="251" t="s">
        <v>547</v>
      </c>
    </row>
    <row r="440" spans="1:1" x14ac:dyDescent="0.25">
      <c r="A440" s="251" t="s">
        <v>548</v>
      </c>
    </row>
    <row r="441" spans="1:1" x14ac:dyDescent="0.25">
      <c r="A441" s="251" t="s">
        <v>549</v>
      </c>
    </row>
    <row r="442" spans="1:1" x14ac:dyDescent="0.25">
      <c r="A442" s="251" t="s">
        <v>550</v>
      </c>
    </row>
    <row r="443" spans="1:1" x14ac:dyDescent="0.25">
      <c r="A443" s="251" t="s">
        <v>551</v>
      </c>
    </row>
    <row r="444" spans="1:1" x14ac:dyDescent="0.25">
      <c r="A444" s="251" t="s">
        <v>552</v>
      </c>
    </row>
    <row r="445" spans="1:1" x14ac:dyDescent="0.25">
      <c r="A445" s="251"/>
    </row>
    <row r="446" spans="1:1" x14ac:dyDescent="0.25">
      <c r="A446" s="251" t="s">
        <v>553</v>
      </c>
    </row>
    <row r="447" spans="1:1" x14ac:dyDescent="0.25">
      <c r="A447" s="251"/>
    </row>
    <row r="448" spans="1:1" x14ac:dyDescent="0.25">
      <c r="A448" s="251" t="s">
        <v>554</v>
      </c>
    </row>
    <row r="449" spans="1:1" x14ac:dyDescent="0.25">
      <c r="A449" s="251" t="s">
        <v>555</v>
      </c>
    </row>
    <row r="450" spans="1:1" x14ac:dyDescent="0.25">
      <c r="A450" s="251" t="s">
        <v>556</v>
      </c>
    </row>
    <row r="451" spans="1:1" x14ac:dyDescent="0.25">
      <c r="A451" s="251" t="s">
        <v>557</v>
      </c>
    </row>
    <row r="452" spans="1:1" x14ac:dyDescent="0.25">
      <c r="A452" s="251"/>
    </row>
    <row r="453" spans="1:1" x14ac:dyDescent="0.25">
      <c r="A453" s="251" t="s">
        <v>558</v>
      </c>
    </row>
    <row r="454" spans="1:1" x14ac:dyDescent="0.25">
      <c r="A454" s="251" t="s">
        <v>559</v>
      </c>
    </row>
    <row r="455" spans="1:1" x14ac:dyDescent="0.25">
      <c r="A455" s="251" t="s">
        <v>560</v>
      </c>
    </row>
    <row r="456" spans="1:1" x14ac:dyDescent="0.25">
      <c r="A456" s="251" t="s">
        <v>561</v>
      </c>
    </row>
    <row r="457" spans="1:1" x14ac:dyDescent="0.25">
      <c r="A457" s="251" t="s">
        <v>562</v>
      </c>
    </row>
    <row r="458" spans="1:1" x14ac:dyDescent="0.25">
      <c r="A458" s="251" t="s">
        <v>563</v>
      </c>
    </row>
    <row r="459" spans="1:1" x14ac:dyDescent="0.25">
      <c r="A459" s="251" t="s">
        <v>564</v>
      </c>
    </row>
    <row r="460" spans="1:1" x14ac:dyDescent="0.25">
      <c r="A460" s="251" t="s">
        <v>565</v>
      </c>
    </row>
    <row r="461" spans="1:1" x14ac:dyDescent="0.25">
      <c r="A461" s="251" t="s">
        <v>566</v>
      </c>
    </row>
    <row r="462" spans="1:1" x14ac:dyDescent="0.25">
      <c r="A462" s="251"/>
    </row>
    <row r="463" spans="1:1" x14ac:dyDescent="0.25">
      <c r="A463" s="251" t="s">
        <v>567</v>
      </c>
    </row>
    <row r="464" spans="1:1" x14ac:dyDescent="0.25">
      <c r="A464" s="251" t="s">
        <v>568</v>
      </c>
    </row>
    <row r="465" spans="1:1" x14ac:dyDescent="0.25">
      <c r="A465" s="251" t="s">
        <v>569</v>
      </c>
    </row>
    <row r="466" spans="1:1" x14ac:dyDescent="0.25">
      <c r="A466" s="251" t="s">
        <v>570</v>
      </c>
    </row>
    <row r="467" spans="1:1" x14ac:dyDescent="0.25">
      <c r="A467" s="251" t="s">
        <v>571</v>
      </c>
    </row>
    <row r="468" spans="1:1" x14ac:dyDescent="0.25">
      <c r="A468" s="251" t="s">
        <v>572</v>
      </c>
    </row>
    <row r="469" spans="1:1" x14ac:dyDescent="0.25">
      <c r="A469" s="251" t="s">
        <v>573</v>
      </c>
    </row>
    <row r="470" spans="1:1" x14ac:dyDescent="0.25">
      <c r="A470" s="251"/>
    </row>
    <row r="471" spans="1:1" x14ac:dyDescent="0.25">
      <c r="A471" s="251" t="s">
        <v>574</v>
      </c>
    </row>
    <row r="472" spans="1:1" x14ac:dyDescent="0.25">
      <c r="A472" s="251"/>
    </row>
    <row r="473" spans="1:1" x14ac:dyDescent="0.25">
      <c r="A473" s="251" t="s">
        <v>575</v>
      </c>
    </row>
    <row r="474" spans="1:1" x14ac:dyDescent="0.25">
      <c r="A474" s="251" t="s">
        <v>576</v>
      </c>
    </row>
    <row r="475" spans="1:1" x14ac:dyDescent="0.25">
      <c r="A475" s="251" t="s">
        <v>577</v>
      </c>
    </row>
    <row r="476" spans="1:1" x14ac:dyDescent="0.25">
      <c r="A476" s="251"/>
    </row>
    <row r="477" spans="1:1" x14ac:dyDescent="0.25">
      <c r="A477" s="251" t="s">
        <v>578</v>
      </c>
    </row>
    <row r="478" spans="1:1" x14ac:dyDescent="0.25">
      <c r="A478" s="251" t="s">
        <v>579</v>
      </c>
    </row>
    <row r="479" spans="1:1" x14ac:dyDescent="0.25">
      <c r="A479" s="251" t="s">
        <v>580</v>
      </c>
    </row>
    <row r="480" spans="1:1" x14ac:dyDescent="0.25">
      <c r="A480" s="251" t="s">
        <v>581</v>
      </c>
    </row>
    <row r="481" spans="1:1" x14ac:dyDescent="0.25">
      <c r="A481" s="251" t="s">
        <v>582</v>
      </c>
    </row>
    <row r="482" spans="1:1" x14ac:dyDescent="0.25">
      <c r="A482" s="251" t="s">
        <v>583</v>
      </c>
    </row>
    <row r="483" spans="1:1" x14ac:dyDescent="0.25">
      <c r="A483" s="251" t="s">
        <v>584</v>
      </c>
    </row>
    <row r="484" spans="1:1" x14ac:dyDescent="0.25">
      <c r="A484" s="251" t="s">
        <v>585</v>
      </c>
    </row>
    <row r="485" spans="1:1" x14ac:dyDescent="0.25">
      <c r="A485" s="251" t="s">
        <v>586</v>
      </c>
    </row>
    <row r="486" spans="1:1" x14ac:dyDescent="0.25">
      <c r="A486" s="251"/>
    </row>
    <row r="487" spans="1:1" x14ac:dyDescent="0.25">
      <c r="A487" s="251" t="s">
        <v>587</v>
      </c>
    </row>
    <row r="488" spans="1:1" x14ac:dyDescent="0.25">
      <c r="A488" s="251" t="s">
        <v>588</v>
      </c>
    </row>
    <row r="489" spans="1:1" x14ac:dyDescent="0.25">
      <c r="A489" s="251" t="s">
        <v>589</v>
      </c>
    </row>
    <row r="490" spans="1:1" x14ac:dyDescent="0.25">
      <c r="A490" s="251" t="s">
        <v>590</v>
      </c>
    </row>
    <row r="491" spans="1:1" x14ac:dyDescent="0.25">
      <c r="A491" s="251"/>
    </row>
    <row r="492" spans="1:1" x14ac:dyDescent="0.25">
      <c r="A492" s="251" t="s">
        <v>591</v>
      </c>
    </row>
    <row r="493" spans="1:1" x14ac:dyDescent="0.25">
      <c r="A493" s="251" t="s">
        <v>592</v>
      </c>
    </row>
    <row r="494" spans="1:1" x14ac:dyDescent="0.25">
      <c r="A494" s="251" t="s">
        <v>593</v>
      </c>
    </row>
    <row r="495" spans="1:1" x14ac:dyDescent="0.25">
      <c r="A495" s="251" t="s">
        <v>594</v>
      </c>
    </row>
    <row r="496" spans="1:1" x14ac:dyDescent="0.25">
      <c r="A496" s="251" t="s">
        <v>595</v>
      </c>
    </row>
    <row r="497" spans="1:1" x14ac:dyDescent="0.25">
      <c r="A497" s="251" t="s">
        <v>596</v>
      </c>
    </row>
    <row r="498" spans="1:1" x14ac:dyDescent="0.25">
      <c r="A498" s="251"/>
    </row>
    <row r="499" spans="1:1" x14ac:dyDescent="0.25">
      <c r="A499" s="251" t="s">
        <v>597</v>
      </c>
    </row>
    <row r="500" spans="1:1" x14ac:dyDescent="0.25">
      <c r="A500" s="251" t="s">
        <v>598</v>
      </c>
    </row>
    <row r="501" spans="1:1" x14ac:dyDescent="0.25">
      <c r="A501" s="251" t="s">
        <v>599</v>
      </c>
    </row>
    <row r="502" spans="1:1" x14ac:dyDescent="0.25">
      <c r="A502" s="251" t="s">
        <v>600</v>
      </c>
    </row>
    <row r="503" spans="1:1" x14ac:dyDescent="0.25">
      <c r="A503" s="251" t="s">
        <v>601</v>
      </c>
    </row>
    <row r="504" spans="1:1" x14ac:dyDescent="0.25">
      <c r="A504" s="251" t="s">
        <v>602</v>
      </c>
    </row>
    <row r="505" spans="1:1" x14ac:dyDescent="0.25">
      <c r="A505" s="251" t="s">
        <v>603</v>
      </c>
    </row>
    <row r="506" spans="1:1" x14ac:dyDescent="0.25">
      <c r="A506" s="251" t="s">
        <v>604</v>
      </c>
    </row>
    <row r="507" spans="1:1" x14ac:dyDescent="0.25">
      <c r="A507" s="251" t="s">
        <v>605</v>
      </c>
    </row>
    <row r="508" spans="1:1" x14ac:dyDescent="0.25">
      <c r="A508" s="251" t="s">
        <v>606</v>
      </c>
    </row>
    <row r="509" spans="1:1" x14ac:dyDescent="0.25">
      <c r="A509" s="251" t="s">
        <v>607</v>
      </c>
    </row>
    <row r="510" spans="1:1" x14ac:dyDescent="0.25">
      <c r="A510" s="251" t="s">
        <v>608</v>
      </c>
    </row>
    <row r="511" spans="1:1" x14ac:dyDescent="0.25">
      <c r="A511" s="251" t="s">
        <v>609</v>
      </c>
    </row>
    <row r="512" spans="1:1" x14ac:dyDescent="0.25">
      <c r="A512" s="251"/>
    </row>
    <row r="513" spans="1:1" x14ac:dyDescent="0.25">
      <c r="A513" s="251" t="s">
        <v>610</v>
      </c>
    </row>
    <row r="514" spans="1:1" x14ac:dyDescent="0.25">
      <c r="A514" s="251" t="s">
        <v>611</v>
      </c>
    </row>
    <row r="515" spans="1:1" x14ac:dyDescent="0.25">
      <c r="A515" s="251" t="s">
        <v>612</v>
      </c>
    </row>
    <row r="516" spans="1:1" x14ac:dyDescent="0.25">
      <c r="A516" s="251" t="s">
        <v>613</v>
      </c>
    </row>
    <row r="517" spans="1:1" x14ac:dyDescent="0.25">
      <c r="A517" s="251" t="s">
        <v>614</v>
      </c>
    </row>
    <row r="518" spans="1:1" x14ac:dyDescent="0.25">
      <c r="A518" s="251" t="s">
        <v>615</v>
      </c>
    </row>
    <row r="519" spans="1:1" x14ac:dyDescent="0.25">
      <c r="A519" s="251" t="s">
        <v>616</v>
      </c>
    </row>
    <row r="520" spans="1:1" x14ac:dyDescent="0.25">
      <c r="A520" s="251"/>
    </row>
    <row r="521" spans="1:1" x14ac:dyDescent="0.25">
      <c r="A521" s="251" t="s">
        <v>617</v>
      </c>
    </row>
    <row r="522" spans="1:1" x14ac:dyDescent="0.25">
      <c r="A522" s="251" t="s">
        <v>618</v>
      </c>
    </row>
    <row r="523" spans="1:1" x14ac:dyDescent="0.25">
      <c r="A523" s="251" t="s">
        <v>619</v>
      </c>
    </row>
    <row r="524" spans="1:1" x14ac:dyDescent="0.25">
      <c r="A524" s="251" t="s">
        <v>620</v>
      </c>
    </row>
    <row r="525" spans="1:1" x14ac:dyDescent="0.25">
      <c r="A525" s="251" t="s">
        <v>621</v>
      </c>
    </row>
    <row r="526" spans="1:1" x14ac:dyDescent="0.25">
      <c r="A526" s="251" t="s">
        <v>622</v>
      </c>
    </row>
    <row r="527" spans="1:1" x14ac:dyDescent="0.25">
      <c r="A527" s="251" t="s">
        <v>623</v>
      </c>
    </row>
    <row r="528" spans="1:1" x14ac:dyDescent="0.25">
      <c r="A528" s="251" t="s">
        <v>624</v>
      </c>
    </row>
    <row r="529" spans="1:1" x14ac:dyDescent="0.25">
      <c r="A529" s="251" t="s">
        <v>625</v>
      </c>
    </row>
    <row r="530" spans="1:1" x14ac:dyDescent="0.25">
      <c r="A530" s="251" t="s">
        <v>626</v>
      </c>
    </row>
    <row r="531" spans="1:1" x14ac:dyDescent="0.25">
      <c r="A531" s="251" t="s">
        <v>627</v>
      </c>
    </row>
    <row r="532" spans="1:1" x14ac:dyDescent="0.25">
      <c r="A532" s="251" t="s">
        <v>628</v>
      </c>
    </row>
    <row r="533" spans="1:1" x14ac:dyDescent="0.25">
      <c r="A533" s="251" t="s">
        <v>629</v>
      </c>
    </row>
    <row r="534" spans="1:1" x14ac:dyDescent="0.25">
      <c r="A534" s="251" t="s">
        <v>630</v>
      </c>
    </row>
    <row r="535" spans="1:1" x14ac:dyDescent="0.25">
      <c r="A535" s="251"/>
    </row>
    <row r="536" spans="1:1" x14ac:dyDescent="0.25">
      <c r="A536" s="251" t="s">
        <v>631</v>
      </c>
    </row>
    <row r="537" spans="1:1" x14ac:dyDescent="0.25">
      <c r="A537" s="251" t="s">
        <v>632</v>
      </c>
    </row>
    <row r="538" spans="1:1" x14ac:dyDescent="0.25">
      <c r="A538" s="251" t="s">
        <v>633</v>
      </c>
    </row>
    <row r="539" spans="1:1" x14ac:dyDescent="0.25">
      <c r="A539" s="251"/>
    </row>
    <row r="540" spans="1:1" x14ac:dyDescent="0.25">
      <c r="A540" s="251" t="s">
        <v>634</v>
      </c>
    </row>
    <row r="541" spans="1:1" x14ac:dyDescent="0.25">
      <c r="A541" s="251"/>
    </row>
    <row r="542" spans="1:1" x14ac:dyDescent="0.25">
      <c r="A542" s="251" t="s">
        <v>635</v>
      </c>
    </row>
    <row r="543" spans="1:1" x14ac:dyDescent="0.25">
      <c r="A543" s="251" t="s">
        <v>636</v>
      </c>
    </row>
    <row r="544" spans="1:1" x14ac:dyDescent="0.25">
      <c r="A544" s="251" t="s">
        <v>637</v>
      </c>
    </row>
    <row r="545" spans="1:1" x14ac:dyDescent="0.25">
      <c r="A545" s="251" t="s">
        <v>638</v>
      </c>
    </row>
    <row r="546" spans="1:1" x14ac:dyDescent="0.25">
      <c r="A546" s="251" t="s">
        <v>639</v>
      </c>
    </row>
    <row r="547" spans="1:1" x14ac:dyDescent="0.25">
      <c r="A547" s="251" t="s">
        <v>640</v>
      </c>
    </row>
    <row r="548" spans="1:1" x14ac:dyDescent="0.25">
      <c r="A548" s="251" t="s">
        <v>641</v>
      </c>
    </row>
    <row r="549" spans="1:1" x14ac:dyDescent="0.25">
      <c r="A549" s="251" t="s">
        <v>642</v>
      </c>
    </row>
    <row r="550" spans="1:1" x14ac:dyDescent="0.25">
      <c r="A550" s="251" t="s">
        <v>643</v>
      </c>
    </row>
    <row r="551" spans="1:1" x14ac:dyDescent="0.25">
      <c r="A551" s="251"/>
    </row>
    <row r="552" spans="1:1" x14ac:dyDescent="0.25">
      <c r="A552" s="251" t="s">
        <v>644</v>
      </c>
    </row>
    <row r="553" spans="1:1" x14ac:dyDescent="0.25">
      <c r="A553" s="251"/>
    </row>
    <row r="554" spans="1:1" x14ac:dyDescent="0.25">
      <c r="A554" s="251" t="s">
        <v>645</v>
      </c>
    </row>
    <row r="555" spans="1:1" x14ac:dyDescent="0.25">
      <c r="A555" s="251" t="s">
        <v>646</v>
      </c>
    </row>
    <row r="556" spans="1:1" x14ac:dyDescent="0.25">
      <c r="A556" s="251" t="s">
        <v>647</v>
      </c>
    </row>
    <row r="557" spans="1:1" x14ac:dyDescent="0.25">
      <c r="A557" s="251" t="s">
        <v>648</v>
      </c>
    </row>
    <row r="558" spans="1:1" x14ac:dyDescent="0.25">
      <c r="A558" s="251" t="s">
        <v>649</v>
      </c>
    </row>
    <row r="559" spans="1:1" x14ac:dyDescent="0.25">
      <c r="A559" s="251" t="s">
        <v>650</v>
      </c>
    </row>
    <row r="560" spans="1:1" x14ac:dyDescent="0.25">
      <c r="A560" s="251" t="s">
        <v>651</v>
      </c>
    </row>
    <row r="561" spans="1:1" x14ac:dyDescent="0.25">
      <c r="A561" s="251" t="s">
        <v>652</v>
      </c>
    </row>
    <row r="562" spans="1:1" x14ac:dyDescent="0.25">
      <c r="A562" s="251"/>
    </row>
    <row r="563" spans="1:1" x14ac:dyDescent="0.25">
      <c r="A563" s="251" t="s">
        <v>653</v>
      </c>
    </row>
    <row r="564" spans="1:1" x14ac:dyDescent="0.25">
      <c r="A564" s="251"/>
    </row>
    <row r="565" spans="1:1" x14ac:dyDescent="0.25">
      <c r="A565" s="251" t="s">
        <v>654</v>
      </c>
    </row>
    <row r="566" spans="1:1" x14ac:dyDescent="0.25">
      <c r="A566" s="251" t="s">
        <v>655</v>
      </c>
    </row>
    <row r="567" spans="1:1" x14ac:dyDescent="0.25">
      <c r="A567" s="251" t="s">
        <v>656</v>
      </c>
    </row>
    <row r="568" spans="1:1" x14ac:dyDescent="0.25">
      <c r="A568" s="251" t="s">
        <v>657</v>
      </c>
    </row>
    <row r="569" spans="1:1" x14ac:dyDescent="0.25">
      <c r="A569" s="251"/>
    </row>
    <row r="570" spans="1:1" x14ac:dyDescent="0.25">
      <c r="A570" s="251" t="s">
        <v>658</v>
      </c>
    </row>
    <row r="571" spans="1:1" x14ac:dyDescent="0.25">
      <c r="A571" s="251" t="s">
        <v>659</v>
      </c>
    </row>
    <row r="572" spans="1:1" x14ac:dyDescent="0.25">
      <c r="A572" s="251" t="s">
        <v>660</v>
      </c>
    </row>
    <row r="573" spans="1:1" x14ac:dyDescent="0.25">
      <c r="A573" s="251" t="s">
        <v>661</v>
      </c>
    </row>
    <row r="574" spans="1:1" x14ac:dyDescent="0.25">
      <c r="A574" s="251" t="s">
        <v>662</v>
      </c>
    </row>
    <row r="575" spans="1:1" x14ac:dyDescent="0.25">
      <c r="A575" s="251" t="s">
        <v>663</v>
      </c>
    </row>
    <row r="576" spans="1:1" x14ac:dyDescent="0.25">
      <c r="A576" s="251" t="s">
        <v>664</v>
      </c>
    </row>
    <row r="577" spans="1:1" x14ac:dyDescent="0.25">
      <c r="A577" s="251" t="s">
        <v>665</v>
      </c>
    </row>
    <row r="578" spans="1:1" x14ac:dyDescent="0.25">
      <c r="A578" s="251"/>
    </row>
    <row r="579" spans="1:1" x14ac:dyDescent="0.25">
      <c r="A579" s="251" t="s">
        <v>666</v>
      </c>
    </row>
    <row r="580" spans="1:1" x14ac:dyDescent="0.25">
      <c r="A580" s="251" t="s">
        <v>667</v>
      </c>
    </row>
    <row r="581" spans="1:1" x14ac:dyDescent="0.25">
      <c r="A581" s="251" t="s">
        <v>668</v>
      </c>
    </row>
    <row r="582" spans="1:1" x14ac:dyDescent="0.25">
      <c r="A582" s="251" t="s">
        <v>669</v>
      </c>
    </row>
    <row r="583" spans="1:1" x14ac:dyDescent="0.25">
      <c r="A583" s="251"/>
    </row>
    <row r="584" spans="1:1" x14ac:dyDescent="0.25">
      <c r="A584" s="251" t="s">
        <v>670</v>
      </c>
    </row>
    <row r="585" spans="1:1" x14ac:dyDescent="0.25">
      <c r="A585" s="251" t="s">
        <v>671</v>
      </c>
    </row>
    <row r="586" spans="1:1" x14ac:dyDescent="0.25">
      <c r="A586" s="251" t="s">
        <v>672</v>
      </c>
    </row>
    <row r="587" spans="1:1" x14ac:dyDescent="0.25">
      <c r="A587" s="251" t="s">
        <v>673</v>
      </c>
    </row>
    <row r="588" spans="1:1" x14ac:dyDescent="0.25">
      <c r="A588" s="251"/>
    </row>
    <row r="589" spans="1:1" x14ac:dyDescent="0.25">
      <c r="A589" s="251" t="s">
        <v>674</v>
      </c>
    </row>
    <row r="590" spans="1:1" x14ac:dyDescent="0.25">
      <c r="A590" s="251"/>
    </row>
    <row r="591" spans="1:1" x14ac:dyDescent="0.25">
      <c r="A591" s="251" t="s">
        <v>675</v>
      </c>
    </row>
    <row r="592" spans="1:1" x14ac:dyDescent="0.25">
      <c r="A592" s="251" t="s">
        <v>676</v>
      </c>
    </row>
    <row r="593" spans="1:1" x14ac:dyDescent="0.25">
      <c r="A593" s="251" t="s">
        <v>677</v>
      </c>
    </row>
    <row r="594" spans="1:1" x14ac:dyDescent="0.25">
      <c r="A594" s="251" t="s">
        <v>678</v>
      </c>
    </row>
    <row r="595" spans="1:1" x14ac:dyDescent="0.25">
      <c r="A595" s="251" t="s">
        <v>679</v>
      </c>
    </row>
    <row r="596" spans="1:1" x14ac:dyDescent="0.25">
      <c r="A596" s="251" t="s">
        <v>680</v>
      </c>
    </row>
    <row r="597" spans="1:1" x14ac:dyDescent="0.25">
      <c r="A597" s="251" t="s">
        <v>681</v>
      </c>
    </row>
    <row r="598" spans="1:1" x14ac:dyDescent="0.25">
      <c r="A598" s="251" t="s">
        <v>682</v>
      </c>
    </row>
    <row r="599" spans="1:1" x14ac:dyDescent="0.25">
      <c r="A599" s="251"/>
    </row>
    <row r="600" spans="1:1" x14ac:dyDescent="0.25">
      <c r="A600" s="251" t="s">
        <v>683</v>
      </c>
    </row>
    <row r="601" spans="1:1" x14ac:dyDescent="0.25">
      <c r="A601" s="251"/>
    </row>
    <row r="602" spans="1:1" x14ac:dyDescent="0.25">
      <c r="A602" s="251" t="s">
        <v>684</v>
      </c>
    </row>
    <row r="603" spans="1:1" x14ac:dyDescent="0.25">
      <c r="A603" s="251" t="s">
        <v>685</v>
      </c>
    </row>
    <row r="604" spans="1:1" x14ac:dyDescent="0.25">
      <c r="A604" s="251" t="s">
        <v>686</v>
      </c>
    </row>
    <row r="605" spans="1:1" x14ac:dyDescent="0.25">
      <c r="A605" s="251" t="s">
        <v>687</v>
      </c>
    </row>
    <row r="606" spans="1:1" x14ac:dyDescent="0.25">
      <c r="A606" s="251" t="s">
        <v>688</v>
      </c>
    </row>
    <row r="607" spans="1:1" x14ac:dyDescent="0.25">
      <c r="A607" s="251" t="s">
        <v>689</v>
      </c>
    </row>
    <row r="608" spans="1:1" x14ac:dyDescent="0.25">
      <c r="A608" s="251" t="s">
        <v>690</v>
      </c>
    </row>
    <row r="609" spans="1:1" x14ac:dyDescent="0.25">
      <c r="A609" s="251" t="s">
        <v>691</v>
      </c>
    </row>
    <row r="610" spans="1:1" x14ac:dyDescent="0.25">
      <c r="A610" s="251" t="s">
        <v>692</v>
      </c>
    </row>
    <row r="611" spans="1:1" x14ac:dyDescent="0.25">
      <c r="A611" s="251"/>
    </row>
    <row r="612" spans="1:1" x14ac:dyDescent="0.25">
      <c r="A612" s="251" t="s">
        <v>693</v>
      </c>
    </row>
    <row r="613" spans="1:1" x14ac:dyDescent="0.25">
      <c r="A613" s="251"/>
    </row>
    <row r="614" spans="1:1" x14ac:dyDescent="0.25">
      <c r="A614" s="251" t="s">
        <v>694</v>
      </c>
    </row>
    <row r="615" spans="1:1" x14ac:dyDescent="0.25">
      <c r="A615" s="251" t="s">
        <v>695</v>
      </c>
    </row>
    <row r="616" spans="1:1" x14ac:dyDescent="0.25">
      <c r="A616" s="251" t="s">
        <v>696</v>
      </c>
    </row>
    <row r="617" spans="1:1" x14ac:dyDescent="0.25">
      <c r="A617" s="251" t="s">
        <v>697</v>
      </c>
    </row>
    <row r="618" spans="1:1" x14ac:dyDescent="0.25">
      <c r="A618" s="251" t="s">
        <v>698</v>
      </c>
    </row>
    <row r="619" spans="1:1" x14ac:dyDescent="0.25">
      <c r="A619" s="251" t="s">
        <v>699</v>
      </c>
    </row>
    <row r="620" spans="1:1" x14ac:dyDescent="0.25">
      <c r="A620" s="251"/>
    </row>
    <row r="621" spans="1:1" x14ac:dyDescent="0.25">
      <c r="A621" s="251" t="s">
        <v>700</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 (1-Point entry)</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2020-08-03T04:42:41Z</dcterms:modified>
</cp:coreProperties>
</file>