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\\SPYDER\William\My Documents\Statistical PERT\Site Downloads\SPERT Normal\Mobile\Version 2.0\"/>
    </mc:Choice>
  </mc:AlternateContent>
  <xr:revisionPtr revIDLastSave="0" documentId="13_ncr:1_{6FE60581-C66E-4227-8441-FE84165D38CD}" xr6:coauthVersionLast="37" xr6:coauthVersionMax="37" xr10:uidLastSave="{00000000-0000-0000-0000-000000000000}"/>
  <bookViews>
    <workbookView xWindow="0" yWindow="0" windowWidth="6405" windowHeight="11355" tabRatio="500" xr2:uid="{00000000-000D-0000-FFFF-FFFF00000000}"/>
  </bookViews>
  <sheets>
    <sheet name="SPERT® Mobile" sheetId="1" r:id="rId1"/>
    <sheet name="VLookups" sheetId="2" r:id="rId2"/>
    <sheet name="Change Log" sheetId="3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0</definedName>
    <definedName name="_AtRisk_SimSetting_ReportOptionReportPlacement" hidden="1">1</definedName>
    <definedName name="_AtRisk_SimSetting_ReportOptionReportSelection" hidden="1">512</definedName>
    <definedName name="_AtRisk_SimSetting_ReportOptionReportsFileType" hidden="1">1</definedName>
    <definedName name="_AtRisk_SimSetting_ReportOptionReportStyle" hidden="1">2</definedName>
    <definedName name="_AtRisk_SimSetting_ReportOptionSelectiveQR" hidden="1">FALSE</definedName>
    <definedName name="_AtRisk_SimSetting_ReportsList" hidden="1">512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ML_Confidence">VLookups!$A$2:$B$7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7902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4" i="1" l="1"/>
  <c r="A55" i="1" s="1"/>
  <c r="B32" i="1"/>
  <c r="A53" i="1" l="1"/>
  <c r="A52" i="1" s="1"/>
  <c r="A56" i="1"/>
  <c r="A51" i="1"/>
  <c r="A57" i="1" l="1"/>
  <c r="A50" i="1"/>
  <c r="A49" i="1" l="1"/>
  <c r="A58" i="1"/>
  <c r="A59" i="1" l="1"/>
  <c r="A48" i="1"/>
  <c r="A47" i="1" l="1"/>
  <c r="A60" i="1"/>
  <c r="A61" i="1" l="1"/>
  <c r="A46" i="1"/>
  <c r="A45" i="1" l="1"/>
  <c r="A62" i="1"/>
  <c r="A63" i="1" l="1"/>
  <c r="A44" i="1"/>
  <c r="A43" i="1" l="1"/>
  <c r="A64" i="1"/>
  <c r="A65" i="1" l="1"/>
  <c r="A42" i="1"/>
  <c r="A41" i="1" l="1"/>
  <c r="A66" i="1"/>
  <c r="A67" i="1" l="1"/>
  <c r="A40" i="1"/>
  <c r="A39" i="1" l="1"/>
  <c r="A68" i="1"/>
  <c r="A69" i="1" l="1"/>
  <c r="A38" i="1"/>
  <c r="A37" i="1" l="1"/>
  <c r="A70" i="1"/>
  <c r="A71" i="1" l="1"/>
  <c r="A36" i="1"/>
  <c r="A35" i="1" l="1"/>
  <c r="A72" i="1"/>
  <c r="A73" i="1" l="1"/>
  <c r="A34" i="1"/>
  <c r="A74" i="1" l="1"/>
  <c r="A75" i="1" l="1"/>
  <c r="A76" i="1" l="1"/>
  <c r="A77" i="1" l="1"/>
  <c r="A78" i="1" l="1"/>
  <c r="A79" i="1" l="1"/>
  <c r="A80" i="1" l="1"/>
  <c r="A81" i="1" l="1"/>
  <c r="A82" i="1" l="1"/>
  <c r="A83" i="1" l="1"/>
  <c r="A84" i="1" l="1"/>
  <c r="A85" i="1" l="1"/>
  <c r="A86" i="1" l="1"/>
  <c r="A87" i="1" l="1"/>
  <c r="A88" i="1" l="1"/>
  <c r="A89" i="1" l="1"/>
  <c r="A90" i="1" l="1"/>
  <c r="A91" i="1" l="1"/>
  <c r="A92" i="1" l="1"/>
  <c r="A93" i="1" l="1"/>
  <c r="A94" i="1" l="1"/>
  <c r="A95" i="1" l="1"/>
  <c r="A96" i="1" l="1"/>
  <c r="A97" i="1" l="1"/>
  <c r="A98" i="1" l="1"/>
  <c r="A99" i="1" l="1"/>
  <c r="A100" i="1" l="1"/>
  <c r="A101" i="1" l="1"/>
  <c r="A102" i="1" l="1"/>
  <c r="A103" i="1" l="1"/>
  <c r="A104" i="1" l="1"/>
  <c r="A105" i="1" l="1"/>
  <c r="A106" i="1" l="1"/>
  <c r="A107" i="1" l="1"/>
  <c r="A108" i="1" l="1"/>
  <c r="A109" i="1" l="1"/>
  <c r="A110" i="1" l="1"/>
  <c r="A111" i="1" l="1"/>
  <c r="A112" i="1" l="1"/>
  <c r="A113" i="1" l="1"/>
  <c r="A114" i="1" l="1"/>
  <c r="A115" i="1" l="1"/>
  <c r="A116" i="1" l="1"/>
  <c r="A117" i="1" l="1"/>
  <c r="A118" i="1" l="1"/>
  <c r="A119" i="1" l="1"/>
  <c r="A120" i="1" l="1"/>
  <c r="A121" i="1" l="1"/>
  <c r="A122" i="1" l="1"/>
  <c r="A123" i="1" l="1"/>
  <c r="A124" i="1" l="1"/>
  <c r="A125" i="1" l="1"/>
  <c r="A126" i="1" l="1"/>
  <c r="A127" i="1" l="1"/>
  <c r="A128" i="1" l="1"/>
  <c r="A129" i="1" l="1"/>
  <c r="A130" i="1" l="1"/>
  <c r="A131" i="1" l="1"/>
  <c r="A132" i="1" l="1"/>
  <c r="A133" i="1" l="1"/>
  <c r="A134" i="1" l="1"/>
  <c r="A14" i="1" l="1"/>
  <c r="B7" i="1" l="1"/>
  <c r="C4" i="1"/>
  <c r="B6" i="1"/>
  <c r="B54" i="1" l="1"/>
  <c r="B52" i="1"/>
  <c r="B55" i="1"/>
  <c r="B53" i="1"/>
  <c r="B56" i="1"/>
  <c r="B51" i="1"/>
  <c r="B50" i="1"/>
  <c r="B57" i="1"/>
  <c r="B58" i="1"/>
  <c r="B49" i="1"/>
  <c r="B48" i="1"/>
  <c r="B59" i="1"/>
  <c r="B60" i="1"/>
  <c r="B47" i="1"/>
  <c r="B46" i="1"/>
  <c r="B61" i="1"/>
  <c r="B62" i="1"/>
  <c r="B45" i="1"/>
  <c r="B44" i="1"/>
  <c r="B63" i="1"/>
  <c r="B64" i="1"/>
  <c r="B43" i="1"/>
  <c r="B42" i="1"/>
  <c r="B65" i="1"/>
  <c r="B66" i="1"/>
  <c r="B41" i="1"/>
  <c r="B40" i="1"/>
  <c r="B67" i="1"/>
  <c r="B68" i="1"/>
  <c r="B39" i="1"/>
  <c r="B38" i="1"/>
  <c r="B69" i="1"/>
  <c r="B70" i="1"/>
  <c r="B37" i="1"/>
  <c r="B36" i="1"/>
  <c r="B71" i="1"/>
  <c r="B72" i="1"/>
  <c r="B35" i="1"/>
  <c r="B34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0" i="1"/>
  <c r="B12" i="1" s="1"/>
</calcChain>
</file>

<file path=xl/sharedStrings.xml><?xml version="1.0" encoding="utf-8"?>
<sst xmlns="http://schemas.openxmlformats.org/spreadsheetml/2006/main" count="56" uniqueCount="55">
  <si>
    <t>Minimum</t>
  </si>
  <si>
    <t>Maximum</t>
  </si>
  <si>
    <t>Near Certainty</t>
  </si>
  <si>
    <t>Guesstimate</t>
  </si>
  <si>
    <t>RSM</t>
  </si>
  <si>
    <t>ML Confidence Terms</t>
  </si>
  <si>
    <t>Medium-High</t>
  </si>
  <si>
    <t>High</t>
  </si>
  <si>
    <t>Medium-Low</t>
  </si>
  <si>
    <t>Low</t>
  </si>
  <si>
    <t>PERT</t>
  </si>
  <si>
    <t>SPERT™ SD</t>
  </si>
  <si>
    <t>Your Estimate</t>
  </si>
  <si>
    <t>Your Probability</t>
  </si>
  <si>
    <t>Date</t>
  </si>
  <si>
    <t>Version</t>
  </si>
  <si>
    <t>Description</t>
  </si>
  <si>
    <t>1.00</t>
  </si>
  <si>
    <t>Initial release</t>
  </si>
  <si>
    <t>Watch a Pluralsight course on Statistical PERT</t>
  </si>
  <si>
    <t>Download more FREE Statistical PERT templates</t>
  </si>
  <si>
    <t>This spreadsheet file is a free spreadsheet template:</t>
  </si>
  <si>
    <t>you can redistribute it and/or modify it under</t>
  </si>
  <si>
    <t>the terms of the GNU General Public License</t>
  </si>
  <si>
    <t xml:space="preserve">as published by the Free Software Foundation, </t>
  </si>
  <si>
    <t>either version 3 of the License, or</t>
  </si>
  <si>
    <t xml:space="preserve"> (at your option) any later version.</t>
  </si>
  <si>
    <t xml:space="preserve">This spreadsheet is distributed in the hope </t>
  </si>
  <si>
    <t>that it will be useful, but WITHOUT ANY WARRANTY;</t>
  </si>
  <si>
    <t xml:space="preserve">or FITNESS FOR A PARTICULAR PURPOSE.  </t>
  </si>
  <si>
    <t>See the GNU General Public License for more details.</t>
  </si>
  <si>
    <t>http://www.gnu.org/licenses/</t>
  </si>
  <si>
    <t>subjective terms, and each subjective</t>
  </si>
  <si>
    <t>ML Confidence</t>
  </si>
  <si>
    <t>Most Likely (ML)</t>
  </si>
  <si>
    <t>without even the implied warranty of MERCHANTABILITY</t>
  </si>
  <si>
    <t>SPERT® Probability</t>
  </si>
  <si>
    <t>SPERT® Estimate</t>
  </si>
  <si>
    <t>1.0.1</t>
  </si>
  <si>
    <t>use the SPERT-7 Rule, where there are six</t>
  </si>
  <si>
    <t>The SPERT® Ratio Scale Modifiers (RSM)</t>
  </si>
  <si>
    <t>above can be modified.  The default values</t>
  </si>
  <si>
    <t>term is equated to a SPERT® RSM between</t>
  </si>
  <si>
    <t>7% and 42%.</t>
  </si>
  <si>
    <t xml:space="preserve">        SPERT® Mobile for Excel® Mobile</t>
  </si>
  <si>
    <t>Updated copyright year, added more edits for blank input cells, minor formatting</t>
  </si>
  <si>
    <t>1.1</t>
  </si>
  <si>
    <t>Minor formatting improvement, update copyright</t>
  </si>
  <si>
    <t>%</t>
  </si>
  <si>
    <t>X-axis increments</t>
  </si>
  <si>
    <t>This, along with the grayed-out table below, is only used to create a Sparkline</t>
  </si>
  <si>
    <t>Curve</t>
  </si>
  <si>
    <t>2a</t>
  </si>
  <si>
    <t>Added line Sparkline to show implied bell-curve.  Changed data-entry cells to use blue text.</t>
  </si>
  <si>
    <t>The hidden rows below are used only to create the line Sparkline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</si>
</sst>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m/d/yy;@"/>
  </numFmts>
  <fonts count="22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</font>
    <font>
      <u/>
      <sz val="14"/>
      <color theme="1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3.5"/>
      <color theme="1"/>
      <name val="Calibri"/>
      <family val="2"/>
    </font>
    <font>
      <i/>
      <sz val="11"/>
      <color theme="0" tint="-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24"/>
      <color rgb="FF0033CC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5" fillId="0" borderId="0" xfId="0" applyFont="1"/>
    <xf numFmtId="0" fontId="6" fillId="5" borderId="1" xfId="0" applyFont="1" applyFill="1" applyBorder="1" applyAlignment="1">
      <alignment horizontal="center"/>
    </xf>
    <xf numFmtId="0" fontId="5" fillId="6" borderId="1" xfId="0" applyFont="1" applyFill="1" applyBorder="1"/>
    <xf numFmtId="9" fontId="5" fillId="6" borderId="1" xfId="0" applyNumberFormat="1" applyFont="1" applyFill="1" applyBorder="1"/>
    <xf numFmtId="0" fontId="0" fillId="0" borderId="0" xfId="0" applyAlignment="1">
      <alignment vertical="center"/>
    </xf>
    <xf numFmtId="0" fontId="6" fillId="0" borderId="0" xfId="0" applyFont="1" applyAlignment="1">
      <alignment horizontal="left" vertical="center"/>
    </xf>
    <xf numFmtId="165" fontId="7" fillId="3" borderId="1" xfId="0" applyNumberFormat="1" applyFont="1" applyFill="1" applyBorder="1" applyAlignment="1">
      <alignment horizontal="center"/>
    </xf>
    <xf numFmtId="49" fontId="7" fillId="3" borderId="1" xfId="0" applyNumberFormat="1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8" fillId="0" borderId="0" xfId="0" applyFont="1"/>
    <xf numFmtId="165" fontId="8" fillId="0" borderId="1" xfId="0" applyNumberFormat="1" applyFont="1" applyBorder="1"/>
    <xf numFmtId="49" fontId="8" fillId="0" borderId="1" xfId="0" applyNumberFormat="1" applyFont="1" applyBorder="1" applyAlignment="1">
      <alignment horizontal="center"/>
    </xf>
    <xf numFmtId="0" fontId="8" fillId="0" borderId="1" xfId="0" applyFont="1" applyBorder="1"/>
    <xf numFmtId="0" fontId="9" fillId="0" borderId="0" xfId="0" applyFont="1"/>
    <xf numFmtId="0" fontId="9" fillId="7" borderId="0" xfId="0" applyFont="1" applyFill="1"/>
    <xf numFmtId="0" fontId="9" fillId="7" borderId="0" xfId="0" applyFont="1" applyFill="1" applyAlignment="1">
      <alignment horizontal="center"/>
    </xf>
    <xf numFmtId="0" fontId="1" fillId="6" borderId="1" xfId="0" applyFont="1" applyFill="1" applyBorder="1"/>
    <xf numFmtId="0" fontId="0" fillId="0" borderId="0" xfId="0" applyAlignment="1">
      <alignment horizontal="center" vertical="center"/>
    </xf>
    <xf numFmtId="0" fontId="14" fillId="0" borderId="1" xfId="0" applyFont="1" applyBorder="1" applyAlignment="1">
      <alignment vertical="center"/>
    </xf>
    <xf numFmtId="3" fontId="15" fillId="4" borderId="1" xfId="0" applyNumberFormat="1" applyFont="1" applyFill="1" applyBorder="1" applyAlignment="1">
      <alignment horizontal="center" vertical="center"/>
    </xf>
    <xf numFmtId="164" fontId="15" fillId="4" borderId="1" xfId="3" applyNumberFormat="1" applyFont="1" applyFill="1" applyBorder="1" applyAlignment="1">
      <alignment horizontal="center" vertical="center"/>
    </xf>
    <xf numFmtId="0" fontId="10" fillId="7" borderId="0" xfId="4" applyFill="1" applyAlignment="1"/>
    <xf numFmtId="0" fontId="13" fillId="7" borderId="0" xfId="4" applyFont="1" applyFill="1" applyAlignment="1"/>
    <xf numFmtId="0" fontId="1" fillId="2" borderId="1" xfId="0" applyFont="1" applyFill="1" applyBorder="1" applyAlignment="1">
      <alignment horizontal="center" vertical="center"/>
    </xf>
    <xf numFmtId="9" fontId="5" fillId="8" borderId="1" xfId="0" applyNumberFormat="1" applyFont="1" applyFill="1" applyBorder="1"/>
    <xf numFmtId="0" fontId="1" fillId="0" borderId="1" xfId="0" applyFont="1" applyBorder="1" applyAlignment="1">
      <alignment horizontal="left" vertical="center" indent="1"/>
    </xf>
    <xf numFmtId="0" fontId="16" fillId="7" borderId="0" xfId="0" applyFont="1" applyFill="1" applyAlignment="1">
      <alignment horizontal="left" indent="1"/>
    </xf>
    <xf numFmtId="0" fontId="11" fillId="7" borderId="0" xfId="0" applyFont="1" applyFill="1" applyAlignment="1">
      <alignment horizontal="left" indent="1"/>
    </xf>
    <xf numFmtId="0" fontId="8" fillId="0" borderId="0" xfId="0" applyFont="1" applyAlignment="1">
      <alignment horizontal="left" indent="1"/>
    </xf>
    <xf numFmtId="0" fontId="12" fillId="0" borderId="0" xfId="4" applyFont="1" applyAlignment="1">
      <alignment horizontal="left" indent="1"/>
    </xf>
    <xf numFmtId="0" fontId="17" fillId="7" borderId="0" xfId="0" applyFont="1" applyFill="1" applyAlignment="1">
      <alignment horizontal="right"/>
    </xf>
    <xf numFmtId="39" fontId="18" fillId="6" borderId="1" xfId="0" applyNumberFormat="1" applyFont="1" applyFill="1" applyBorder="1"/>
    <xf numFmtId="0" fontId="17" fillId="7" borderId="0" xfId="0" applyFont="1" applyFill="1" applyAlignment="1">
      <alignment horizontal="left" indent="1"/>
    </xf>
    <xf numFmtId="0" fontId="0" fillId="7" borderId="0" xfId="0" applyFill="1"/>
    <xf numFmtId="37" fontId="19" fillId="9" borderId="1" xfId="0" applyNumberFormat="1" applyFont="1" applyFill="1" applyBorder="1"/>
    <xf numFmtId="0" fontId="19" fillId="9" borderId="1" xfId="0" applyFont="1" applyFill="1" applyBorder="1"/>
    <xf numFmtId="37" fontId="20" fillId="10" borderId="1" xfId="0" applyNumberFormat="1" applyFont="1" applyFill="1" applyBorder="1"/>
    <xf numFmtId="0" fontId="14" fillId="9" borderId="1" xfId="0" applyFont="1" applyFill="1" applyBorder="1" applyAlignment="1">
      <alignment vertical="center"/>
    </xf>
    <xf numFmtId="3" fontId="21" fillId="2" borderId="1" xfId="0" applyNumberFormat="1" applyFont="1" applyFill="1" applyBorder="1" applyAlignment="1">
      <alignment horizontal="center" vertical="center"/>
    </xf>
    <xf numFmtId="9" fontId="21" fillId="2" borderId="1" xfId="0" applyNumberFormat="1" applyFont="1" applyFill="1" applyBorder="1" applyAlignment="1">
      <alignment horizontal="center" vertical="center"/>
    </xf>
    <xf numFmtId="0" fontId="13" fillId="7" borderId="0" xfId="4" applyFont="1" applyFill="1" applyAlignment="1">
      <alignment horizontal="left" indent="1"/>
    </xf>
  </cellXfs>
  <cellStyles count="5">
    <cellStyle name="Followed Hyperlink" xfId="1" builtinId="9" hidden="1"/>
    <cellStyle name="Hyperlink" xfId="2" builtinId="8" hidden="1"/>
    <cellStyle name="Hyperlink" xfId="4" builtinId="8"/>
    <cellStyle name="Normal" xfId="0" builtinId="0"/>
    <cellStyle name="Percent" xfId="3" builtinId="5"/>
  </cellStyles>
  <dxfs count="0"/>
  <tableStyles count="0" defaultTableStyle="TableStyleMedium9" defaultPivotStyle="PivotStyleMedium7"/>
  <colors>
    <mruColors>
      <color rgb="FF0033CC"/>
      <color rgb="FF9999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114300</xdr:rowOff>
    </xdr:from>
    <xdr:to>
      <xdr:col>0</xdr:col>
      <xdr:colOff>352427</xdr:colOff>
      <xdr:row>0</xdr:row>
      <xdr:rowOff>314324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737A6F-C65E-436F-8DB4-E15BB7DBB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114300"/>
          <a:ext cx="304802" cy="2000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atisticalpert.com/" TargetMode="External"/><Relationship Id="rId2" Type="http://schemas.openxmlformats.org/officeDocument/2006/relationships/hyperlink" Target="http://www.statisticalpert.com/" TargetMode="External"/><Relationship Id="rId1" Type="http://schemas.openxmlformats.org/officeDocument/2006/relationships/hyperlink" Target="http://www.gnu.org/licenses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K134"/>
  <sheetViews>
    <sheetView showGridLines="0" showRowColHeaders="0" tabSelected="1" zoomScale="80" zoomScaleNormal="80" workbookViewId="0">
      <pane ySplit="1" topLeftCell="A2" activePane="bottomLeft" state="frozen"/>
      <selection pane="bottomLeft" activeCell="B2" sqref="B2"/>
    </sheetView>
  </sheetViews>
  <sheetFormatPr defaultColWidth="19" defaultRowHeight="32.1" customHeight="1" x14ac:dyDescent="0.35"/>
  <cols>
    <col min="1" max="1" width="26.25" style="1" customWidth="1"/>
    <col min="2" max="2" width="20" style="1" customWidth="1"/>
    <col min="3" max="3" width="4.375" customWidth="1"/>
  </cols>
  <sheetData>
    <row r="1" spans="1:11" ht="32.1" customHeight="1" x14ac:dyDescent="0.35">
      <c r="A1" s="7" t="s">
        <v>44</v>
      </c>
    </row>
    <row r="2" spans="1:11" s="6" customFormat="1" ht="31.5" customHeight="1" x14ac:dyDescent="0.25">
      <c r="A2" s="27" t="s">
        <v>0</v>
      </c>
      <c r="B2" s="40">
        <v>5000</v>
      </c>
    </row>
    <row r="3" spans="1:11" s="6" customFormat="1" ht="32.1" customHeight="1" x14ac:dyDescent="0.25">
      <c r="A3" s="27" t="s">
        <v>34</v>
      </c>
      <c r="B3" s="40">
        <v>12000</v>
      </c>
    </row>
    <row r="4" spans="1:11" s="6" customFormat="1" ht="32.1" customHeight="1" x14ac:dyDescent="0.25">
      <c r="A4" s="27" t="s">
        <v>1</v>
      </c>
      <c r="B4" s="40">
        <v>15000</v>
      </c>
      <c r="C4" s="19">
        <f>MIN(B3-B2,B4-B3)/MAX(B3-B2,B4-B3)</f>
        <v>0.42857142857142855</v>
      </c>
    </row>
    <row r="5" spans="1:11" s="6" customFormat="1" ht="32.1" customHeight="1" x14ac:dyDescent="0.25">
      <c r="A5" s="27" t="s">
        <v>33</v>
      </c>
      <c r="B5" s="25" t="s">
        <v>6</v>
      </c>
    </row>
    <row r="6" spans="1:11" s="6" customFormat="1" ht="20.25" hidden="1" customHeight="1" x14ac:dyDescent="0.25">
      <c r="A6" s="27" t="s">
        <v>10</v>
      </c>
      <c r="B6" s="20">
        <f>(B2+(B3*4)+B4)/6</f>
        <v>11333.333333333334</v>
      </c>
    </row>
    <row r="7" spans="1:11" s="6" customFormat="1" ht="20.25" hidden="1" customHeight="1" x14ac:dyDescent="0.25">
      <c r="A7" s="27" t="s">
        <v>11</v>
      </c>
      <c r="B7" s="20">
        <f>(B4-B2)*VLOOKUP(B5,ML_Confidence,2,FALSE)</f>
        <v>2100</v>
      </c>
    </row>
    <row r="8" spans="1:11" s="6" customFormat="1" ht="32.1" customHeight="1" x14ac:dyDescent="0.25">
      <c r="A8" s="27" t="s">
        <v>51</v>
      </c>
      <c r="B8" s="39"/>
    </row>
    <row r="9" spans="1:11" s="6" customFormat="1" ht="32.1" customHeight="1" x14ac:dyDescent="0.25">
      <c r="A9" s="27" t="s">
        <v>13</v>
      </c>
      <c r="B9" s="41">
        <v>0.9</v>
      </c>
    </row>
    <row r="10" spans="1:11" s="6" customFormat="1" ht="32.1" customHeight="1" x14ac:dyDescent="0.25">
      <c r="A10" s="27" t="s">
        <v>37</v>
      </c>
      <c r="B10" s="21">
        <f>IF(OR(ISBLANK(B9),ISBLANK(B2),ISBLANK(B3),ISBLANK(B4),ISBLANK(B5)),"",_xlfn.NORM.INV(B9,B6,B7))</f>
        <v>14024.591620976995</v>
      </c>
    </row>
    <row r="11" spans="1:11" s="6" customFormat="1" ht="32.1" customHeight="1" x14ac:dyDescent="0.25">
      <c r="A11" s="27" t="s">
        <v>12</v>
      </c>
      <c r="B11" s="40">
        <v>14000</v>
      </c>
    </row>
    <row r="12" spans="1:11" s="6" customFormat="1" ht="32.1" customHeight="1" x14ac:dyDescent="0.25">
      <c r="A12" s="27" t="s">
        <v>36</v>
      </c>
      <c r="B12" s="22">
        <f>IF(OR(ISBLANK(B11),ISBLANK(B2),ISBLANK(B3),ISBLANK(B4),ISBLANK(B10)),"",_xlfn.NORM.DIST(B11,B6,B7,TRUE))</f>
        <v>0.89792941162497963</v>
      </c>
    </row>
    <row r="14" spans="1:11" ht="24" customHeight="1" x14ac:dyDescent="0.35">
      <c r="A14" s="28" t="str">
        <f>CONCATENATE("Version ",'Change Log'!$B$2," - © 2016-2018, William W. Davis, MSPM, PMP")</f>
        <v>Version 2a - © 2016-2018, William W. Davis, MSPM, PMP</v>
      </c>
      <c r="B14" s="16"/>
      <c r="C14" s="16"/>
      <c r="D14" s="16"/>
      <c r="E14" s="17"/>
      <c r="F14" s="17"/>
      <c r="G14" s="16"/>
      <c r="H14" s="16"/>
      <c r="I14" s="16"/>
      <c r="J14" s="16"/>
      <c r="K14" s="17"/>
    </row>
    <row r="15" spans="1:11" ht="24" customHeight="1" x14ac:dyDescent="0.35">
      <c r="A15" s="42" t="s">
        <v>20</v>
      </c>
      <c r="B15" s="42"/>
      <c r="C15" s="42"/>
      <c r="D15" s="42"/>
      <c r="E15" s="23"/>
      <c r="F15" s="23"/>
      <c r="G15" s="23"/>
      <c r="H15" s="23"/>
      <c r="I15" s="23"/>
      <c r="J15" s="23"/>
      <c r="K15" s="23"/>
    </row>
    <row r="16" spans="1:11" ht="24" customHeight="1" x14ac:dyDescent="0.35">
      <c r="A16" s="42" t="s">
        <v>19</v>
      </c>
      <c r="B16" s="42"/>
      <c r="C16" s="42"/>
      <c r="D16" s="42"/>
      <c r="E16" s="24"/>
      <c r="F16" s="24"/>
      <c r="G16" s="24"/>
      <c r="H16" s="16"/>
      <c r="I16" s="16"/>
      <c r="J16" s="16"/>
      <c r="K16" s="17"/>
    </row>
    <row r="17" spans="1:11" ht="24" customHeight="1" x14ac:dyDescent="0.35">
      <c r="A17" s="29" t="s">
        <v>21</v>
      </c>
      <c r="B17" s="16"/>
      <c r="C17" s="16"/>
      <c r="D17" s="16"/>
      <c r="E17" s="17"/>
      <c r="F17" s="17"/>
      <c r="G17" s="16"/>
      <c r="H17" s="16"/>
      <c r="I17" s="16"/>
      <c r="J17" s="16"/>
      <c r="K17" s="17"/>
    </row>
    <row r="18" spans="1:11" ht="24" customHeight="1" x14ac:dyDescent="0.35">
      <c r="A18" s="30" t="s">
        <v>22</v>
      </c>
      <c r="B18" s="16"/>
      <c r="C18" s="16"/>
      <c r="D18" s="16"/>
      <c r="E18" s="17"/>
      <c r="F18" s="17"/>
      <c r="G18" s="16"/>
      <c r="H18" s="16"/>
      <c r="I18" s="16"/>
      <c r="J18" s="16"/>
      <c r="K18" s="17"/>
    </row>
    <row r="19" spans="1:11" ht="24" customHeight="1" x14ac:dyDescent="0.35">
      <c r="A19" s="30" t="s">
        <v>23</v>
      </c>
      <c r="B19" s="16"/>
      <c r="C19" s="16"/>
      <c r="D19" s="16"/>
      <c r="E19" s="17"/>
      <c r="F19" s="17"/>
      <c r="G19" s="16"/>
      <c r="H19" s="16"/>
      <c r="I19" s="16"/>
      <c r="J19" s="16"/>
      <c r="K19" s="17"/>
    </row>
    <row r="20" spans="1:11" ht="24" customHeight="1" x14ac:dyDescent="0.35">
      <c r="A20" s="29" t="s">
        <v>24</v>
      </c>
      <c r="B20" s="16"/>
      <c r="C20" s="16"/>
      <c r="D20" s="16"/>
      <c r="E20" s="17"/>
      <c r="F20" s="17"/>
      <c r="G20" s="16"/>
      <c r="H20" s="16"/>
      <c r="I20" s="16"/>
      <c r="J20" s="16"/>
      <c r="K20" s="17"/>
    </row>
    <row r="21" spans="1:11" ht="24" customHeight="1" x14ac:dyDescent="0.35">
      <c r="A21" s="30" t="s">
        <v>25</v>
      </c>
      <c r="B21" s="16"/>
      <c r="C21" s="16"/>
      <c r="D21" s="16"/>
      <c r="E21" s="17"/>
      <c r="F21" s="17"/>
      <c r="G21" s="16"/>
      <c r="H21" s="16"/>
      <c r="I21" s="16"/>
      <c r="J21" s="16"/>
      <c r="K21" s="17"/>
    </row>
    <row r="22" spans="1:11" ht="24" customHeight="1" x14ac:dyDescent="0.35">
      <c r="A22" s="30" t="s">
        <v>26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</row>
    <row r="23" spans="1:11" ht="24" customHeight="1" x14ac:dyDescent="0.35">
      <c r="B23" s="15"/>
      <c r="C23" s="15"/>
      <c r="D23" s="15"/>
      <c r="E23" s="15"/>
      <c r="F23" s="15"/>
      <c r="G23" s="15"/>
      <c r="H23" s="15"/>
      <c r="I23" s="15"/>
      <c r="J23" s="15"/>
      <c r="K23" s="15"/>
    </row>
    <row r="24" spans="1:11" ht="24" customHeight="1" x14ac:dyDescent="0.35">
      <c r="A24" s="29" t="s">
        <v>27</v>
      </c>
    </row>
    <row r="25" spans="1:11" ht="24" customHeight="1" x14ac:dyDescent="0.35">
      <c r="A25" s="30" t="s">
        <v>28</v>
      </c>
    </row>
    <row r="26" spans="1:11" ht="24" customHeight="1" x14ac:dyDescent="0.35">
      <c r="A26" s="30" t="s">
        <v>35</v>
      </c>
    </row>
    <row r="27" spans="1:11" ht="24" customHeight="1" x14ac:dyDescent="0.35">
      <c r="A27" s="29" t="s">
        <v>29</v>
      </c>
    </row>
    <row r="28" spans="1:11" ht="24" customHeight="1" x14ac:dyDescent="0.35">
      <c r="A28" s="30" t="s">
        <v>30</v>
      </c>
    </row>
    <row r="29" spans="1:11" ht="24" customHeight="1" x14ac:dyDescent="0.35">
      <c r="A29" s="31" t="s">
        <v>31</v>
      </c>
    </row>
    <row r="31" spans="1:11" ht="32.1" customHeight="1" x14ac:dyDescent="0.35">
      <c r="A31" s="34" t="s">
        <v>54</v>
      </c>
    </row>
    <row r="32" spans="1:11" ht="32.1" hidden="1" customHeight="1" x14ac:dyDescent="0.25">
      <c r="A32" s="32" t="s">
        <v>49</v>
      </c>
      <c r="B32" s="33">
        <f>IF(AND(B2&gt;0,B3&gt;0,B4&gt;0),ABS(B4-B2)/60,"")</f>
        <v>166.66666666666666</v>
      </c>
      <c r="C32" s="34" t="s">
        <v>50</v>
      </c>
    </row>
    <row r="33" spans="1:2" ht="32.1" hidden="1" customHeight="1" x14ac:dyDescent="0.25">
      <c r="A33" s="35"/>
      <c r="B33" s="35"/>
    </row>
    <row r="34" spans="1:2" ht="32.1" hidden="1" customHeight="1" x14ac:dyDescent="0.25">
      <c r="A34" s="36">
        <f>IF(ISNONTEXT($B$32),A35-$B$32,"")</f>
        <v>1666.6666666666667</v>
      </c>
      <c r="B34" s="37">
        <f>IF(ISNONTEXT($B$7),_xlfn.NORM.DIST(A34,$B$6,$B$7,FALSE),NA())</f>
        <v>4.7589471955492955E-9</v>
      </c>
    </row>
    <row r="35" spans="1:2" ht="32.1" hidden="1" customHeight="1" x14ac:dyDescent="0.25">
      <c r="A35" s="36">
        <f t="shared" ref="A35:A53" si="0">IF(ISNONTEXT($B$32),A36-$B$32,"")</f>
        <v>1833.3333333333335</v>
      </c>
      <c r="B35" s="37">
        <f t="shared" ref="B35:B98" si="1">IF(ISNONTEXT($B$7),_xlfn.NORM.DIST(A35,$B$6,$B$7,FALSE),NA())</f>
        <v>6.8360383563704262E-9</v>
      </c>
    </row>
    <row r="36" spans="1:2" ht="32.1" hidden="1" customHeight="1" x14ac:dyDescent="0.25">
      <c r="A36" s="36">
        <f t="shared" si="0"/>
        <v>2000.0000000000002</v>
      </c>
      <c r="B36" s="37">
        <f t="shared" si="1"/>
        <v>9.7580391175588206E-9</v>
      </c>
    </row>
    <row r="37" spans="1:2" ht="32.1" hidden="1" customHeight="1" x14ac:dyDescent="0.25">
      <c r="A37" s="36">
        <f t="shared" si="0"/>
        <v>2166.666666666667</v>
      </c>
      <c r="B37" s="37">
        <f t="shared" si="1"/>
        <v>1.3841561214028249E-8</v>
      </c>
    </row>
    <row r="38" spans="1:2" ht="32.1" hidden="1" customHeight="1" x14ac:dyDescent="0.25">
      <c r="A38" s="36">
        <f t="shared" si="0"/>
        <v>2333.3333333333335</v>
      </c>
      <c r="B38" s="37">
        <f t="shared" si="1"/>
        <v>1.9510664444019439E-8</v>
      </c>
    </row>
    <row r="39" spans="1:2" ht="32.1" hidden="1" customHeight="1" x14ac:dyDescent="0.25">
      <c r="A39" s="36">
        <f t="shared" si="0"/>
        <v>2500</v>
      </c>
      <c r="B39" s="37">
        <f t="shared" si="1"/>
        <v>2.7328984906481651E-8</v>
      </c>
    </row>
    <row r="40" spans="1:2" ht="32.1" hidden="1" customHeight="1" x14ac:dyDescent="0.25">
      <c r="A40" s="36">
        <f t="shared" si="0"/>
        <v>2666.6666666666665</v>
      </c>
      <c r="B40" s="37">
        <f t="shared" si="1"/>
        <v>3.8039903004345657E-8</v>
      </c>
    </row>
    <row r="41" spans="1:2" ht="32.1" hidden="1" customHeight="1" x14ac:dyDescent="0.25">
      <c r="A41" s="36">
        <f t="shared" si="0"/>
        <v>2833.333333333333</v>
      </c>
      <c r="B41" s="37">
        <f t="shared" si="1"/>
        <v>5.2616233968451075E-8</v>
      </c>
    </row>
    <row r="42" spans="1:2" ht="32.1" hidden="1" customHeight="1" x14ac:dyDescent="0.25">
      <c r="A42" s="36">
        <f t="shared" si="0"/>
        <v>2999.9999999999995</v>
      </c>
      <c r="B42" s="37">
        <f t="shared" si="1"/>
        <v>7.2321025914541911E-8</v>
      </c>
    </row>
    <row r="43" spans="1:2" ht="32.1" hidden="1" customHeight="1" x14ac:dyDescent="0.25">
      <c r="A43" s="36">
        <f t="shared" si="0"/>
        <v>3166.6666666666661</v>
      </c>
      <c r="B43" s="37">
        <f t="shared" si="1"/>
        <v>9.8781099413295371E-8</v>
      </c>
    </row>
    <row r="44" spans="1:2" ht="32.1" hidden="1" customHeight="1" x14ac:dyDescent="0.25">
      <c r="A44" s="36">
        <f t="shared" si="0"/>
        <v>3333.3333333333326</v>
      </c>
      <c r="B44" s="37">
        <f t="shared" si="1"/>
        <v>1.3407493396765429E-7</v>
      </c>
    </row>
    <row r="45" spans="1:2" ht="32.1" hidden="1" customHeight="1" x14ac:dyDescent="0.25">
      <c r="A45" s="36">
        <f t="shared" si="0"/>
        <v>3499.9999999999991</v>
      </c>
      <c r="B45" s="37">
        <f t="shared" si="1"/>
        <v>1.8083637265979361E-7</v>
      </c>
    </row>
    <row r="46" spans="1:2" ht="32.1" hidden="1" customHeight="1" x14ac:dyDescent="0.25">
      <c r="A46" s="36">
        <f t="shared" si="0"/>
        <v>3666.6666666666656</v>
      </c>
      <c r="B46" s="37">
        <f t="shared" si="1"/>
        <v>2.4237534565845401E-7</v>
      </c>
    </row>
    <row r="47" spans="1:2" ht="32.1" hidden="1" customHeight="1" x14ac:dyDescent="0.25">
      <c r="A47" s="36">
        <f t="shared" si="0"/>
        <v>3833.3333333333321</v>
      </c>
      <c r="B47" s="37">
        <f t="shared" si="1"/>
        <v>3.2281637387270207E-7</v>
      </c>
    </row>
    <row r="48" spans="1:2" ht="32.1" hidden="1" customHeight="1" x14ac:dyDescent="0.25">
      <c r="A48" s="36">
        <f t="shared" si="0"/>
        <v>3999.9999999999986</v>
      </c>
      <c r="B48" s="37">
        <f t="shared" si="1"/>
        <v>4.2725497395945535E-7</v>
      </c>
    </row>
    <row r="49" spans="1:2" ht="32.1" hidden="1" customHeight="1" x14ac:dyDescent="0.25">
      <c r="A49" s="36">
        <f t="shared" si="0"/>
        <v>4166.6666666666652</v>
      </c>
      <c r="B49" s="37">
        <f t="shared" si="1"/>
        <v>5.6193121660065745E-7</v>
      </c>
    </row>
    <row r="50" spans="1:2" ht="32.1" hidden="1" customHeight="1" x14ac:dyDescent="0.25">
      <c r="A50" s="36">
        <f t="shared" si="0"/>
        <v>4333.3333333333321</v>
      </c>
      <c r="B50" s="37">
        <f t="shared" si="1"/>
        <v>7.3441856966242914E-7</v>
      </c>
    </row>
    <row r="51" spans="1:2" ht="32.1" hidden="1" customHeight="1" x14ac:dyDescent="0.25">
      <c r="A51" s="36">
        <f t="shared" si="0"/>
        <v>4499.9999999999991</v>
      </c>
      <c r="B51" s="37">
        <f t="shared" si="1"/>
        <v>9.5382477551474093E-7</v>
      </c>
    </row>
    <row r="52" spans="1:2" ht="32.1" hidden="1" customHeight="1" x14ac:dyDescent="0.25">
      <c r="A52" s="36">
        <f t="shared" si="0"/>
        <v>4666.6666666666661</v>
      </c>
      <c r="B52" s="37">
        <f t="shared" si="1"/>
        <v>1.2309998716627067E-6</v>
      </c>
    </row>
    <row r="53" spans="1:2" ht="32.1" hidden="1" customHeight="1" x14ac:dyDescent="0.25">
      <c r="A53" s="36">
        <f t="shared" si="0"/>
        <v>4833.333333333333</v>
      </c>
      <c r="B53" s="37">
        <f t="shared" si="1"/>
        <v>1.5787445900418299E-6</v>
      </c>
    </row>
    <row r="54" spans="1:2" ht="32.1" hidden="1" customHeight="1" x14ac:dyDescent="0.25">
      <c r="A54" s="38">
        <f>IF(ISNONTEXT($B$32),$B$2,"")</f>
        <v>5000</v>
      </c>
      <c r="B54" s="37">
        <f t="shared" si="1"/>
        <v>2.0120103112751085E-6</v>
      </c>
    </row>
    <row r="55" spans="1:2" ht="32.1" hidden="1" customHeight="1" x14ac:dyDescent="0.25">
      <c r="A55" s="36">
        <f>IF(ISNONTEXT($B$32),A54+$B$32,"")</f>
        <v>5166.666666666667</v>
      </c>
      <c r="B55" s="37">
        <f t="shared" si="1"/>
        <v>2.5480795822926338E-6</v>
      </c>
    </row>
    <row r="56" spans="1:2" ht="32.1" hidden="1" customHeight="1" x14ac:dyDescent="0.25">
      <c r="A56" s="36">
        <f t="shared" ref="A56:A119" si="2">IF(ISNONTEXT($B$32),A55+$B$32,"")</f>
        <v>5333.3333333333339</v>
      </c>
      <c r="B56" s="37">
        <f t="shared" si="1"/>
        <v>3.206714035823925E-6</v>
      </c>
    </row>
    <row r="57" spans="1:2" ht="32.1" hidden="1" customHeight="1" x14ac:dyDescent="0.25">
      <c r="A57" s="36">
        <f t="shared" si="2"/>
        <v>5500.0000000000009</v>
      </c>
      <c r="B57" s="37">
        <f t="shared" si="1"/>
        <v>4.0102545162468349E-6</v>
      </c>
    </row>
    <row r="58" spans="1:2" ht="32.1" hidden="1" customHeight="1" x14ac:dyDescent="0.25">
      <c r="A58" s="36">
        <f t="shared" si="2"/>
        <v>5666.6666666666679</v>
      </c>
      <c r="B58" s="37">
        <f t="shared" si="1"/>
        <v>4.9836564850807356E-6</v>
      </c>
    </row>
    <row r="59" spans="1:2" ht="32.1" hidden="1" customHeight="1" x14ac:dyDescent="0.25">
      <c r="A59" s="36">
        <f t="shared" si="2"/>
        <v>5833.3333333333348</v>
      </c>
      <c r="B59" s="37">
        <f t="shared" si="1"/>
        <v>6.1544425422277793E-6</v>
      </c>
    </row>
    <row r="60" spans="1:2" ht="32.1" hidden="1" customHeight="1" x14ac:dyDescent="0.25">
      <c r="A60" s="36">
        <f t="shared" si="2"/>
        <v>6000.0000000000018</v>
      </c>
      <c r="B60" s="37">
        <f t="shared" si="1"/>
        <v>7.5525533630209012E-6</v>
      </c>
    </row>
    <row r="61" spans="1:2" ht="32.1" hidden="1" customHeight="1" x14ac:dyDescent="0.25">
      <c r="A61" s="36">
        <f t="shared" si="2"/>
        <v>6166.6666666666688</v>
      </c>
      <c r="B61" s="37">
        <f t="shared" si="1"/>
        <v>9.2100787275030052E-6</v>
      </c>
    </row>
    <row r="62" spans="1:2" ht="32.1" hidden="1" customHeight="1" x14ac:dyDescent="0.25">
      <c r="A62" s="36">
        <f t="shared" si="2"/>
        <v>6333.3333333333358</v>
      </c>
      <c r="B62" s="37">
        <f t="shared" si="1"/>
        <v>1.1160851807381091E-5</v>
      </c>
    </row>
    <row r="63" spans="1:2" ht="32.1" hidden="1" customHeight="1" x14ac:dyDescent="0.25">
      <c r="A63" s="36">
        <f t="shared" si="2"/>
        <v>6500.0000000000027</v>
      </c>
      <c r="B63" s="37">
        <f t="shared" si="1"/>
        <v>1.3439892648954611E-5</v>
      </c>
    </row>
    <row r="64" spans="1:2" ht="32.1" hidden="1" customHeight="1" x14ac:dyDescent="0.25">
      <c r="A64" s="36">
        <f t="shared" si="2"/>
        <v>6666.6666666666697</v>
      </c>
      <c r="B64" s="37">
        <f t="shared" si="1"/>
        <v>1.6082690969176542E-5</v>
      </c>
    </row>
    <row r="65" spans="1:2" ht="32.1" hidden="1" customHeight="1" x14ac:dyDescent="0.25">
      <c r="A65" s="36">
        <f t="shared" si="2"/>
        <v>6833.3333333333367</v>
      </c>
      <c r="B65" s="37">
        <f t="shared" si="1"/>
        <v>1.9124324019477727E-5</v>
      </c>
    </row>
    <row r="66" spans="1:2" ht="32.1" hidden="1" customHeight="1" x14ac:dyDescent="0.25">
      <c r="A66" s="36">
        <f t="shared" si="2"/>
        <v>7000.0000000000036</v>
      </c>
      <c r="B66" s="37">
        <f t="shared" si="1"/>
        <v>2.2598412331698217E-5</v>
      </c>
    </row>
    <row r="67" spans="1:2" ht="32.1" hidden="1" customHeight="1" x14ac:dyDescent="0.25">
      <c r="A67" s="36">
        <f t="shared" si="2"/>
        <v>7166.6666666666706</v>
      </c>
      <c r="B67" s="37">
        <f t="shared" si="1"/>
        <v>2.6535924500753715E-5</v>
      </c>
    </row>
    <row r="68" spans="1:2" ht="32.1" hidden="1" customHeight="1" x14ac:dyDescent="0.25">
      <c r="A68" s="36">
        <f t="shared" si="2"/>
        <v>7333.3333333333376</v>
      </c>
      <c r="B68" s="37">
        <f t="shared" si="1"/>
        <v>3.0963851521458801E-5</v>
      </c>
    </row>
    <row r="69" spans="1:2" ht="32.1" hidden="1" customHeight="1" x14ac:dyDescent="0.25">
      <c r="A69" s="36">
        <f t="shared" si="2"/>
        <v>7500.0000000000045</v>
      </c>
      <c r="B69" s="37">
        <f t="shared" si="1"/>
        <v>3.5903781203968957E-5</v>
      </c>
    </row>
    <row r="70" spans="1:2" ht="32.1" hidden="1" customHeight="1" x14ac:dyDescent="0.25">
      <c r="A70" s="36">
        <f t="shared" si="2"/>
        <v>7666.6666666666715</v>
      </c>
      <c r="B70" s="37">
        <f t="shared" si="1"/>
        <v>4.1370413350396681E-5</v>
      </c>
    </row>
    <row r="71" spans="1:2" ht="32.1" hidden="1" customHeight="1" x14ac:dyDescent="0.25">
      <c r="A71" s="36">
        <f t="shared" si="2"/>
        <v>7833.3333333333385</v>
      </c>
      <c r="B71" s="37">
        <f t="shared" si="1"/>
        <v>4.7370066091785265E-5</v>
      </c>
    </row>
    <row r="72" spans="1:2" ht="32.1" hidden="1" customHeight="1" x14ac:dyDescent="0.25">
      <c r="A72" s="36">
        <f t="shared" si="2"/>
        <v>8000.0000000000055</v>
      </c>
      <c r="B72" s="37">
        <f t="shared" si="1"/>
        <v>5.3899232394440877E-5</v>
      </c>
    </row>
    <row r="73" spans="1:2" ht="32.1" hidden="1" customHeight="1" x14ac:dyDescent="0.25">
      <c r="A73" s="36">
        <f t="shared" si="2"/>
        <v>8166.6666666666724</v>
      </c>
      <c r="B73" s="37">
        <f t="shared" si="1"/>
        <v>6.094325254641129E-5</v>
      </c>
    </row>
    <row r="74" spans="1:2" ht="32.1" hidden="1" customHeight="1" x14ac:dyDescent="0.25">
      <c r="A74" s="36">
        <f t="shared" si="2"/>
        <v>8333.3333333333394</v>
      </c>
      <c r="B74" s="37">
        <f t="shared" si="1"/>
        <v>6.8475172737556569E-5</v>
      </c>
    </row>
    <row r="75" spans="1:2" ht="32.1" hidden="1" customHeight="1" x14ac:dyDescent="0.25">
      <c r="A75" s="36">
        <f t="shared" si="2"/>
        <v>8500.0000000000055</v>
      </c>
      <c r="B75" s="37">
        <f t="shared" si="1"/>
        <v>7.6454861021650364E-5</v>
      </c>
    </row>
    <row r="76" spans="1:2" ht="32.1" hidden="1" customHeight="1" x14ac:dyDescent="0.25">
      <c r="A76" s="36">
        <f t="shared" si="2"/>
        <v>8666.6666666666715</v>
      </c>
      <c r="B76" s="37">
        <f t="shared" si="1"/>
        <v>8.4828449485695905E-5</v>
      </c>
    </row>
    <row r="77" spans="1:2" ht="32.1" hidden="1" customHeight="1" x14ac:dyDescent="0.25">
      <c r="A77" s="36">
        <f t="shared" si="2"/>
        <v>8833.3333333333376</v>
      </c>
      <c r="B77" s="37">
        <f t="shared" si="1"/>
        <v>9.3528165011429477E-5</v>
      </c>
    </row>
    <row r="78" spans="1:2" ht="32.1" hidden="1" customHeight="1" x14ac:dyDescent="0.25">
      <c r="A78" s="36">
        <f t="shared" si="2"/>
        <v>9000.0000000000036</v>
      </c>
      <c r="B78" s="37">
        <f t="shared" si="1"/>
        <v>1.0247260047763401E-4</v>
      </c>
    </row>
    <row r="79" spans="1:2" ht="32.1" hidden="1" customHeight="1" x14ac:dyDescent="0.25">
      <c r="A79" s="36">
        <f t="shared" si="2"/>
        <v>9166.6666666666697</v>
      </c>
      <c r="B79" s="37">
        <f t="shared" si="1"/>
        <v>1.115674637561221E-4</v>
      </c>
    </row>
    <row r="80" spans="1:2" ht="32.1" hidden="1" customHeight="1" x14ac:dyDescent="0.25">
      <c r="A80" s="36">
        <f t="shared" si="2"/>
        <v>9333.3333333333358</v>
      </c>
      <c r="B80" s="37">
        <f t="shared" si="1"/>
        <v>1.2070682381235608E-4</v>
      </c>
    </row>
    <row r="81" spans="1:2" ht="32.1" hidden="1" customHeight="1" x14ac:dyDescent="0.25">
      <c r="A81" s="36">
        <f t="shared" si="2"/>
        <v>9500.0000000000018</v>
      </c>
      <c r="B81" s="37">
        <f t="shared" si="1"/>
        <v>1.2977485232469417E-4</v>
      </c>
    </row>
    <row r="82" spans="1:2" ht="32.1" hidden="1" customHeight="1" x14ac:dyDescent="0.25">
      <c r="A82" s="36">
        <f t="shared" si="2"/>
        <v>9666.6666666666679</v>
      </c>
      <c r="B82" s="37">
        <f t="shared" si="1"/>
        <v>1.3864803643250451E-4</v>
      </c>
    </row>
    <row r="83" spans="1:2" ht="32.1" hidden="1" customHeight="1" x14ac:dyDescent="0.25">
      <c r="A83" s="36">
        <f t="shared" si="2"/>
        <v>9833.3333333333339</v>
      </c>
      <c r="B83" s="37">
        <f t="shared" si="1"/>
        <v>1.4719781467574592E-4</v>
      </c>
    </row>
    <row r="84" spans="1:2" ht="32.1" hidden="1" customHeight="1" x14ac:dyDescent="0.25">
      <c r="A84" s="36">
        <f t="shared" si="2"/>
        <v>10000</v>
      </c>
      <c r="B84" s="37">
        <f t="shared" si="1"/>
        <v>1.552935652109482E-4</v>
      </c>
    </row>
    <row r="85" spans="1:2" ht="32.1" hidden="1" customHeight="1" x14ac:dyDescent="0.25">
      <c r="A85" s="36">
        <f t="shared" si="2"/>
        <v>10166.666666666666</v>
      </c>
      <c r="B85" s="37">
        <f t="shared" si="1"/>
        <v>1.6280585436482338E-4</v>
      </c>
    </row>
    <row r="86" spans="1:2" ht="32.1" hidden="1" customHeight="1" x14ac:dyDescent="0.25">
      <c r="A86" s="36">
        <f t="shared" si="2"/>
        <v>10333.333333333332</v>
      </c>
      <c r="B86" s="37">
        <f t="shared" si="1"/>
        <v>1.6960983587816422E-4</v>
      </c>
    </row>
    <row r="87" spans="1:2" ht="32.1" hidden="1" customHeight="1" x14ac:dyDescent="0.25">
      <c r="A87" s="36">
        <f t="shared" si="2"/>
        <v>10499.999999999998</v>
      </c>
      <c r="B87" s="37">
        <f t="shared" si="1"/>
        <v>1.7558867803949517E-4</v>
      </c>
    </row>
    <row r="88" spans="1:2" ht="32.1" hidden="1" customHeight="1" x14ac:dyDescent="0.25">
      <c r="A88" s="36">
        <f t="shared" si="2"/>
        <v>10666.666666666664</v>
      </c>
      <c r="B88" s="37">
        <f t="shared" si="1"/>
        <v>1.8063688833403456E-4</v>
      </c>
    </row>
    <row r="89" spans="1:2" ht="32.1" hidden="1" customHeight="1" x14ac:dyDescent="0.25">
      <c r="A89" s="36">
        <f t="shared" si="2"/>
        <v>10833.33333333333</v>
      </c>
      <c r="B89" s="37">
        <f t="shared" si="1"/>
        <v>1.8466340396181404E-4</v>
      </c>
    </row>
    <row r="90" spans="1:2" ht="32.1" hidden="1" customHeight="1" x14ac:dyDescent="0.25">
      <c r="A90" s="36">
        <f t="shared" si="2"/>
        <v>10999.999999999996</v>
      </c>
      <c r="B90" s="37">
        <f t="shared" si="1"/>
        <v>1.8759432196497098E-4</v>
      </c>
    </row>
    <row r="91" spans="1:2" ht="32.1" hidden="1" customHeight="1" x14ac:dyDescent="0.25">
      <c r="A91" s="36">
        <f t="shared" si="2"/>
        <v>11166.666666666662</v>
      </c>
      <c r="B91" s="37">
        <f t="shared" si="1"/>
        <v>1.8937515469541417E-4</v>
      </c>
    </row>
    <row r="92" spans="1:2" ht="32.1" hidden="1" customHeight="1" x14ac:dyDescent="0.25">
      <c r="A92" s="36">
        <f t="shared" si="2"/>
        <v>11333.333333333328</v>
      </c>
      <c r="B92" s="37">
        <f t="shared" si="1"/>
        <v>1.8997251447687273E-4</v>
      </c>
    </row>
    <row r="93" spans="1:2" ht="32.1" hidden="1" customHeight="1" x14ac:dyDescent="0.25">
      <c r="A93" s="36">
        <f t="shared" si="2"/>
        <v>11499.999999999995</v>
      </c>
      <c r="B93" s="37">
        <f t="shared" si="1"/>
        <v>1.8937515469541428E-4</v>
      </c>
    </row>
    <row r="94" spans="1:2" ht="32.1" hidden="1" customHeight="1" x14ac:dyDescent="0.25">
      <c r="A94" s="36">
        <f t="shared" si="2"/>
        <v>11666.666666666661</v>
      </c>
      <c r="B94" s="37">
        <f t="shared" si="1"/>
        <v>1.8759432196497114E-4</v>
      </c>
    </row>
    <row r="95" spans="1:2" ht="32.1" hidden="1" customHeight="1" x14ac:dyDescent="0.25">
      <c r="A95" s="36">
        <f t="shared" si="2"/>
        <v>11833.333333333327</v>
      </c>
      <c r="B95" s="37">
        <f t="shared" si="1"/>
        <v>1.8466340396181428E-4</v>
      </c>
    </row>
    <row r="96" spans="1:2" ht="32.1" hidden="1" customHeight="1" x14ac:dyDescent="0.25">
      <c r="A96" s="36">
        <f t="shared" si="2"/>
        <v>11999.999999999993</v>
      </c>
      <c r="B96" s="37">
        <f t="shared" si="1"/>
        <v>1.8063688833403485E-4</v>
      </c>
    </row>
    <row r="97" spans="1:2" ht="32.1" hidden="1" customHeight="1" x14ac:dyDescent="0.25">
      <c r="A97" s="36">
        <f t="shared" si="2"/>
        <v>12166.666666666659</v>
      </c>
      <c r="B97" s="37">
        <f t="shared" si="1"/>
        <v>1.7558867803949552E-4</v>
      </c>
    </row>
    <row r="98" spans="1:2" ht="32.1" hidden="1" customHeight="1" x14ac:dyDescent="0.25">
      <c r="A98" s="36">
        <f t="shared" si="2"/>
        <v>12333.333333333325</v>
      </c>
      <c r="B98" s="37">
        <f t="shared" si="1"/>
        <v>1.6960983587816465E-4</v>
      </c>
    </row>
    <row r="99" spans="1:2" ht="32.1" hidden="1" customHeight="1" x14ac:dyDescent="0.25">
      <c r="A99" s="36">
        <f t="shared" si="2"/>
        <v>12499.999999999991</v>
      </c>
      <c r="B99" s="37">
        <f t="shared" ref="B99:B134" si="3">IF(ISNONTEXT($B$7),_xlfn.NORM.DIST(A99,$B$6,$B$7,FALSE),NA())</f>
        <v>1.6280585436482387E-4</v>
      </c>
    </row>
    <row r="100" spans="1:2" ht="32.1" hidden="1" customHeight="1" x14ac:dyDescent="0.25">
      <c r="A100" s="36">
        <f t="shared" si="2"/>
        <v>12666.666666666657</v>
      </c>
      <c r="B100" s="37">
        <f t="shared" si="3"/>
        <v>1.5529356521094871E-4</v>
      </c>
    </row>
    <row r="101" spans="1:2" ht="32.1" hidden="1" customHeight="1" x14ac:dyDescent="0.25">
      <c r="A101" s="36">
        <f t="shared" si="2"/>
        <v>12833.333333333323</v>
      </c>
      <c r="B101" s="37">
        <f t="shared" si="3"/>
        <v>1.4719781467574647E-4</v>
      </c>
    </row>
    <row r="102" spans="1:2" ht="32.1" hidden="1" customHeight="1" x14ac:dyDescent="0.25">
      <c r="A102" s="36">
        <f t="shared" si="2"/>
        <v>12999.999999999989</v>
      </c>
      <c r="B102" s="37">
        <f t="shared" si="3"/>
        <v>1.3864803643250508E-4</v>
      </c>
    </row>
    <row r="103" spans="1:2" ht="32.1" hidden="1" customHeight="1" x14ac:dyDescent="0.25">
      <c r="A103" s="36">
        <f t="shared" si="2"/>
        <v>13166.666666666655</v>
      </c>
      <c r="B103" s="37">
        <f t="shared" si="3"/>
        <v>1.2977485232469474E-4</v>
      </c>
    </row>
    <row r="104" spans="1:2" ht="32.1" hidden="1" customHeight="1" x14ac:dyDescent="0.25">
      <c r="A104" s="36">
        <f t="shared" si="2"/>
        <v>13333.333333333321</v>
      </c>
      <c r="B104" s="37">
        <f t="shared" si="3"/>
        <v>1.2070682381235666E-4</v>
      </c>
    </row>
    <row r="105" spans="1:2" ht="32.1" hidden="1" customHeight="1" x14ac:dyDescent="0.25">
      <c r="A105" s="36">
        <f t="shared" si="2"/>
        <v>13499.999999999987</v>
      </c>
      <c r="B105" s="37">
        <f t="shared" si="3"/>
        <v>1.1156746375612268E-4</v>
      </c>
    </row>
    <row r="106" spans="1:2" ht="32.1" hidden="1" customHeight="1" x14ac:dyDescent="0.25">
      <c r="A106" s="36">
        <f t="shared" si="2"/>
        <v>13666.666666666653</v>
      </c>
      <c r="B106" s="37">
        <f t="shared" si="3"/>
        <v>1.0247260047763462E-4</v>
      </c>
    </row>
    <row r="107" spans="1:2" ht="32.1" hidden="1" customHeight="1" x14ac:dyDescent="0.25">
      <c r="A107" s="36">
        <f t="shared" si="2"/>
        <v>13833.333333333319</v>
      </c>
      <c r="B107" s="37">
        <f t="shared" si="3"/>
        <v>9.3528165011430047E-5</v>
      </c>
    </row>
    <row r="108" spans="1:2" ht="32.1" hidden="1" customHeight="1" x14ac:dyDescent="0.25">
      <c r="A108" s="36">
        <f t="shared" si="2"/>
        <v>13999.999999999985</v>
      </c>
      <c r="B108" s="37">
        <f t="shared" si="3"/>
        <v>8.4828449485696461E-5</v>
      </c>
    </row>
    <row r="109" spans="1:2" ht="32.1" hidden="1" customHeight="1" x14ac:dyDescent="0.25">
      <c r="A109" s="36">
        <f t="shared" si="2"/>
        <v>14166.666666666652</v>
      </c>
      <c r="B109" s="37">
        <f t="shared" si="3"/>
        <v>7.6454861021650893E-5</v>
      </c>
    </row>
    <row r="110" spans="1:2" ht="32.1" hidden="1" customHeight="1" x14ac:dyDescent="0.25">
      <c r="A110" s="36">
        <f t="shared" si="2"/>
        <v>14333.333333333318</v>
      </c>
      <c r="B110" s="37">
        <f t="shared" si="3"/>
        <v>6.8475172737557057E-5</v>
      </c>
    </row>
    <row r="111" spans="1:2" ht="32.1" hidden="1" customHeight="1" x14ac:dyDescent="0.25">
      <c r="A111" s="36">
        <f t="shared" si="2"/>
        <v>14499.999999999984</v>
      </c>
      <c r="B111" s="37">
        <f t="shared" si="3"/>
        <v>6.0943252546411812E-5</v>
      </c>
    </row>
    <row r="112" spans="1:2" ht="32.1" hidden="1" customHeight="1" x14ac:dyDescent="0.25">
      <c r="A112" s="36">
        <f t="shared" si="2"/>
        <v>14666.66666666665</v>
      </c>
      <c r="B112" s="37">
        <f t="shared" si="3"/>
        <v>5.3899232394441371E-5</v>
      </c>
    </row>
    <row r="113" spans="1:2" ht="32.1" hidden="1" customHeight="1" x14ac:dyDescent="0.25">
      <c r="A113" s="36">
        <f t="shared" si="2"/>
        <v>14833.333333333316</v>
      </c>
      <c r="B113" s="37">
        <f t="shared" si="3"/>
        <v>4.7370066091785767E-5</v>
      </c>
    </row>
    <row r="114" spans="1:2" ht="32.1" hidden="1" customHeight="1" x14ac:dyDescent="0.25">
      <c r="A114" s="36">
        <f t="shared" si="2"/>
        <v>14999.999999999982</v>
      </c>
      <c r="B114" s="37">
        <f t="shared" si="3"/>
        <v>4.1370413350397176E-5</v>
      </c>
    </row>
    <row r="115" spans="1:2" ht="32.1" hidden="1" customHeight="1" x14ac:dyDescent="0.25">
      <c r="A115" s="36">
        <f t="shared" si="2"/>
        <v>15166.666666666648</v>
      </c>
      <c r="B115" s="37">
        <f t="shared" si="3"/>
        <v>3.5903781203969445E-5</v>
      </c>
    </row>
    <row r="116" spans="1:2" ht="32.1" hidden="1" customHeight="1" x14ac:dyDescent="0.25">
      <c r="A116" s="36">
        <f t="shared" si="2"/>
        <v>15333.333333333314</v>
      </c>
      <c r="B116" s="37">
        <f t="shared" si="3"/>
        <v>3.0963851521459248E-5</v>
      </c>
    </row>
    <row r="117" spans="1:2" ht="32.1" hidden="1" customHeight="1" x14ac:dyDescent="0.25">
      <c r="A117" s="36">
        <f t="shared" si="2"/>
        <v>15499.99999999998</v>
      </c>
      <c r="B117" s="37">
        <f t="shared" si="3"/>
        <v>2.6535924500754149E-5</v>
      </c>
    </row>
    <row r="118" spans="1:2" ht="32.1" hidden="1" customHeight="1" x14ac:dyDescent="0.25">
      <c r="A118" s="36">
        <f t="shared" si="2"/>
        <v>15666.666666666646</v>
      </c>
      <c r="B118" s="37">
        <f t="shared" si="3"/>
        <v>2.259841233169861E-5</v>
      </c>
    </row>
    <row r="119" spans="1:2" ht="32.1" hidden="1" customHeight="1" x14ac:dyDescent="0.25">
      <c r="A119" s="36">
        <f t="shared" si="2"/>
        <v>15833.333333333312</v>
      </c>
      <c r="B119" s="37">
        <f t="shared" si="3"/>
        <v>1.9124324019478093E-5</v>
      </c>
    </row>
    <row r="120" spans="1:2" ht="32.1" hidden="1" customHeight="1" x14ac:dyDescent="0.25">
      <c r="A120" s="36">
        <f t="shared" ref="A120:A134" si="4">IF(ISNONTEXT($B$32),A119+$B$32,"")</f>
        <v>15999.999999999978</v>
      </c>
      <c r="B120" s="37">
        <f t="shared" si="3"/>
        <v>1.6082690969176877E-5</v>
      </c>
    </row>
    <row r="121" spans="1:2" ht="32.1" hidden="1" customHeight="1" x14ac:dyDescent="0.25">
      <c r="A121" s="36">
        <f t="shared" si="4"/>
        <v>16166.666666666644</v>
      </c>
      <c r="B121" s="37">
        <f t="shared" si="3"/>
        <v>1.3439892648954914E-5</v>
      </c>
    </row>
    <row r="122" spans="1:2" ht="32.1" hidden="1" customHeight="1" x14ac:dyDescent="0.25">
      <c r="A122" s="36">
        <f t="shared" si="4"/>
        <v>16333.33333333331</v>
      </c>
      <c r="B122" s="37">
        <f t="shared" si="3"/>
        <v>1.1160851807381359E-5</v>
      </c>
    </row>
    <row r="123" spans="1:2" ht="32.1" hidden="1" customHeight="1" x14ac:dyDescent="0.25">
      <c r="A123" s="36">
        <f t="shared" si="4"/>
        <v>16499.999999999978</v>
      </c>
      <c r="B123" s="37">
        <f t="shared" si="3"/>
        <v>9.2100787275032271E-6</v>
      </c>
    </row>
    <row r="124" spans="1:2" ht="32.1" hidden="1" customHeight="1" x14ac:dyDescent="0.25">
      <c r="A124" s="36">
        <f t="shared" si="4"/>
        <v>16666.666666666646</v>
      </c>
      <c r="B124" s="37">
        <f t="shared" si="3"/>
        <v>7.5525533630210825E-6</v>
      </c>
    </row>
    <row r="125" spans="1:2" ht="32.1" hidden="1" customHeight="1" x14ac:dyDescent="0.25">
      <c r="A125" s="36">
        <f t="shared" si="4"/>
        <v>16833.333333333314</v>
      </c>
      <c r="B125" s="37">
        <f t="shared" si="3"/>
        <v>6.1544425422279292E-6</v>
      </c>
    </row>
    <row r="126" spans="1:2" ht="32.1" hidden="1" customHeight="1" x14ac:dyDescent="0.25">
      <c r="A126" s="36">
        <f t="shared" si="4"/>
        <v>16999.999999999982</v>
      </c>
      <c r="B126" s="37">
        <f t="shared" si="3"/>
        <v>4.9836564850808551E-6</v>
      </c>
    </row>
    <row r="127" spans="1:2" ht="32.1" hidden="1" customHeight="1" x14ac:dyDescent="0.25">
      <c r="A127" s="36">
        <f t="shared" si="4"/>
        <v>17166.66666666665</v>
      </c>
      <c r="B127" s="37">
        <f t="shared" si="3"/>
        <v>4.0102545162469297E-6</v>
      </c>
    </row>
    <row r="128" spans="1:2" ht="32.1" hidden="1" customHeight="1" x14ac:dyDescent="0.25">
      <c r="A128" s="36">
        <f t="shared" si="4"/>
        <v>17333.333333333318</v>
      </c>
      <c r="B128" s="37">
        <f t="shared" si="3"/>
        <v>3.2067140358239999E-6</v>
      </c>
    </row>
    <row r="129" spans="1:2" ht="32.1" hidden="1" customHeight="1" x14ac:dyDescent="0.25">
      <c r="A129" s="36">
        <f t="shared" si="4"/>
        <v>17499.999999999985</v>
      </c>
      <c r="B129" s="37">
        <f t="shared" si="3"/>
        <v>2.5480795822926906E-6</v>
      </c>
    </row>
    <row r="130" spans="1:2" ht="32.1" hidden="1" customHeight="1" x14ac:dyDescent="0.25">
      <c r="A130" s="36">
        <f t="shared" si="4"/>
        <v>17666.666666666653</v>
      </c>
      <c r="B130" s="37">
        <f t="shared" si="3"/>
        <v>2.0120103112751512E-6</v>
      </c>
    </row>
    <row r="131" spans="1:2" ht="32.1" hidden="1" customHeight="1" x14ac:dyDescent="0.25">
      <c r="A131" s="36">
        <f t="shared" si="4"/>
        <v>17833.333333333321</v>
      </c>
      <c r="B131" s="37">
        <f t="shared" si="3"/>
        <v>1.5787445900418621E-6</v>
      </c>
    </row>
    <row r="132" spans="1:2" ht="32.1" hidden="1" customHeight="1" x14ac:dyDescent="0.25">
      <c r="A132" s="36">
        <f t="shared" si="4"/>
        <v>17999.999999999989</v>
      </c>
      <c r="B132" s="37">
        <f t="shared" si="3"/>
        <v>1.2309998716627309E-6</v>
      </c>
    </row>
    <row r="133" spans="1:2" ht="32.1" hidden="1" customHeight="1" x14ac:dyDescent="0.25">
      <c r="A133" s="36">
        <f t="shared" si="4"/>
        <v>18166.666666666657</v>
      </c>
      <c r="B133" s="37">
        <f t="shared" si="3"/>
        <v>9.5382477551475893E-7</v>
      </c>
    </row>
    <row r="134" spans="1:2" ht="32.1" hidden="1" customHeight="1" x14ac:dyDescent="0.25">
      <c r="A134" s="36">
        <f t="shared" si="4"/>
        <v>18333.333333333325</v>
      </c>
      <c r="B134" s="37">
        <f t="shared" si="3"/>
        <v>7.3441856966244216E-7</v>
      </c>
    </row>
  </sheetData>
  <mergeCells count="2">
    <mergeCell ref="A16:D16"/>
    <mergeCell ref="A15:D15"/>
  </mergeCells>
  <conditionalFormatting sqref="C4">
    <cfRule type="iconSet" priority="1">
      <iconSet showValue="0">
        <cfvo type="percent" val="0"/>
        <cfvo type="num" val="0.2"/>
        <cfvo type="num" val="0.3332"/>
      </iconSet>
    </cfRule>
  </conditionalFormatting>
  <hyperlinks>
    <hyperlink ref="A29" r:id="rId1" xr:uid="{00000000-0004-0000-0000-000000000000}"/>
    <hyperlink ref="A15" r:id="rId2" display="http://www.statisticalpert.com" xr:uid="{00000000-0004-0000-0000-000001000000}"/>
    <hyperlink ref="A15:D15" r:id="rId3" display="Download more FREE Statistical PERT templates" xr:uid="{00000000-0004-0000-0000-000002000000}"/>
  </hyperlinks>
  <pageMargins left="0.7" right="0.7" top="0.75" bottom="0.75" header="0.3" footer="0.3"/>
  <pageSetup orientation="portrait" horizontalDpi="0" verticalDpi="0" r:id="rId4"/>
  <drawing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VLookups!$A$2:$A$7</xm:f>
          </x14:formula1>
          <xm:sqref>B5</xm:sqref>
        </x14:dataValidation>
        <x14:dataValidation type="list" allowBlank="1" showInputMessage="1" showErrorMessage="1" xr:uid="{F57251AB-A8AF-4DF0-8479-5BE8B21625A6}">
          <x14:formula1>
            <xm:f>VLookups!$E$2:$E$28</xm:f>
          </x14:formula1>
          <xm:sqref>B9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displayHidden="1" xr2:uid="{81BC9C29-E92D-4A34-96D4-72A513DA0774}">
          <x14:colorSeries theme="1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'SPERT® Mobile'!B34:B134</xm:f>
              <xm:sqref>B8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E28"/>
  <sheetViews>
    <sheetView workbookViewId="0">
      <selection activeCell="B2" sqref="B2"/>
    </sheetView>
  </sheetViews>
  <sheetFormatPr defaultColWidth="11" defaultRowHeight="33.950000000000003" customHeight="1" x14ac:dyDescent="0.35"/>
  <cols>
    <col min="1" max="1" width="34.875" style="2" customWidth="1"/>
    <col min="2" max="16384" width="11" style="2"/>
  </cols>
  <sheetData>
    <row r="1" spans="1:5" ht="33.950000000000003" customHeight="1" x14ac:dyDescent="0.35">
      <c r="A1" s="3" t="s">
        <v>5</v>
      </c>
      <c r="B1" s="3" t="s">
        <v>4</v>
      </c>
      <c r="E1" s="3" t="s">
        <v>48</v>
      </c>
    </row>
    <row r="2" spans="1:5" ht="33.950000000000003" customHeight="1" x14ac:dyDescent="0.35">
      <c r="A2" s="18" t="s">
        <v>2</v>
      </c>
      <c r="B2" s="5">
        <v>7.0000000000000007E-2</v>
      </c>
      <c r="E2" s="26">
        <v>0.01</v>
      </c>
    </row>
    <row r="3" spans="1:5" ht="33.950000000000003" customHeight="1" x14ac:dyDescent="0.35">
      <c r="A3" s="4" t="s">
        <v>7</v>
      </c>
      <c r="B3" s="5">
        <v>0.14000000000000001</v>
      </c>
      <c r="E3" s="26">
        <v>0.02</v>
      </c>
    </row>
    <row r="4" spans="1:5" ht="33.950000000000003" customHeight="1" x14ac:dyDescent="0.35">
      <c r="A4" s="4" t="s">
        <v>6</v>
      </c>
      <c r="B4" s="5">
        <v>0.21</v>
      </c>
      <c r="E4" s="26">
        <v>0.03</v>
      </c>
    </row>
    <row r="5" spans="1:5" ht="33.950000000000003" customHeight="1" x14ac:dyDescent="0.35">
      <c r="A5" s="4" t="s">
        <v>8</v>
      </c>
      <c r="B5" s="5">
        <v>0.28000000000000003</v>
      </c>
      <c r="E5" s="26">
        <v>0.04</v>
      </c>
    </row>
    <row r="6" spans="1:5" ht="33.950000000000003" customHeight="1" x14ac:dyDescent="0.35">
      <c r="A6" s="4" t="s">
        <v>9</v>
      </c>
      <c r="B6" s="5">
        <v>0.35</v>
      </c>
      <c r="E6" s="26">
        <v>0.05</v>
      </c>
    </row>
    <row r="7" spans="1:5" ht="33.950000000000003" customHeight="1" x14ac:dyDescent="0.35">
      <c r="A7" s="4" t="s">
        <v>3</v>
      </c>
      <c r="B7" s="5">
        <v>0.42</v>
      </c>
      <c r="E7" s="26">
        <v>0.1</v>
      </c>
    </row>
    <row r="8" spans="1:5" ht="33.950000000000003" customHeight="1" x14ac:dyDescent="0.35">
      <c r="E8" s="26">
        <v>0.15</v>
      </c>
    </row>
    <row r="9" spans="1:5" ht="33.950000000000003" customHeight="1" x14ac:dyDescent="0.35">
      <c r="A9" s="15" t="s">
        <v>40</v>
      </c>
      <c r="E9" s="26">
        <v>0.2</v>
      </c>
    </row>
    <row r="10" spans="1:5" ht="33.950000000000003" customHeight="1" x14ac:dyDescent="0.35">
      <c r="A10" s="15" t="s">
        <v>41</v>
      </c>
      <c r="E10" s="26">
        <v>0.25</v>
      </c>
    </row>
    <row r="11" spans="1:5" ht="33.950000000000003" customHeight="1" x14ac:dyDescent="0.35">
      <c r="A11" s="15" t="s">
        <v>39</v>
      </c>
      <c r="E11" s="26">
        <v>0.3</v>
      </c>
    </row>
    <row r="12" spans="1:5" ht="33.950000000000003" customHeight="1" x14ac:dyDescent="0.35">
      <c r="A12" s="15" t="s">
        <v>32</v>
      </c>
      <c r="E12" s="26">
        <v>0.35</v>
      </c>
    </row>
    <row r="13" spans="1:5" ht="33.950000000000003" customHeight="1" x14ac:dyDescent="0.35">
      <c r="A13" s="15" t="s">
        <v>42</v>
      </c>
      <c r="E13" s="26">
        <v>0.4</v>
      </c>
    </row>
    <row r="14" spans="1:5" ht="33.950000000000003" customHeight="1" x14ac:dyDescent="0.35">
      <c r="A14" s="15" t="s">
        <v>43</v>
      </c>
      <c r="E14" s="26">
        <v>0.45</v>
      </c>
    </row>
    <row r="15" spans="1:5" ht="33.950000000000003" customHeight="1" x14ac:dyDescent="0.35">
      <c r="A15" s="15"/>
      <c r="E15" s="26">
        <v>0.5</v>
      </c>
    </row>
    <row r="16" spans="1:5" ht="33.950000000000003" customHeight="1" x14ac:dyDescent="0.35">
      <c r="E16" s="26">
        <v>0.55000000000000004</v>
      </c>
    </row>
    <row r="17" spans="5:5" ht="33.950000000000003" customHeight="1" x14ac:dyDescent="0.35">
      <c r="E17" s="26">
        <v>0.6</v>
      </c>
    </row>
    <row r="18" spans="5:5" ht="33.950000000000003" customHeight="1" x14ac:dyDescent="0.35">
      <c r="E18" s="26">
        <v>0.65</v>
      </c>
    </row>
    <row r="19" spans="5:5" ht="33.950000000000003" customHeight="1" x14ac:dyDescent="0.35">
      <c r="E19" s="26">
        <v>0.7</v>
      </c>
    </row>
    <row r="20" spans="5:5" ht="33.950000000000003" customHeight="1" x14ac:dyDescent="0.35">
      <c r="E20" s="26">
        <v>0.75</v>
      </c>
    </row>
    <row r="21" spans="5:5" ht="33.950000000000003" customHeight="1" x14ac:dyDescent="0.35">
      <c r="E21" s="26">
        <v>0.8</v>
      </c>
    </row>
    <row r="22" spans="5:5" ht="33.950000000000003" customHeight="1" x14ac:dyDescent="0.35">
      <c r="E22" s="26">
        <v>0.85</v>
      </c>
    </row>
    <row r="23" spans="5:5" ht="33.950000000000003" customHeight="1" x14ac:dyDescent="0.35">
      <c r="E23" s="26">
        <v>0.9</v>
      </c>
    </row>
    <row r="24" spans="5:5" ht="33.950000000000003" customHeight="1" x14ac:dyDescent="0.35">
      <c r="E24" s="26">
        <v>0.95</v>
      </c>
    </row>
    <row r="25" spans="5:5" ht="33.950000000000003" customHeight="1" x14ac:dyDescent="0.35">
      <c r="E25" s="26">
        <v>0.96</v>
      </c>
    </row>
    <row r="26" spans="5:5" ht="33.950000000000003" customHeight="1" x14ac:dyDescent="0.35">
      <c r="E26" s="26">
        <v>0.97</v>
      </c>
    </row>
    <row r="27" spans="5:5" ht="33.950000000000003" customHeight="1" x14ac:dyDescent="0.35">
      <c r="E27" s="26">
        <v>0.98</v>
      </c>
    </row>
    <row r="28" spans="5:5" ht="33.950000000000003" customHeight="1" x14ac:dyDescent="0.35">
      <c r="E28" s="26">
        <v>0.99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C5"/>
  <sheetViews>
    <sheetView workbookViewId="0">
      <selection activeCell="A2" sqref="A2"/>
    </sheetView>
  </sheetViews>
  <sheetFormatPr defaultColWidth="8.875" defaultRowHeight="18.75" x14ac:dyDescent="0.3"/>
  <cols>
    <col min="1" max="1" width="10.625" style="12" customWidth="1"/>
    <col min="2" max="2" width="10.625" style="13" customWidth="1"/>
    <col min="3" max="3" width="100.625" style="14" customWidth="1"/>
    <col min="4" max="16384" width="8.875" style="11"/>
  </cols>
  <sheetData>
    <row r="1" spans="1:3" x14ac:dyDescent="0.3">
      <c r="A1" s="8" t="s">
        <v>14</v>
      </c>
      <c r="B1" s="9" t="s">
        <v>15</v>
      </c>
      <c r="C1" s="10" t="s">
        <v>16</v>
      </c>
    </row>
    <row r="2" spans="1:3" x14ac:dyDescent="0.3">
      <c r="A2" s="12">
        <v>43394</v>
      </c>
      <c r="B2" s="13" t="s">
        <v>52</v>
      </c>
      <c r="C2" s="14" t="s">
        <v>53</v>
      </c>
    </row>
    <row r="3" spans="1:3" x14ac:dyDescent="0.3">
      <c r="A3" s="12">
        <v>43370</v>
      </c>
      <c r="B3" s="13" t="s">
        <v>46</v>
      </c>
      <c r="C3" s="14" t="s">
        <v>47</v>
      </c>
    </row>
    <row r="4" spans="1:3" x14ac:dyDescent="0.3">
      <c r="A4" s="12">
        <v>42739</v>
      </c>
      <c r="B4" s="13" t="s">
        <v>38</v>
      </c>
      <c r="C4" s="14" t="s">
        <v>45</v>
      </c>
    </row>
    <row r="5" spans="1:3" x14ac:dyDescent="0.3">
      <c r="A5" s="12">
        <v>42624</v>
      </c>
      <c r="B5" s="13" t="s">
        <v>17</v>
      </c>
      <c r="C5" s="14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SPERT® Mobile</vt:lpstr>
      <vt:lpstr>VLookups</vt:lpstr>
      <vt:lpstr>Change Log</vt:lpstr>
      <vt:lpstr>ML_Confidence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Davis</dc:creator>
  <cp:lastModifiedBy>William Davis</cp:lastModifiedBy>
  <dcterms:created xsi:type="dcterms:W3CDTF">2016-09-11T23:29:44Z</dcterms:created>
  <dcterms:modified xsi:type="dcterms:W3CDTF">2018-10-21T17:31:46Z</dcterms:modified>
</cp:coreProperties>
</file>