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9DBB3FF5-58EF-4E46-8A02-021BF687C982}" xr6:coauthVersionLast="45" xr6:coauthVersionMax="45" xr10:uidLastSave="{00000000-0000-0000-0000-000000000000}"/>
  <bookViews>
    <workbookView xWindow="-120" yWindow="-120" windowWidth="19440" windowHeight="10440" firstSheet="11" activeTab="14"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2</definedName>
    <definedName name="_AtRisk_SimSetting_MultipleCPUMode"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9" i="25" l="1"/>
  <c r="H9" i="25" s="1"/>
  <c r="H10" i="25" s="1"/>
  <c r="H11" i="25" s="1"/>
  <c r="H12" i="25" s="1"/>
  <c r="H13" i="25" s="1"/>
  <c r="H14" i="25" s="1"/>
  <c r="H15" i="25" s="1"/>
  <c r="H16" i="25" s="1"/>
  <c r="H17" i="25" s="1"/>
  <c r="N3" i="25"/>
  <c r="E3" i="25"/>
  <c r="E4" i="25" s="1"/>
  <c r="E5" i="25" s="1"/>
  <c r="E6" i="25" s="1"/>
  <c r="E7" i="25" s="1"/>
  <c r="E8" i="25" s="1"/>
  <c r="F8" i="25" s="1"/>
  <c r="F10" i="25" l="1"/>
  <c r="F11" i="25" s="1"/>
  <c r="F12" i="25" s="1"/>
  <c r="F13" i="25" s="1"/>
  <c r="F14" i="25" s="1"/>
  <c r="F15" i="25" s="1"/>
  <c r="F16" i="25" s="1"/>
  <c r="F17" i="25" s="1"/>
  <c r="G9" i="25"/>
  <c r="G10" i="25" s="1"/>
  <c r="G11" i="25" s="1"/>
  <c r="G12" i="25" s="1"/>
  <c r="G13" i="25" s="1"/>
  <c r="G14" i="25" s="1"/>
  <c r="G15" i="25" s="1"/>
  <c r="G16" i="25" s="1"/>
  <c r="G17" i="25" s="1"/>
  <c r="Q9" i="24"/>
  <c r="Q1" i="24"/>
  <c r="D23" i="24"/>
  <c r="C13" i="24" l="1"/>
  <c r="D17" i="24" l="1"/>
  <c r="D18" i="24"/>
  <c r="D19" i="24"/>
  <c r="D22" i="24" l="1"/>
  <c r="D21" i="24"/>
  <c r="M4" i="24" l="1"/>
  <c r="B44" i="24"/>
  <c r="O5" i="24"/>
  <c r="D5" i="24"/>
  <c r="C5" i="24"/>
  <c r="B5" i="24"/>
  <c r="X4" i="24"/>
  <c r="K4" i="24"/>
  <c r="G4" i="24"/>
  <c r="G5" i="24" s="1"/>
  <c r="F4" i="24"/>
  <c r="E4" i="24"/>
  <c r="N4" i="24" l="1"/>
  <c r="C63" i="24" s="1"/>
  <c r="L4" i="24"/>
  <c r="L5" i="24" s="1"/>
  <c r="D13" i="24"/>
  <c r="P4" i="24"/>
  <c r="S4" i="24"/>
  <c r="S11" i="24" s="1"/>
  <c r="T4" i="24"/>
  <c r="T11" i="24" s="1"/>
  <c r="AS4" i="24"/>
  <c r="AT4" i="24" s="1"/>
  <c r="Q4" i="24"/>
  <c r="Q11" i="24" s="1"/>
  <c r="U4" i="24"/>
  <c r="U11" i="24" s="1"/>
  <c r="J5" i="24"/>
  <c r="R4" i="24"/>
  <c r="R11" i="24" s="1"/>
  <c r="V4" i="24"/>
  <c r="V11" i="24" s="1"/>
  <c r="B23" i="23"/>
  <c r="E13" i="23"/>
  <c r="D13" i="23"/>
  <c r="C13" i="23"/>
  <c r="C15" i="23" s="1"/>
  <c r="E12" i="23"/>
  <c r="D12" i="23"/>
  <c r="C12" i="23"/>
  <c r="E11" i="23"/>
  <c r="D11" i="23"/>
  <c r="C11" i="23"/>
  <c r="Q3" i="23"/>
  <c r="Q4" i="23" s="1"/>
  <c r="Q5" i="23" s="1"/>
  <c r="Q6" i="23" s="1"/>
  <c r="Q7" i="23" s="1"/>
  <c r="Q8" i="23" s="1"/>
  <c r="Q9" i="23" s="1"/>
  <c r="Q10" i="23" s="1"/>
  <c r="Q11" i="23" s="1"/>
  <c r="Q12" i="23" s="1"/>
  <c r="Q13" i="23" s="1"/>
  <c r="Q15" i="23" s="1"/>
  <c r="Q16" i="23" s="1"/>
  <c r="Q17"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T5" i="24" l="1"/>
  <c r="U5" i="24"/>
  <c r="V5" i="24"/>
  <c r="R5" i="24"/>
  <c r="S5" i="24"/>
  <c r="Q5"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K4" i="19"/>
  <c r="N4" i="19" s="1"/>
  <c r="K5" i="14"/>
  <c r="K7" i="14"/>
  <c r="K8" i="14"/>
  <c r="K10" i="14"/>
  <c r="K4" i="14"/>
  <c r="N4" i="14" s="1"/>
  <c r="K4" i="7"/>
  <c r="N4" i="7" s="1"/>
  <c r="O5" i="15"/>
  <c r="O7" i="15"/>
  <c r="O8" i="15"/>
  <c r="O10" i="15"/>
  <c r="O4" i="15"/>
  <c r="R4" i="15" s="1"/>
  <c r="K5" i="7"/>
  <c r="N5" i="7" s="1"/>
  <c r="K7" i="7"/>
  <c r="N7" i="7" s="1"/>
  <c r="K8" i="7"/>
  <c r="N8" i="7" s="1"/>
  <c r="K10" i="7"/>
  <c r="N10" i="7" s="1"/>
  <c r="K11" i="7"/>
  <c r="N11" i="7" s="1"/>
  <c r="K12" i="7"/>
  <c r="N12" i="7" s="1"/>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EO10" i="24" l="1"/>
  <c r="ER10" i="24"/>
  <c r="AV4" i="24"/>
  <c r="AW4" i="24" s="1"/>
  <c r="ER9" i="24"/>
  <c r="ER8" i="24"/>
  <c r="EN10" i="24"/>
  <c r="EN4" i="24"/>
  <c r="EN8" i="24" s="1"/>
  <c r="EP11" i="24"/>
  <c r="EO11" i="24"/>
  <c r="ES4" i="24"/>
  <c r="ES8" i="24" s="1"/>
  <c r="EQ11" i="24"/>
  <c r="EM9" i="24"/>
  <c r="EM10" i="24"/>
  <c r="EM4" i="24"/>
  <c r="EM8" i="24" s="1"/>
  <c r="AO4" i="24"/>
  <c r="E16" i="23"/>
  <c r="D16" i="23"/>
  <c r="C16" i="23"/>
  <c r="EN11" i="24" l="1"/>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1" i="23"/>
  <c r="R19" i="23"/>
  <c r="R13" i="23"/>
  <c r="R83" i="23"/>
  <c r="R79" i="23"/>
  <c r="R75" i="23"/>
  <c r="R71" i="23"/>
  <c r="R67" i="23"/>
  <c r="R63" i="23"/>
  <c r="R59" i="23"/>
  <c r="R55" i="23"/>
  <c r="R51" i="23"/>
  <c r="R47" i="23"/>
  <c r="R43" i="23"/>
  <c r="R39" i="23"/>
  <c r="R35" i="23"/>
  <c r="R31" i="23"/>
  <c r="R27" i="23"/>
  <c r="R23" i="23"/>
  <c r="R22" i="23"/>
  <c r="R20" i="23"/>
  <c r="E17" i="23"/>
  <c r="R15" i="23"/>
  <c r="R10" i="23"/>
  <c r="R9" i="23"/>
  <c r="R8" i="23"/>
  <c r="R7" i="23"/>
  <c r="R6" i="23"/>
  <c r="R5" i="23"/>
  <c r="R4" i="23"/>
  <c r="R3" i="23"/>
  <c r="R2" i="23"/>
  <c r="R77" i="23"/>
  <c r="R69" i="23"/>
  <c r="R61" i="23"/>
  <c r="R53" i="23"/>
  <c r="R45" i="23"/>
  <c r="R37" i="23"/>
  <c r="R29" i="23"/>
  <c r="R17" i="23"/>
  <c r="R36" i="23"/>
  <c r="R28" i="23"/>
  <c r="D17" i="23"/>
  <c r="R80" i="23"/>
  <c r="R72" i="23"/>
  <c r="R64" i="23"/>
  <c r="R56" i="23"/>
  <c r="R48" i="23"/>
  <c r="R40" i="23"/>
  <c r="R32" i="23"/>
  <c r="R12" i="23"/>
  <c r="R11" i="23"/>
  <c r="R84" i="23"/>
  <c r="R76" i="23"/>
  <c r="R68" i="23"/>
  <c r="R60" i="23"/>
  <c r="R52" i="23"/>
  <c r="R44" i="23"/>
  <c r="R18" i="23"/>
  <c r="C17"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0" i="23"/>
  <c r="S22" i="23"/>
  <c r="S15" i="23"/>
  <c r="S16" i="23"/>
  <c r="S11" i="23"/>
  <c r="S21" i="23"/>
  <c r="S9" i="23"/>
  <c r="S5" i="23"/>
  <c r="S18" i="23"/>
  <c r="S19" i="23"/>
  <c r="S13" i="23"/>
  <c r="S12" i="23"/>
  <c r="S7" i="23"/>
  <c r="S3" i="23"/>
  <c r="S8" i="23"/>
  <c r="S4" i="23"/>
  <c r="S10" i="23"/>
  <c r="S6" i="23"/>
  <c r="S2" i="23"/>
  <c r="S17" i="23"/>
  <c r="T22" i="23"/>
  <c r="T21" i="23"/>
  <c r="T83" i="23"/>
  <c r="T79" i="23"/>
  <c r="T75" i="23"/>
  <c r="T71" i="23"/>
  <c r="T67" i="23"/>
  <c r="T63" i="23"/>
  <c r="T59" i="23"/>
  <c r="T55" i="23"/>
  <c r="T51" i="23"/>
  <c r="T47" i="23"/>
  <c r="T43" i="23"/>
  <c r="T39" i="23"/>
  <c r="T35" i="23"/>
  <c r="T31" i="23"/>
  <c r="T27" i="23"/>
  <c r="T23" i="23"/>
  <c r="T20"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8" i="23"/>
  <c r="T17" i="23"/>
  <c r="T12" i="23"/>
  <c r="T101" i="23"/>
  <c r="T93" i="23"/>
  <c r="T89" i="23"/>
  <c r="T85" i="23"/>
  <c r="T82" i="23"/>
  <c r="T74" i="23"/>
  <c r="T66" i="23"/>
  <c r="T58" i="23"/>
  <c r="T50" i="23"/>
  <c r="T42" i="23"/>
  <c r="T34" i="23"/>
  <c r="T26" i="23"/>
  <c r="T10" i="23"/>
  <c r="T6" i="23"/>
  <c r="T2" i="23"/>
  <c r="T33" i="23"/>
  <c r="T25" i="23"/>
  <c r="T19"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ES11" i="24" l="1"/>
  <c r="ET11" i="24"/>
  <c r="EL11" i="24"/>
  <c r="EU9" i="24"/>
  <c r="EU10" i="24"/>
  <c r="AY4" i="24"/>
  <c r="EU4" i="24"/>
  <c r="EU8" i="24" s="1"/>
  <c r="EK10" i="24"/>
  <c r="EK9" i="24"/>
  <c r="EK4" i="24"/>
  <c r="EK8" i="24" s="1"/>
  <c r="AM4" i="24"/>
  <c r="C19" i="23"/>
  <c r="D19" i="23"/>
  <c r="E19" i="23"/>
  <c r="T103" i="23"/>
  <c r="R103" i="23"/>
  <c r="S103" i="23"/>
  <c r="V4" i="19"/>
  <c r="EU11" i="24" l="1"/>
  <c r="EK11" i="24"/>
  <c r="EV9" i="24"/>
  <c r="EV10" i="24"/>
  <c r="EV4" i="24"/>
  <c r="EV8" i="24" s="1"/>
  <c r="AZ4" i="24"/>
  <c r="EJ9" i="24"/>
  <c r="EJ10" i="24"/>
  <c r="EJ4" i="24"/>
  <c r="EJ8" i="24" s="1"/>
  <c r="AL4" i="24"/>
  <c r="D20" i="23"/>
  <c r="C20" i="23"/>
  <c r="E20"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EJ11" i="24" l="1"/>
  <c r="EV11" i="24"/>
  <c r="EI9" i="24"/>
  <c r="EI10" i="24"/>
  <c r="AK4" i="24"/>
  <c r="EI4" i="24"/>
  <c r="EI8" i="24" s="1"/>
  <c r="EW10" i="24"/>
  <c r="EW9" i="24"/>
  <c r="BA4" i="24"/>
  <c r="EW4" i="24"/>
  <c r="EW8" i="24" s="1"/>
  <c r="E21" i="23"/>
  <c r="D21" i="23"/>
  <c r="C21" i="23"/>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B39" i="21"/>
  <c r="EW11" i="24" l="1"/>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F5" i="15"/>
  <c r="J5" i="15" s="1"/>
  <c r="F6" i="15"/>
  <c r="F7" i="15"/>
  <c r="F8" i="15"/>
  <c r="F9" i="15"/>
  <c r="F10" i="15"/>
  <c r="F11" i="15"/>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O11" i="15" s="1"/>
  <c r="R11" i="15" s="1"/>
  <c r="D12" i="15"/>
  <c r="O12" i="15" s="1"/>
  <c r="R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4" i="5"/>
  <c r="B43" i="5"/>
  <c r="D10" i="14"/>
  <c r="B49" i="5"/>
  <c r="B48"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E4" i="14"/>
  <c r="G4" i="14"/>
  <c r="E12" i="14"/>
  <c r="G12" i="14"/>
  <c r="E7" i="14"/>
  <c r="V7" i="14"/>
  <c r="AQ7" i="14" s="1"/>
  <c r="V10" i="14"/>
  <c r="AQ10" i="14" s="1"/>
  <c r="V6" i="14"/>
  <c r="G8" i="14"/>
  <c r="N8" i="14" s="1"/>
  <c r="E5" i="14"/>
  <c r="S4" i="14"/>
  <c r="G5" i="14"/>
  <c r="N5" i="14" s="1"/>
  <c r="F5" i="14"/>
  <c r="F7" i="14"/>
  <c r="V4" i="14"/>
  <c r="F9" i="14"/>
  <c r="F6" i="14"/>
  <c r="G27" i="14"/>
  <c r="S65" i="14"/>
  <c r="T52" i="14"/>
  <c r="R84" i="14"/>
  <c r="P8" i="15"/>
  <c r="L7" i="7"/>
  <c r="Q4" i="7"/>
  <c r="R38" i="14"/>
  <c r="R34" i="14"/>
  <c r="F4" i="14"/>
  <c r="F24" i="14"/>
  <c r="F12" i="14"/>
  <c r="E9" i="14"/>
  <c r="G9" i="14"/>
  <c r="G7" i="14"/>
  <c r="N7" i="14" s="1"/>
  <c r="F10" i="14"/>
  <c r="G10" i="14"/>
  <c r="N10" i="14" s="1"/>
  <c r="R76" i="14"/>
  <c r="Q16" i="14"/>
  <c r="P99" i="14"/>
  <c r="S11" i="15"/>
  <c r="I10" i="15"/>
  <c r="AR5" i="7"/>
  <c r="EO5" i="7" s="1"/>
  <c r="AP5" i="7"/>
  <c r="Q7" i="14"/>
  <c r="Q5" i="14"/>
  <c r="EN5" i="14"/>
  <c r="L8" i="14"/>
  <c r="EN7"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13" i="15" l="1"/>
  <c r="K13" i="15"/>
  <c r="J13" i="15"/>
  <c r="I13" i="15"/>
  <c r="O13" i="15"/>
  <c r="U13" i="15" s="1"/>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W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R13" i="14" l="1"/>
  <c r="FK74" i="15"/>
  <c r="S13" i="14"/>
  <c r="FK89" i="14"/>
  <c r="EN11" i="14"/>
  <c r="S11" i="14"/>
  <c r="FW57" i="14"/>
  <c r="O13" i="14"/>
  <c r="T13" i="14"/>
  <c r="R11" i="14"/>
  <c r="EM9" i="14"/>
  <c r="EW50" i="15"/>
  <c r="GV66" i="15"/>
  <c r="HS45" i="15"/>
  <c r="FB84" i="14"/>
  <c r="Q13" i="14"/>
  <c r="P13" i="14"/>
  <c r="S13" i="15"/>
  <c r="W13" i="15"/>
  <c r="X13" i="15"/>
  <c r="V13" i="15"/>
  <c r="T13" i="15"/>
  <c r="AV13" i="15"/>
  <c r="AW13" i="15" s="1"/>
  <c r="AX13" i="15" s="1"/>
  <c r="AY13" i="15" s="1"/>
  <c r="AZ13" i="15" s="1"/>
  <c r="BA13" i="15" s="1"/>
  <c r="BB13" i="15" s="1"/>
  <c r="BC13" i="15" s="1"/>
  <c r="BD13" i="15" s="1"/>
  <c r="BE13" i="15" s="1"/>
  <c r="BF13" i="15" s="1"/>
  <c r="BG13" i="15" s="1"/>
  <c r="BH13" i="15" s="1"/>
  <c r="BI13" i="15" s="1"/>
  <c r="BJ13" i="15" s="1"/>
  <c r="BK13" i="15" s="1"/>
  <c r="BL13" i="15" s="1"/>
  <c r="BM13" i="15" s="1"/>
  <c r="BN13" i="15" s="1"/>
  <c r="BO13" i="15" s="1"/>
  <c r="BP13" i="15" s="1"/>
  <c r="BQ13" i="15" s="1"/>
  <c r="BR13" i="15" s="1"/>
  <c r="BS13" i="15" s="1"/>
  <c r="BT13" i="15" s="1"/>
  <c r="BU13" i="15" s="1"/>
  <c r="BV13" i="15" s="1"/>
  <c r="BW13" i="15" s="1"/>
  <c r="BX13" i="15" s="1"/>
  <c r="BY13" i="15" s="1"/>
  <c r="BZ13" i="15" s="1"/>
  <c r="CA13" i="15" s="1"/>
  <c r="CB13" i="15" s="1"/>
  <c r="CC13" i="15" s="1"/>
  <c r="CD13" i="15" s="1"/>
  <c r="CE13" i="15" s="1"/>
  <c r="CF13" i="15" s="1"/>
  <c r="CG13" i="15" s="1"/>
  <c r="CH13" i="15" s="1"/>
  <c r="CI13" i="15" s="1"/>
  <c r="CJ13" i="15" s="1"/>
  <c r="CK13" i="15" s="1"/>
  <c r="CL13" i="15" s="1"/>
  <c r="CM13" i="15" s="1"/>
  <c r="CN13" i="15" s="1"/>
  <c r="CO13" i="15" s="1"/>
  <c r="CP13" i="15" s="1"/>
  <c r="CQ13" i="15" s="1"/>
  <c r="CR13" i="15" s="1"/>
  <c r="CS13" i="15" s="1"/>
  <c r="CT13" i="15" s="1"/>
  <c r="CU13" i="15" s="1"/>
  <c r="CV13" i="15" s="1"/>
  <c r="CW13" i="15" s="1"/>
  <c r="CX13" i="15" s="1"/>
  <c r="CY13" i="15" s="1"/>
  <c r="CZ13" i="15" s="1"/>
  <c r="DA13" i="15" s="1"/>
  <c r="DB13" i="15" s="1"/>
  <c r="DC13" i="15" s="1"/>
  <c r="DD13" i="15" s="1"/>
  <c r="DE13" i="15" s="1"/>
  <c r="DF13" i="15" s="1"/>
  <c r="DG13" i="15" s="1"/>
  <c r="DH13" i="15" s="1"/>
  <c r="DI13" i="15" s="1"/>
  <c r="DJ13" i="15" s="1"/>
  <c r="DK13" i="15" s="1"/>
  <c r="DL13" i="15" s="1"/>
  <c r="DM13" i="15" s="1"/>
  <c r="DN13" i="15" s="1"/>
  <c r="DO13" i="15" s="1"/>
  <c r="DP13" i="15" s="1"/>
  <c r="DQ13" i="15" s="1"/>
  <c r="DR13" i="15" s="1"/>
  <c r="DS13" i="15" s="1"/>
  <c r="DT13" i="15" s="1"/>
  <c r="DU13" i="15" s="1"/>
  <c r="DV13" i="15" s="1"/>
  <c r="DW13" i="15" s="1"/>
  <c r="AT13" i="15"/>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AU13" i="15"/>
  <c r="R13" i="15"/>
  <c r="P13" i="15"/>
  <c r="AR11" i="7"/>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AN11" i="14"/>
  <c r="EK11" i="14" s="1"/>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AV12" i="15"/>
  <c r="AW12" i="15" s="1"/>
  <c r="AX12" i="15" s="1"/>
  <c r="AY12" i="15" s="1"/>
  <c r="AZ12" i="15" s="1"/>
  <c r="BA12" i="15" s="1"/>
  <c r="BB12" i="15" s="1"/>
  <c r="BC12" i="15" s="1"/>
  <c r="BD12" i="15" s="1"/>
  <c r="BE12" i="15" s="1"/>
  <c r="BF12" i="15" s="1"/>
  <c r="BG12" i="15" s="1"/>
  <c r="BH12" i="15" s="1"/>
  <c r="BI12" i="15" s="1"/>
  <c r="BJ12" i="15" s="1"/>
  <c r="BK12" i="15" s="1"/>
  <c r="BL12" i="15" s="1"/>
  <c r="BM12" i="15" s="1"/>
  <c r="BN12" i="15" s="1"/>
  <c r="BO12" i="15" s="1"/>
  <c r="BP12" i="15" s="1"/>
  <c r="BQ12" i="15" s="1"/>
  <c r="BR12" i="15" s="1"/>
  <c r="BS12" i="15" s="1"/>
  <c r="BT12" i="15" s="1"/>
  <c r="BU12" i="15" s="1"/>
  <c r="BV12" i="15" s="1"/>
  <c r="BW12" i="15" s="1"/>
  <c r="BX12" i="15" s="1"/>
  <c r="BY12" i="15" s="1"/>
  <c r="BZ12" i="15" s="1"/>
  <c r="CA12" i="15" s="1"/>
  <c r="CB12" i="15" s="1"/>
  <c r="CC12" i="15" s="1"/>
  <c r="CD12" i="15" s="1"/>
  <c r="CE12" i="15" s="1"/>
  <c r="CF12" i="15" s="1"/>
  <c r="CG12" i="15" s="1"/>
  <c r="CH12" i="15" s="1"/>
  <c r="CI12" i="15" s="1"/>
  <c r="CJ12" i="15" s="1"/>
  <c r="CK12" i="15" s="1"/>
  <c r="CL12" i="15" s="1"/>
  <c r="CM12" i="15" s="1"/>
  <c r="CN12" i="15" s="1"/>
  <c r="CO12" i="15" s="1"/>
  <c r="CP12" i="15" s="1"/>
  <c r="CQ12" i="15" s="1"/>
  <c r="CR12" i="15" s="1"/>
  <c r="CS12" i="15" s="1"/>
  <c r="CT12" i="15" s="1"/>
  <c r="CU12" i="15" s="1"/>
  <c r="CV12" i="15" s="1"/>
  <c r="CW12" i="15" s="1"/>
  <c r="CX12" i="15" s="1"/>
  <c r="CY12" i="15" s="1"/>
  <c r="CZ12" i="15" s="1"/>
  <c r="DA12" i="15" s="1"/>
  <c r="DB12" i="15" s="1"/>
  <c r="DC12" i="15" s="1"/>
  <c r="DD12" i="15" s="1"/>
  <c r="DE12" i="15" s="1"/>
  <c r="DF12" i="15" s="1"/>
  <c r="DG12" i="15" s="1"/>
  <c r="DH12" i="15" s="1"/>
  <c r="DI12" i="15" s="1"/>
  <c r="DJ12" i="15" s="1"/>
  <c r="DK12" i="15" s="1"/>
  <c r="DL12" i="15" s="1"/>
  <c r="DM12" i="15" s="1"/>
  <c r="DN12" i="15" s="1"/>
  <c r="DO12" i="15" s="1"/>
  <c r="DP12" i="15" s="1"/>
  <c r="DQ12" i="15" s="1"/>
  <c r="DR12" i="15" s="1"/>
  <c r="DS12" i="15" s="1"/>
  <c r="DT12" i="15" s="1"/>
  <c r="DU12" i="15" s="1"/>
  <c r="DV12" i="15" s="1"/>
  <c r="DW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V11" i="15" l="1"/>
  <c r="AW11" i="15" s="1"/>
  <c r="AX11" i="15" s="1"/>
  <c r="AY11" i="15" s="1"/>
  <c r="AZ11" i="15" s="1"/>
  <c r="BA11" i="15" s="1"/>
  <c r="BB11" i="15" s="1"/>
  <c r="BC11" i="15" s="1"/>
  <c r="BD11" i="15" s="1"/>
  <c r="BE11" i="15" s="1"/>
  <c r="BF11" i="15" s="1"/>
  <c r="BG11" i="15" s="1"/>
  <c r="BH11" i="15" s="1"/>
  <c r="BI11" i="15" s="1"/>
  <c r="BJ11" i="15" s="1"/>
  <c r="BK11" i="15" s="1"/>
  <c r="BL11" i="15" s="1"/>
  <c r="BM11" i="15" s="1"/>
  <c r="BN11" i="15" s="1"/>
  <c r="BO11" i="15" s="1"/>
  <c r="BP11" i="15" s="1"/>
  <c r="BQ11" i="15" s="1"/>
  <c r="BR11" i="15" s="1"/>
  <c r="BS11" i="15" s="1"/>
  <c r="BT11" i="15" s="1"/>
  <c r="BU11" i="15" s="1"/>
  <c r="BV11" i="15" s="1"/>
  <c r="BW11" i="15" s="1"/>
  <c r="BX11" i="15" s="1"/>
  <c r="BY11" i="15" s="1"/>
  <c r="BZ11" i="15" s="1"/>
  <c r="CA11" i="15" s="1"/>
  <c r="CB11" i="15" s="1"/>
  <c r="CC11" i="15" s="1"/>
  <c r="CD11" i="15" s="1"/>
  <c r="CE11" i="15" s="1"/>
  <c r="CF11" i="15" s="1"/>
  <c r="CG11" i="15" s="1"/>
  <c r="CH11" i="15" s="1"/>
  <c r="CI11" i="15" s="1"/>
  <c r="CJ11" i="15" s="1"/>
  <c r="CK11" i="15" s="1"/>
  <c r="CL11" i="15" s="1"/>
  <c r="CM11" i="15" s="1"/>
  <c r="CN11" i="15" s="1"/>
  <c r="CO11" i="15" s="1"/>
  <c r="CP11" i="15" s="1"/>
  <c r="CQ11" i="15" s="1"/>
  <c r="CR11" i="15" s="1"/>
  <c r="CS11" i="15" s="1"/>
  <c r="CT11" i="15" s="1"/>
  <c r="CU11" i="15" s="1"/>
  <c r="CV11" i="15" s="1"/>
  <c r="CW11" i="15" s="1"/>
  <c r="CX11" i="15" s="1"/>
  <c r="CY11" i="15" s="1"/>
  <c r="CZ11" i="15" s="1"/>
  <c r="DA11" i="15" s="1"/>
  <c r="DB11" i="15" s="1"/>
  <c r="DC11" i="15" s="1"/>
  <c r="DD11" i="15" s="1"/>
  <c r="DE11" i="15" s="1"/>
  <c r="DF11" i="15" s="1"/>
  <c r="DG11" i="15" s="1"/>
  <c r="DH11" i="15" s="1"/>
  <c r="DI11" i="15" s="1"/>
  <c r="DJ11" i="15" s="1"/>
  <c r="DK11" i="15" s="1"/>
  <c r="DL11" i="15" s="1"/>
  <c r="DM11" i="15" s="1"/>
  <c r="DN11" i="15" s="1"/>
  <c r="DO11" i="15" s="1"/>
  <c r="DP11" i="15" s="1"/>
  <c r="DQ11" i="15" s="1"/>
  <c r="DR11" i="15" s="1"/>
  <c r="DS11" i="15" s="1"/>
  <c r="DT11" i="15" s="1"/>
  <c r="DU11" i="15" s="1"/>
  <c r="DV11" i="15" s="1"/>
  <c r="DW11" i="15" s="1"/>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M13" i="14" l="1"/>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EL13" i="14" l="1"/>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FN108" i="7" l="1"/>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FL108" i="7" l="1"/>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L108" i="14" l="1"/>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Q108" i="14" l="1"/>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W108" i="15" l="1"/>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FS108" i="14" l="1"/>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T108" i="7" l="1"/>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FH109" i="14" l="1"/>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G109" i="14" l="1"/>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FE109" i="7" l="1"/>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X108" i="14" l="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FX109" i="14"/>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C108" i="14" l="1"/>
  <c r="FY108" i="14"/>
  <c r="FY109" i="14" s="1"/>
  <c r="GD108" i="15"/>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GD109"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B108" i="14" l="1"/>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FA109" i="7" s="1"/>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EZ107" i="7" l="1"/>
  <c r="FA108" i="14"/>
  <c r="GF108" i="15"/>
  <c r="GF109" i="15" s="1"/>
  <c r="GA108" i="7"/>
  <c r="GA109" i="7" s="1"/>
  <c r="EZ108" i="7"/>
  <c r="EZ109" i="7"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Y107" i="7" l="1"/>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Y109" i="7" l="1"/>
  <c r="EX107" i="7"/>
  <c r="GC108" i="14"/>
  <c r="FF109" i="15"/>
  <c r="EX108" i="7"/>
  <c r="EX109" i="7" s="1"/>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FD107" i="15" l="1"/>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FD109" i="15"/>
  <c r="GI107" i="15"/>
  <c r="GI109" i="15" s="1"/>
  <c r="BO5" i="15"/>
  <c r="FK5" i="15"/>
  <c r="CN104" i="15"/>
  <c r="GJ104" i="15"/>
  <c r="GJ107" i="15" s="1"/>
  <c r="GJ106" i="15"/>
  <c r="BN5" i="7"/>
  <c r="FJ5" i="7"/>
  <c r="BP7" i="7"/>
  <c r="FL7" i="7"/>
  <c r="BN8" i="7"/>
  <c r="FJ8"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EV107" i="7" l="1"/>
  <c r="EV109" i="7" s="1"/>
  <c r="FC108" i="15"/>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FB108" i="15" l="1"/>
  <c r="FB107" i="15"/>
  <c r="GK108" i="15"/>
  <c r="GK109" i="15" s="1"/>
  <c r="EU108" i="7"/>
  <c r="EU109" i="7" s="1"/>
  <c r="GF108" i="7"/>
  <c r="GF109" i="7" s="1"/>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U108" i="14" l="1"/>
  <c r="FB109" i="15"/>
  <c r="FA108" i="15"/>
  <c r="FA107" i="15"/>
  <c r="FA109" i="15" s="1"/>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EZ108" i="15" l="1"/>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ES109" i="7" l="1"/>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GJ108" i="14" l="1"/>
  <c r="ER109" i="7"/>
  <c r="EQ107" i="7"/>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EQ109" i="7" l="1"/>
  <c r="GK108" i="14"/>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EW109" i="15" l="1"/>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EV109" i="15" l="1"/>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EN109" i="7" l="1"/>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S108" i="15" l="1"/>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ER108" i="15" l="1"/>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EK109" i="7" l="1"/>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EQ109" i="15" l="1"/>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EO107" i="15" l="1"/>
  <c r="EH108" i="7"/>
  <c r="EH107" i="7"/>
  <c r="EH109" i="7" s="1"/>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N108" i="15" l="1"/>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N109" i="15" l="1"/>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EL108" i="15" l="1"/>
  <c r="EE107" i="7"/>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EL109" i="15"/>
  <c r="HA109" i="15"/>
  <c r="CF5" i="7"/>
  <c r="GB5" i="7"/>
  <c r="GD7" i="7"/>
  <c r="CH7" i="7"/>
  <c r="CF8" i="7"/>
  <c r="GB8" i="7"/>
  <c r="EE109"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EK108" i="15" l="1"/>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EK109" i="15" l="1"/>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EI108" i="15" l="1"/>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EH108" i="15" l="1"/>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EH109" i="15" l="1"/>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EF107" i="15" l="1"/>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EE107" i="15" l="1"/>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DX107" i="14" l="1"/>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GH9" i="19" l="1"/>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EC109" i="15" l="1"/>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DT107" i="7" l="1"/>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DT107" i="14" l="1"/>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DY108" i="15" l="1"/>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X107" i="15" l="1"/>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GO13" i="14" l="1"/>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P13" i="14" l="1"/>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GQ13" i="14" l="1"/>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GR13" i="14" l="1"/>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S13" i="14" l="1"/>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T13" i="14" l="1"/>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U13" i="14" l="1"/>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V13" i="14" l="1"/>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W13" i="14" l="1"/>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X13" i="14" l="1"/>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Y13" i="14" l="1"/>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GZ13" i="14" l="1"/>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A13" i="14" l="1"/>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B13" i="14" l="1"/>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C13" i="14" l="1"/>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HD13" i="14" l="1"/>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HE13" i="14" l="1"/>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F13" i="14" l="1"/>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G13" i="14" l="1"/>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H13" i="14" l="1"/>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I13" i="14" l="1"/>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J13" i="14" l="1"/>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K13" i="14" l="1"/>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L13" i="14" l="1"/>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HM13" i="14" l="1"/>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HN13" i="14" l="1"/>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HO13" i="14" l="1"/>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Q3" authorId="0" shapeId="0" xr:uid="{250DD89F-A2AD-4155-8185-EA37C4970200}">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<sst xmlns="http://schemas.openxmlformats.org/spreadsheetml/2006/main" count="1258" uniqueCount="883">
  <si>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</si>
  <si>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</si>
  <si>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</si>
  <si>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</si>
  <si>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</si>
  <si>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</si>
  <si>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</si>
  <si>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</si>
  <si>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</si>
  <si>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</si>
  <si>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</si>
  <si>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</si>
  <si>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</si>
  <si>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</si>
  <si>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</si>
  <si>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</si>
  <si>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</si>
  <si>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</si>
  <si>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</si>
  <si>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</si>
  <si>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</si>
  <si>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</si>
  <si>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</si>
  <si>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</si>
  <si>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</si>
  <si>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</si>
  <si>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</si>
  <si>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</si>
  <si>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</si>
  <si>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</si>
  <si>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</si>
  <si>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</si>
  <si>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</si>
  <si>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</si>
  <si>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</si>
  <si>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</si>
  <si>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</si>
  <si>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</si>
  <si>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</si>
  <si>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</si>
  <si>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</si>
  <si>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</si>
  <si>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</si>
  <si>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</si>
  <si>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</si>
  <si>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</si>
  <si>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</si>
  <si>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</si>
  <si>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</si>
  <si>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</si>
  <si>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</si>
  <si>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</si>
  <si>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</si>
  <si>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</si>
  <si>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</si>
  <si>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</si>
  <si>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</si>
  <si>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</si>
  <si>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</si>
  <si>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</si>
  <si>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</si>
  <si>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</si>
  <si>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</si>
  <si>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</si>
  <si>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</si>
  <si>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</si>
  <si>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</si>
  <si>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</si>
  <si>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</si>
  <si>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</si>
  <si>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</si>
  <si>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</si>
  <si>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</si>
  <si>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</si>
  <si>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</si>
  <si>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</si>
  <si>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</si>
  <si>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</si>
  <si>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</si>
  <si>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</si>
  <si>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</si>
  <si>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</si>
  <si>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</si>
  <si>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</si>
  <si>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</si>
  <si>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</si>
  <si>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</si>
  <si>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</si>
  <si>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</si>
  <si>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</si>
  <si>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</si>
  <si>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</si>
  <si>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</si>
  <si>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</si>
  <si>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</si>
  <si>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</si>
  <si>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</si>
  <si>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</si>
  <si>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</si>
  <si>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</si>
  <si>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</si>
  <si>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</si>
  <si>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</si>
  <si>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</si>
  <si>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</si>
  <si>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</si>
  <si>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</si>
  <si>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</si>
  <si>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</si>
  <si>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</si>
  <si>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</si>
  <si>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</si>
  <si>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</si>
  <si>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</si>
  <si>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</si>
  <si>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</si>
  <si>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</si>
  <si>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</si>
  <si>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</si>
  <si>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</si>
  <si>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</si>
  <si>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</si>
  <si>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</si>
  <si>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</si>
  <si>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</si>
  <si>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</si>
  <si>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</si>
  <si>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</si>
  <si>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</si>
  <si>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</si>
  <si>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</si>
  <si>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</si>
  <si>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</si>
  <si>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</si>
  <si>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</si>
  <si>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</si>
  <si>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</si>
  <si>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</si>
  <si>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</si>
  <si>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</si>
  <si>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</si>
  <si>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</si>
  <si>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</si>
  <si>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</si>
  <si>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</si>
  <si>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</si>
  <si>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</si>
  <si>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</si>
  <si>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</si>
  <si>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</si>
  <si>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</si>
  <si>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</si>
  <si>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</si>
  <si>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</si>
  <si>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</si>
  <si>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</si>
  <si>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</si>
  <si>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</si>
  <si>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</si>
  <si>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</si>
  <si>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</si>
  <si>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</si>
  <si>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</si>
  <si>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</si>
  <si>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</si>
  <si>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</si>
  <si>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</si>
  <si>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</si>
  <si>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</si>
  <si>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</si>
  <si>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</si>
  <si>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</si>
  <si>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</si>
  <si>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</si>
  <si>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</si>
  <si>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</si>
  <si>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</si>
  <si>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</si>
  <si>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</si>
  <si>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</si>
  <si>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</si>
  <si>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</si>
  <si>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</si>
  <si>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</si>
  <si>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</si>
  <si>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</si>
  <si>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</si>
  <si>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</si>
  <si>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</si>
  <si>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</si>
  <si>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</si>
  <si>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</si>
  <si>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</si>
  <si>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</si>
  <si>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</si>
  <si>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</si>
  <si>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</si>
  <si>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</si>
  <si>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</si>
  <si>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</si>
  <si>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</si>
  <si>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</si>
  <si>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</si>
  <si>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</si>
  <si>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</si>
  <si>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</si>
  <si>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</si>
  <si>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</si>
  <si>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</si>
  <si>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</si>
  <si>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</si>
  <si>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</si>
  <si>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</si>
  <si>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</si>
  <si>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</si>
  <si>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</si>
  <si>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</si>
  <si>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</si>
  <si>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</si>
  <si>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</si>
  <si>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</si>
  <si>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</si>
  <si>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</si>
  <si>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</si>
  <si>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</si>
  <si>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</si>
  <si>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</si>
  <si>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</si>
  <si>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</si>
  <si>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</si>
  <si>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</si>
  <si>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</si>
  <si>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</si>
  <si>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</si>
  <si>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</si>
  <si>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</si>
  <si>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</si>
  <si>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</si>
  <si>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</si>
  <si>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</si>
  <si>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</si>
  <si>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</si>
  <si>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</si>
  <si>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</si>
  <si>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</si>
  <si>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</si>
  <si>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</si>
  <si>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</si>
  <si>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</si>
  <si>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</si>
  <si>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</si>
  <si>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</si>
  <si>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</si>
  <si>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</si>
  <si>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</si>
  <si>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</si>
  <si>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</si>
  <si>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</si>
  <si>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</si>
  <si>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</si>
  <si>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</si>
  <si>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</si>
  <si>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</si>
  <si>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</si>
  <si>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</si>
  <si>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</si>
  <si>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</si>
  <si>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</si>
  <si>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</si>
  <si>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</si>
  <si>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</si>
  <si>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</si>
  <si>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</si>
  <si>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</si>
  <si>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</si>
  <si>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</si>
  <si>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</si>
  <si>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</si>
  <si>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</si>
  <si>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</si>
  <si>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</si>
  <si>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</si>
  <si>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</si>
  <si>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</si>
  <si>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</si>
  <si>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</si>
  <si>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</si>
  <si>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</si>
  <si>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</si>
  <si>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</si>
  <si>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</si>
  <si>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</si>
  <si>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</si>
  <si>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</si>
  <si>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</si>
  <si>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</si>
  <si>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</si>
  <si>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</si>
  <si>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</si>
  <si>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</si>
  <si>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</si>
  <si>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</si>
  <si>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</si>
  <si>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</si>
  <si>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</si>
  <si>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</si>
  <si>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</si>
  <si>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</si>
  <si>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</si>
  <si>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</si>
  <si>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</si>
  <si>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</si>
  <si>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</si>
  <si>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</si>
  <si>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</si>
  <si>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</si>
  <si>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</si>
  <si>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</si>
  <si>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</si>
  <si>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</si>
  <si>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</si>
  <si>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</si>
  <si>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</si>
  <si>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</si>
  <si>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</si>
  <si>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</si>
  <si>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</si>
  <si>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</si>
  <si>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</si>
  <si>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</si>
  <si>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</si>
  <si>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</si>
  <si>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</si>
  <si>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</si>
  <si>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</si>
  <si>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</si>
  <si>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</si>
  <si>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</si>
  <si>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</si>
  <si>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</si>
  <si>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</si>
  <si>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</si>
  <si>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</si>
  <si>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</si>
  <si>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</si>
  <si>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</si>
  <si>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</si>
  <si>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</si>
  <si>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</si>
  <si>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</si>
  <si>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</si>
  <si>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</si>
  <si>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</si>
  <si>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</si>
  <si>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</si>
  <si>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</si>
  <si>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</si>
  <si>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</si>
  <si>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</si>
  <si>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</si>
  <si>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</si>
  <si>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</si>
  <si>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</si>
  <si>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</si>
  <si>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</si>
  <si>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</si>
  <si>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</si>
  <si>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</si>
  <si>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</si>
  <si>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</si>
  <si>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</si>
  <si>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</si>
  <si>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</si>
  <si>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</si>
  <si>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</si>
  <si>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</si>
  <si>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</si>
  <si>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</si>
  <si>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</si>
  <si>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</si>
  <si>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</si>
  <si>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</si>
  <si>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</si>
  <si>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</si>
  <si>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</si>
  <si>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</si>
  <si>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</si>
  <si>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</si>
  <si>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</si>
  <si>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</si>
  <si>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</si>
  <si>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</si>
  <si>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</si>
  <si>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</si>
  <si>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</si>
  <si>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</si>
  <si>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</si>
  <si>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</si>
  <si>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</si>
  <si>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</si>
  <si>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</si>
  <si>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</si>
  <si>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</si>
  <si>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</si>
  <si>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</si>
  <si>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</si>
  <si>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</si>
  <si>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</si>
  <si>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</si>
  <si>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</si>
  <si>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</si>
  <si>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</si>
  <si>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</si>
  <si>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</si>
  <si>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</si>
  <si>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</si>
  <si>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</si>
  <si>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</si>
  <si>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</si>
  <si>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</si>
  <si>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</si>
  <si>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</si>
  <si>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</si>
  <si>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</si>
  <si>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</si>
  <si>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</si>
  <si>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</si>
  <si>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</si>
  <si>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</si>
  <si>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</si>
  <si>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</si>
  <si>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</si>
  <si>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</si>
  <si>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</si>
  <si>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</si>
  <si>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</si>
  <si>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</si>
  <si>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</si>
  <si>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</si>
  <si>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</si>
  <si>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</si>
  <si>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</si>
  <si>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</si>
  <si>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</si>
  <si>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</si>
  <si>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</si>
  <si>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</si>
  <si>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</si>
  <si>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</si>
  <si>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</si>
  <si>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</si>
  <si>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</si>
  <si>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</si>
  <si>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</si>
  <si>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</si>
  <si>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</si>
  <si>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</si>
  <si>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</si>
  <si>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</si>
  <si>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</si>
  <si>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</si>
  <si>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</si>
  <si>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</si>
  <si>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</si>
  <si>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</si>
  <si>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</si>
  <si>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</si>
  <si>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</si>
  <si>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</si>
  <si>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</si>
  <si>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</si>
  <si>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</si>
  <si>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</si>
  <si>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</si>
  <si>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</si>
  <si>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</si>
  <si>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</si>
  <si>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</si>
  <si>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</si>
  <si>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</si>
  <si>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</si>
  <si>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</si>
  <si>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</si>
  <si>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</si>
  <si>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</si>
  <si>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</si>
  <si>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</si>
  <si>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</si>
  <si>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</si>
  <si>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</si>
  <si>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</si>
  <si>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</si>
  <si>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</si>
  <si>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</si>
  <si>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</si>
  <si>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</si>
  <si>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</si>
  <si>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</si>
  <si>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</si>
  <si>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</si>
  <si>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</si>
  <si>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</si>
  <si>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</si>
  <si>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</si>
  <si>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</si>
  <si>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</si>
  <si>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</si>
  <si>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</si>
  <si>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</si>
  <si>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</si>
  <si>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</si>
  <si>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</si>
  <si>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</si>
  <si>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</si>
  <si>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</si>
  <si>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</si>
  <si>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</si>
  <si>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</si>
  <si>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</si>
  <si>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</si>
  <si>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</si>
  <si>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</si>
  <si>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</si>
  <si>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</si>
  <si>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</si>
  <si>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</si>
  <si>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</si>
  <si>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</si>
  <si>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</si>
  <si>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</si>
  <si>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</si>
  <si>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</si>
  <si>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</si>
  <si>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</si>
  <si>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</si>
  <si>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</si>
  <si>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</si>
  <si>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</si>
  <si>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</si>
  <si>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</si>
  <si>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</si>
  <si>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</si>
  <si>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</si>
  <si>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</si>
  <si>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</si>
  <si>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</si>
  <si>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</si>
  <si>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</si>
  <si>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</si>
  <si>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</si>
  <si>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</si>
  <si>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</si>
  <si>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</si>
  <si>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</si>
  <si>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</si>
  <si>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</si>
  <si>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</si>
  <si>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</si>
  <si>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</si>
  <si>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</si>
  <si>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</si>
  <si>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</si>
  <si>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</si>
  <si>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</si>
  <si>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</si>
  <si>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</si>
  <si>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</si>
  <si>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</si>
  <si>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</si>
  <si>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</si>
  <si>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</si>
  <si>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</si>
  <si>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</si>
  <si>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</si>
  <si>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</si>
  <si>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</si>
  <si>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</si>
  <si>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</si>
  <si>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</si>
  <si>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</si>
  <si>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</si>
  <si>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</si>
  <si>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</si>
  <si>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</si>
  <si>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</si>
  <si>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</si>
  <si>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</si>
  <si>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</si>
  <si>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</si>
  <si>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</si>
  <si>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</si>
  <si>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</si>
  <si>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</si>
  <si>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</si>
  <si>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</si>
  <si>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</si>
  <si>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</si>
  <si>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</si>
  <si>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</si>
  <si>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</si>
  <si>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</si>
  <si>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</si>
  <si>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</si>
  <si>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</si>
  <si>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</si>
  <si>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</si>
  <si>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</si>
  <si>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</si>
  <si>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</si>
  <si>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</si>
  <si>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</si>
  <si>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</si>
  <si>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</si>
  <si>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</si>
  <si>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</si>
  <si>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</si>
  <si>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</si>
  <si>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</si>
  <si>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</si>
  <si>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</si>
  <si>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</si>
  <si>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</si>
  <si>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</si>
  <si>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</si>
  <si>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</si>
  <si>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</si>
  <si>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</si>
  <si>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</si>
  <si>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</si>
  <si>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</si>
  <si>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</si>
  <si>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</si>
  <si>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</si>
  <si>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</si>
  <si>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</si>
  <si>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</si>
  <si>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</si>
  <si>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</si>
  <si>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</si>
  <si>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</si>
  <si>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</si>
  <si>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</si>
  <si>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</si>
  <si>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</si>
  <si>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</si>
  <si>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</si>
  <si>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</si>
  <si>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</si>
  <si>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</si>
  <si>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</si>
  <si>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</si>
  <si>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</si>
  <si>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</si>
  <si>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</si>
  <si>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</si>
  <si>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</si>
  <si>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</si>
  <si>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</si>
  <si>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</si>
  <si>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</si>
  <si>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</si>
  <si>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</si>
  <si>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</si>
  <si>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</si>
  <si>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</si>
  <si>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</si>
  <si>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</si>
  <si>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</si>
  <si>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</si>
  <si>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</si>
  <si>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</si>
  <si>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</si>
  <si>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</si>
  <si>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</si>
  <si>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</si>
  <si>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</si>
  <si>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</si>
  <si>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</si>
  <si>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</si>
  <si>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</si>
  <si>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</si>
  <si>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</si>
  <si>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</si>
  <si>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</si>
  <si>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</si>
  <si>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</si>
  <si>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</si>
  <si>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</si>
  <si>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</si>
  <si>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</si>
  <si>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</si>
  <si>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</si>
  <si>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</si>
  <si>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</si>
  <si>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</si>
  <si>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</si>
  <si>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</si>
  <si>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</si>
  <si>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</si>
  <si>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</si>
  <si>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</si>
  <si>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</si>
  <si>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</si>
  <si>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</si>
  <si>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</si>
  <si>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</si>
  <si>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</si>
  <si>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</si>
  <si>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</si>
  <si>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</si>
  <si>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</si>
  <si>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</si>
  <si>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</si>
  <si>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</si>
  <si>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</si>
  <si>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</si>
  <si>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</si>
  <si>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</si>
  <si>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</si>
  <si>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</si>
  <si>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</si>
  <si>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</si>
  <si>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</si>
  <si>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</si>
  <si>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</si>
  <si>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</si>
  <si>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</si>
  <si>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</si>
  <si>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</si>
  <si>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</si>
  <si>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</si>
  <si>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</si>
  <si>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</si>
  <si>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</si>
  <si>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</si>
  <si>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</si>
  <si>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</si>
  <si>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</si>
  <si>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</si>
  <si>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</si>
  <si>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</si>
  <si>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</si>
  <si>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</si>
  <si>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</si>
  <si>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</si>
  <si>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</si>
  <si>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</si>
  <si>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</si>
  <si>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</si>
  <si>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</si>
  <si>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</si>
  <si>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</si>
  <si>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</si>
  <si>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</si>
  <si>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</si>
  <si>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</si>
  <si>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</si>
  <si>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</si>
  <si>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</si>
  <si>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</si>
  <si>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</si>
  <si>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</si>
  <si>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</si>
  <si>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</si>
  <si>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</si>
  <si>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</si>
  <si>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</si>
  <si>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</si>
  <si>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</si>
  <si>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</si>
  <si>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</si>
  <si>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</si>
  <si>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</si>
  <si>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</si>
  <si>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</si>
  <si>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</si>
  <si>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</si>
  <si>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</si>
  <si>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</si>
  <si>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</si>
  <si>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</si>
  <si>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</si>
  <si>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</si>
  <si>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</si>
  <si>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</si>
  <si>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</si>
  <si>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</si>
  <si>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</si>
  <si>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</si>
  <si>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</si>
  <si>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</si>
  <si>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</si>
  <si>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</si>
  <si>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</si>
  <si>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</si>
  <si>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</si>
  <si>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</si>
  <si>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</si>
  <si>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</si>
  <si>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</si>
  <si>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</si>
  <si>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</si>
  <si>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</si>
  <si>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</si>
  <si>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</si>
  <si>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</si>
  <si>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</si>
  <si>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</si>
  <si>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</si>
  <si>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</si>
  <si>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</si>
  <si>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</si>
  <si>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</si>
  <si>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</si>
  <si>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</si>
  <si>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</si>
  <si>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Optional:  Use your own standard deviation</t>
  </si>
  <si>
    <t>This is a special worksheet for agile team forecasting</t>
  </si>
  <si>
    <t>Trial</t>
  </si>
  <si>
    <t>Result</t>
  </si>
  <si>
    <t>Rand()</t>
  </si>
  <si>
    <t>Trial Outcome</t>
  </si>
  <si>
    <t>4b</t>
  </si>
  <si>
    <t>Added Monte Carlo simulation to the SPERT Charts tab; renamed it SPERT MC Simulation</t>
  </si>
  <si>
    <t>Added the "Your SD" standard deviation option to override the SPERT SD (standard deviation)</t>
  </si>
  <si>
    <t>4c</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</si>
  <si>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</si>
  <si>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</si>
  <si>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</si>
  <si>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</si>
  <si>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</si>
  <si>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</si>
  <si>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</si>
  <si>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</si>
  <si>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Formatted titles to include tab names</t>
  </si>
  <si>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</si>
  <si>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</si>
  <si>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</si>
  <si>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</si>
  <si>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4d</t>
  </si>
  <si>
    <t>Simulation Data Table</t>
  </si>
  <si>
    <t>Changes to the new MC Simulation tab (formatting, labels, info)</t>
  </si>
  <si>
    <t>4e</t>
  </si>
  <si>
    <t>Click for help button</t>
  </si>
  <si>
    <t>Show the percentage of simulated trials that EXCEEDED the SPERT estimate above</t>
  </si>
  <si>
    <t>Show the percentage of simulated trials that DID NOT EXCEED the SPERT estimates above</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</si>
  <si>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</si>
  <si>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</si>
  <si>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</si>
  <si>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Tweaked the Monte Carlo simulation probabilities and VLOOKUP, made formatting changes and minor tweaks</t>
  </si>
  <si>
    <t>4f, 4g</t>
  </si>
  <si>
    <t>4h</t>
  </si>
  <si>
    <t>Very high confidence</t>
  </si>
  <si>
    <t>Very low confidence</t>
  </si>
  <si>
    <t>Extremely low confidence</t>
  </si>
  <si>
    <t>Added new ML Confidence dropdown values (10 total)</t>
  </si>
  <si>
    <t>4i</t>
  </si>
  <si>
    <t>New RSMs for the 10 ML Confidence choices</t>
  </si>
  <si>
    <t>Information only.  Shows the number of trials out of 100 used to create RSMs (see Ratio Scale Modeler)</t>
  </si>
  <si>
    <t>4j</t>
  </si>
  <si>
    <t>Updated RSMs for better SD distribution and preserve Medium confidence's 0.20 RSM for ideal calibration to RiskPERT (60,120,240)</t>
  </si>
  <si>
    <t>4k</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</si>
  <si>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</si>
  <si>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</si>
  <si>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</si>
  <si>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true value.</t>
    </r>
  </si>
  <si>
    <r>
      <t xml:space="preserve">   - How probable is the true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</si>
  <si>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true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</si>
  <si>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Want to know the </t>
    </r>
    <r>
      <rPr>
        <i/>
        <sz val="11"/>
        <rFont val="Calibri"/>
        <family val="2"/>
        <scheme val="minor"/>
      </rPr>
      <t>true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</si>
  <si>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t xml:space="preserve">The short answer:  The true number is </t>
    </r>
    <r>
      <rPr>
        <b/>
        <sz val="11"/>
        <rFont val="Calibri"/>
        <family val="2"/>
        <scheme val="minor"/>
      </rPr>
      <t>4,532</t>
    </r>
    <r>
      <rPr>
        <i/>
        <sz val="11"/>
        <color theme="0" tint="-0.499984740745262"/>
        <rFont val="Calibri"/>
        <family val="2"/>
        <scheme val="minor"/>
      </rPr>
      <t xml:space="preserve"> pennies. Maybe.</t>
    </r>
  </si>
  <si>
    <t>Data validation on SPERT Probabiility cells (.0001 to .9999). Added conditional formatting for "Your SD" cells.</t>
  </si>
  <si>
    <t>4m</t>
  </si>
  <si>
    <t>Iteration</t>
  </si>
  <si>
    <t>Expected</t>
  </si>
  <si>
    <t>Optimistic</t>
  </si>
  <si>
    <t>Conservative</t>
  </si>
  <si>
    <t>Average Points Completed Last 3 Sprints:</t>
  </si>
  <si>
    <t>Standard Deviation Points Last 3 Sprints:</t>
  </si>
  <si>
    <t>Product Backlog</t>
  </si>
  <si>
    <t>Done</t>
  </si>
  <si>
    <t>Total Done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</si>
  <si>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</si>
  <si>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Resize and correct hover comments. Begin Agile Burnup chart.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</si>
</sst>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02">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12" borderId="1" xfId="1" applyNumberFormat="1" applyFont="1" applyFill="1" applyBorder="1" applyAlignment="1">
      <alignment horizontal="center" vertical="center"/>
    </xf>
    <xf numFmtId="3" fontId="78" fillId="30" borderId="1" xfId="1" applyNumberFormat="1" applyFont="1" applyFill="1" applyBorder="1" applyAlignment="1">
      <alignment horizontal="center" vertical="center"/>
    </xf>
    <xf numFmtId="3" fontId="78"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2"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3" fontId="77" fillId="12" borderId="6" xfId="1" applyNumberFormat="1" applyFont="1" applyFill="1" applyBorder="1" applyAlignment="1">
      <alignment horizontal="center" vertical="center"/>
    </xf>
    <xf numFmtId="0" fontId="2" fillId="29" borderId="18" xfId="0" applyFont="1" applyFill="1" applyBorder="1" applyAlignment="1">
      <alignment horizontal="left" vertical="top"/>
    </xf>
    <xf numFmtId="0" fontId="82" fillId="29" borderId="19" xfId="0" applyFont="1" applyFill="1" applyBorder="1" applyAlignment="1">
      <alignment horizontal="right" vertical="center" indent="1"/>
    </xf>
    <xf numFmtId="9" fontId="78" fillId="17" borderId="6" xfId="0" applyNumberFormat="1" applyFont="1" applyFill="1" applyBorder="1" applyAlignment="1">
      <alignment horizontal="center" vertical="center"/>
    </xf>
    <xf numFmtId="0" fontId="82" fillId="29" borderId="0" xfId="0" applyFont="1" applyFill="1" applyAlignment="1">
      <alignment horizontal="left" vertical="center" indent="1"/>
    </xf>
    <xf numFmtId="0" fontId="82"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9"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6" fillId="14" borderId="0" xfId="0" applyFont="1" applyFill="1"/>
    <xf numFmtId="0" fontId="9" fillId="32" borderId="1" xfId="0" applyFont="1" applyFill="1" applyBorder="1"/>
    <xf numFmtId="0" fontId="1" fillId="32" borderId="1" xfId="0" applyFont="1" applyFill="1" applyBorder="1"/>
    <xf numFmtId="0" fontId="0" fillId="32" borderId="1" xfId="0" applyFill="1" applyBorder="1"/>
    <xf numFmtId="0" fontId="87" fillId="0" borderId="0" xfId="0" applyFont="1"/>
    <xf numFmtId="3" fontId="89"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7" fillId="12" borderId="1" xfId="0" applyNumberFormat="1" applyFont="1" applyFill="1" applyBorder="1" applyAlignment="1">
      <alignment horizontal="center" vertical="center"/>
    </xf>
    <xf numFmtId="37" fontId="78" fillId="6" borderId="20" xfId="1" applyNumberFormat="1" applyFont="1" applyFill="1" applyBorder="1" applyAlignment="1">
      <alignment horizontal="center" vertical="center"/>
    </xf>
    <xf numFmtId="0" fontId="90"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3" borderId="15" xfId="0" applyNumberFormat="1" applyFill="1" applyBorder="1" applyAlignment="1">
      <alignment horizontal="center"/>
    </xf>
    <xf numFmtId="166" fontId="0" fillId="14" borderId="15" xfId="0" applyNumberFormat="1" applyFill="1" applyBorder="1" applyAlignment="1">
      <alignment horizontal="center"/>
    </xf>
    <xf numFmtId="0" fontId="0" fillId="33"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1" fillId="14" borderId="0" xfId="0" applyFont="1" applyFill="1"/>
    <xf numFmtId="0" fontId="93" fillId="14" borderId="0" xfId="0" quotePrefix="1" applyFont="1" applyFill="1"/>
    <xf numFmtId="0" fontId="92" fillId="14" borderId="0" xfId="0" applyFont="1" applyFill="1"/>
    <xf numFmtId="0" fontId="2" fillId="34" borderId="0" xfId="0" applyFont="1" applyFill="1" applyAlignment="1">
      <alignment horizontal="left" vertical="top"/>
    </xf>
    <xf numFmtId="0" fontId="69" fillId="34" borderId="0" xfId="0" applyFont="1" applyFill="1"/>
    <xf numFmtId="0" fontId="0" fillId="34" borderId="0" xfId="0" applyFill="1"/>
    <xf numFmtId="0" fontId="0" fillId="34" borderId="0" xfId="0" applyFill="1" applyAlignment="1">
      <alignment horizontal="center"/>
    </xf>
    <xf numFmtId="1" fontId="0" fillId="34" borderId="0" xfId="1" applyNumberFormat="1" applyFont="1" applyFill="1"/>
    <xf numFmtId="37" fontId="76" fillId="34"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5"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5"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7" borderId="0" xfId="0" applyFont="1" applyFill="1"/>
    <xf numFmtId="0" fontId="0" fillId="27" borderId="0" xfId="0" applyFill="1"/>
    <xf numFmtId="0" fontId="0" fillId="27" borderId="0" xfId="0" applyFill="1" applyAlignment="1">
      <alignment horizontal="center"/>
    </xf>
    <xf numFmtId="0" fontId="98" fillId="19" borderId="0" xfId="0" applyFont="1" applyFill="1"/>
    <xf numFmtId="0" fontId="99" fillId="14" borderId="0" xfId="0" quotePrefix="1" applyFont="1" applyFill="1"/>
    <xf numFmtId="0" fontId="101" fillId="13" borderId="0" xfId="2" applyFont="1" applyFill="1" applyAlignment="1">
      <alignment horizontal="left"/>
    </xf>
    <xf numFmtId="0" fontId="10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2" fillId="12" borderId="15" xfId="0" applyFont="1" applyFill="1" applyBorder="1" applyAlignment="1">
      <alignment horizontal="center"/>
    </xf>
    <xf numFmtId="0" fontId="102" fillId="26"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1"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9" fillId="14" borderId="0" xfId="0" applyFont="1" applyFill="1" applyAlignment="1">
      <alignment horizontal="left" indent="2"/>
    </xf>
    <xf numFmtId="0" fontId="98" fillId="14" borderId="0" xfId="0" applyFont="1" applyFill="1" applyAlignment="1">
      <alignment horizontal="left" indent="2"/>
    </xf>
    <xf numFmtId="165" fontId="0" fillId="35" borderId="1" xfId="0" applyNumberFormat="1" applyFill="1" applyBorder="1"/>
    <xf numFmtId="49" fontId="0" fillId="35" borderId="1" xfId="0" applyNumberFormat="1" applyFill="1" applyBorder="1" applyAlignment="1">
      <alignment horizontal="center"/>
    </xf>
    <xf numFmtId="0" fontId="0" fillId="35" borderId="1" xfId="0" applyFill="1" applyBorder="1"/>
    <xf numFmtId="0" fontId="0" fillId="26" borderId="1" xfId="0" applyFill="1" applyBorder="1"/>
    <xf numFmtId="0" fontId="0" fillId="14" borderId="0" xfId="0" applyFill="1" applyBorder="1"/>
    <xf numFmtId="0" fontId="71" fillId="26" borderId="1" xfId="0" applyFont="1" applyFill="1" applyBorder="1"/>
    <xf numFmtId="166" fontId="0" fillId="26" borderId="15" xfId="0" applyNumberFormat="1" applyFill="1" applyBorder="1" applyAlignment="1">
      <alignment horizontal="center"/>
    </xf>
    <xf numFmtId="0" fontId="79" fillId="13" borderId="0" xfId="0" applyFont="1" applyFill="1" applyAlignment="1">
      <alignment horizontal="right" indent="1"/>
    </xf>
    <xf numFmtId="0" fontId="79"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102" fillId="36"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0" fontId="0" fillId="37" borderId="1" xfId="0" applyFill="1" applyBorder="1" applyAlignment="1">
      <alignment vertical="center"/>
    </xf>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6" fillId="0" borderId="0" xfId="0" applyFont="1" applyFill="1" applyAlignment="1">
      <alignment horizontal="right"/>
    </xf>
    <xf numFmtId="0" fontId="0" fillId="37" borderId="1" xfId="0" applyFont="1" applyFill="1" applyBorder="1" applyAlignment="1">
      <alignment horizontal="right" vertical="center"/>
    </xf>
    <xf numFmtId="169" fontId="0" fillId="0" borderId="0" xfId="0" applyNumberFormat="1"/>
    <xf numFmtId="0" fontId="8" fillId="0" borderId="0" xfId="0" applyFont="1" applyAlignment="1">
      <alignment horizontal="right"/>
    </xf>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101" fillId="13" borderId="0" xfId="2" applyFont="1" applyFill="1" applyAlignment="1">
      <alignment horizontal="left"/>
    </xf>
    <xf numFmtId="1" fontId="0" fillId="0" borderId="0" xfId="0" applyNumberFormat="1"/>
    <xf numFmtId="0" fontId="0" fillId="0" borderId="0" xfId="0" applyAlignment="1">
      <alignment horizontal="right"/>
    </xf>
    <xf numFmtId="0" fontId="0" fillId="39" borderId="0" xfId="0" applyFill="1"/>
    <xf numFmtId="1" fontId="0" fillId="4" borderId="15" xfId="0" applyNumberFormat="1" applyFill="1" applyBorder="1" applyAlignment="1">
      <alignment horizontal="center"/>
    </xf>
    <xf numFmtId="1" fontId="0" fillId="4" borderId="6" xfId="0" applyNumberFormat="1" applyFill="1" applyBorder="1" applyAlignment="1">
      <alignment horizontal="center"/>
    </xf>
    <xf numFmtId="0" fontId="0" fillId="4" borderId="6" xfId="0" applyFill="1" applyBorder="1" applyAlignment="1">
      <alignment horizontal="center"/>
    </xf>
    <xf numFmtId="0" fontId="31" fillId="26" borderId="6" xfId="0" applyFont="1" applyFill="1" applyBorder="1" applyAlignment="1">
      <alignment horizontal="center"/>
    </xf>
    <xf numFmtId="14" fontId="31" fillId="26" borderId="15" xfId="0" applyNumberFormat="1" applyFont="1" applyFill="1" applyBorder="1" applyAlignment="1">
      <alignment horizontal="center"/>
    </xf>
    <xf numFmtId="14" fontId="31" fillId="26" borderId="6" xfId="0" applyNumberFormat="1" applyFont="1" applyFill="1" applyBorder="1" applyAlignment="1">
      <alignment horizontal="center"/>
    </xf>
    <xf numFmtId="0" fontId="1" fillId="35" borderId="14" xfId="0" applyFont="1" applyFill="1" applyBorder="1" applyAlignment="1">
      <alignment horizontal="center"/>
    </xf>
    <xf numFmtId="0" fontId="83" fillId="14" borderId="0" xfId="2" applyFont="1" applyFill="1" applyAlignment="1">
      <alignment horizontal="left"/>
    </xf>
    <xf numFmtId="0" fontId="10" fillId="13" borderId="0" xfId="2" applyFill="1" applyAlignment="1">
      <alignment horizontal="left"/>
    </xf>
    <xf numFmtId="0" fontId="101"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8" borderId="12" xfId="0" applyFont="1" applyFill="1" applyBorder="1" applyAlignment="1">
      <alignment horizontal="center" vertical="center"/>
    </xf>
    <xf numFmtId="0" fontId="17" fillId="38" borderId="13" xfId="0" applyFont="1" applyFill="1" applyBorder="1" applyAlignment="1">
      <alignment horizontal="center" vertical="center"/>
    </xf>
    <xf numFmtId="0" fontId="17" fillId="38"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71" fillId="31" borderId="12" xfId="0" applyFont="1" applyFill="1" applyBorder="1" applyAlignment="1">
      <alignment horizontal="center" vertical="center"/>
    </xf>
    <xf numFmtId="0" fontId="71" fillId="31" borderId="13" xfId="0" applyFont="1" applyFill="1" applyBorder="1" applyAlignment="1">
      <alignment horizontal="center" vertical="center"/>
    </xf>
    <xf numFmtId="0" fontId="71" fillId="31" borderId="5" xfId="0" applyFont="1" applyFill="1" applyBorder="1" applyAlignment="1">
      <alignment horizontal="center" vertical="center"/>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101"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0000FF"/>
      <color rgb="FFFFFFCC"/>
      <color rgb="FFFFFF99"/>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0.80318606644866253</c:v>
                </c:pt>
                <c:pt idx="1">
                  <c:v>9.8406966775668694E-2</c:v>
                </c:pt>
                <c:pt idx="2">
                  <c:v>9.8406966775668736E-2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0.83086855529732873</c:v>
                </c:pt>
                <c:pt idx="1">
                  <c:v>8.4565722351335693E-2</c:v>
                </c:pt>
                <c:pt idx="2">
                  <c:v>8.4565722351335637E-2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Chart'!$C$2</c:f>
              <c:strCache>
                <c:ptCount val="1"/>
                <c:pt idx="0">
                  <c:v>Product Backlog</c:v>
                </c:pt>
              </c:strCache>
            </c:strRef>
          </c:tx>
          <c:spPr>
            <a:ln w="28575" cap="rnd">
              <a:solidFill>
                <a:schemeClr val="accent3"/>
              </a:solidFill>
              <a:round/>
            </a:ln>
            <a:effectLst/>
          </c:spPr>
          <c:marker>
            <c:symbol val="none"/>
          </c:marker>
          <c:cat>
            <c:numRef>
              <c:f>'SPERT® Normal - Burnup Chart'!$B$3:$B$17</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Chart'!$C$3:$C$17</c:f>
              <c:numCache>
                <c:formatCode>General</c:formatCode>
                <c:ptCount val="15"/>
                <c:pt idx="0">
                  <c:v>300</c:v>
                </c:pt>
                <c:pt idx="1">
                  <c:v>300</c:v>
                </c:pt>
                <c:pt idx="2">
                  <c:v>300</c:v>
                </c:pt>
                <c:pt idx="3">
                  <c:v>250</c:v>
                </c:pt>
                <c:pt idx="4">
                  <c:v>250</c:v>
                </c:pt>
                <c:pt idx="5">
                  <c:v>250</c:v>
                </c:pt>
                <c:pt idx="6">
                  <c:v>280</c:v>
                </c:pt>
                <c:pt idx="7">
                  <c:v>280</c:v>
                </c:pt>
                <c:pt idx="8">
                  <c:v>280</c:v>
                </c:pt>
                <c:pt idx="9">
                  <c:v>280</c:v>
                </c:pt>
                <c:pt idx="10">
                  <c:v>250</c:v>
                </c:pt>
                <c:pt idx="11">
                  <c:v>250</c:v>
                </c:pt>
                <c:pt idx="12">
                  <c:v>250</c:v>
                </c:pt>
                <c:pt idx="13">
                  <c:v>250</c:v>
                </c:pt>
                <c:pt idx="14">
                  <c:v>250</c:v>
                </c:pt>
              </c:numCache>
            </c:numRef>
          </c:val>
          <c:smooth val="0"/>
          <c:extLst>
            <c:ext xmlns:c16="http://schemas.microsoft.com/office/drawing/2014/chart" uri="{C3380CC4-5D6E-409C-BE32-E72D297353CC}">
              <c16:uniqueId val="{00000000-C172-4C58-9C8C-E58A0EAC92E4}"/>
            </c:ext>
          </c:extLst>
        </c:ser>
        <c:ser>
          <c:idx val="3"/>
          <c:order val="1"/>
          <c:tx>
            <c:strRef>
              <c:f>'SPERT® Normal - Burnup Chart'!$E$2</c:f>
              <c:strCache>
                <c:ptCount val="1"/>
                <c:pt idx="0">
                  <c:v>Total Done</c:v>
                </c:pt>
              </c:strCache>
            </c:strRef>
          </c:tx>
          <c:spPr>
            <a:ln w="28575" cap="rnd">
              <a:solidFill>
                <a:schemeClr val="accent4"/>
              </a:solidFill>
              <a:round/>
            </a:ln>
            <a:effectLst/>
          </c:spPr>
          <c:marker>
            <c:symbol val="none"/>
          </c:marker>
          <c:cat>
            <c:numRef>
              <c:f>'SPERT® Normal - Burnup Chart'!$B$3:$B$17</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Chart'!$E$3:$E$17</c:f>
              <c:numCache>
                <c:formatCode>General</c:formatCode>
                <c:ptCount val="15"/>
                <c:pt idx="0">
                  <c:v>9</c:v>
                </c:pt>
                <c:pt idx="1">
                  <c:v>27</c:v>
                </c:pt>
                <c:pt idx="2">
                  <c:v>52</c:v>
                </c:pt>
                <c:pt idx="3">
                  <c:v>67</c:v>
                </c:pt>
                <c:pt idx="4">
                  <c:v>97</c:v>
                </c:pt>
                <c:pt idx="5">
                  <c:v>118</c:v>
                </c:pt>
              </c:numCache>
            </c:numRef>
          </c:val>
          <c:smooth val="0"/>
          <c:extLst>
            <c:ext xmlns:c16="http://schemas.microsoft.com/office/drawing/2014/chart" uri="{C3380CC4-5D6E-409C-BE32-E72D297353CC}">
              <c16:uniqueId val="{00000001-C172-4C58-9C8C-E58A0EAC92E4}"/>
            </c:ext>
          </c:extLst>
        </c:ser>
        <c:ser>
          <c:idx val="4"/>
          <c:order val="2"/>
          <c:tx>
            <c:strRef>
              <c:f>'SPERT® Normal - Burnup Chart'!$F$2</c:f>
              <c:strCache>
                <c:ptCount val="1"/>
                <c:pt idx="0">
                  <c:v>Expected</c:v>
                </c:pt>
              </c:strCache>
            </c:strRef>
          </c:tx>
          <c:spPr>
            <a:ln w="28575" cap="rnd">
              <a:solidFill>
                <a:srgbClr val="FFC000"/>
              </a:solidFill>
              <a:prstDash val="solid"/>
              <a:round/>
            </a:ln>
            <a:effectLst/>
          </c:spPr>
          <c:marker>
            <c:symbol val="none"/>
          </c:marker>
          <c:cat>
            <c:numRef>
              <c:f>'SPERT® Normal - Burnup Chart'!$B$3:$B$17</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Chart'!$F$3:$F$17</c:f>
              <c:numCache>
                <c:formatCode>General</c:formatCode>
                <c:ptCount val="15"/>
                <c:pt idx="5">
                  <c:v>118</c:v>
                </c:pt>
                <c:pt idx="6">
                  <c:v>140</c:v>
                </c:pt>
                <c:pt idx="7">
                  <c:v>162</c:v>
                </c:pt>
                <c:pt idx="8">
                  <c:v>184</c:v>
                </c:pt>
                <c:pt idx="9">
                  <c:v>206</c:v>
                </c:pt>
                <c:pt idx="10">
                  <c:v>228</c:v>
                </c:pt>
                <c:pt idx="11">
                  <c:v>250</c:v>
                </c:pt>
                <c:pt idx="12">
                  <c:v>272</c:v>
                </c:pt>
                <c:pt idx="13">
                  <c:v>294</c:v>
                </c:pt>
                <c:pt idx="14">
                  <c:v>316</c:v>
                </c:pt>
              </c:numCache>
            </c:numRef>
          </c:val>
          <c:smooth val="0"/>
          <c:extLst>
            <c:ext xmlns:c16="http://schemas.microsoft.com/office/drawing/2014/chart" uri="{C3380CC4-5D6E-409C-BE32-E72D297353CC}">
              <c16:uniqueId val="{00000002-C172-4C58-9C8C-E58A0EAC92E4}"/>
            </c:ext>
          </c:extLst>
        </c:ser>
        <c:ser>
          <c:idx val="5"/>
          <c:order val="3"/>
          <c:tx>
            <c:strRef>
              <c:f>'SPERT® Normal - Burnup Chart'!$G$2</c:f>
              <c:strCache>
                <c:ptCount val="1"/>
                <c:pt idx="0">
                  <c:v>Optimistic</c:v>
                </c:pt>
              </c:strCache>
            </c:strRef>
          </c:tx>
          <c:spPr>
            <a:ln w="28575" cap="rnd">
              <a:solidFill>
                <a:schemeClr val="accent6"/>
              </a:solidFill>
              <a:prstDash val="sysDash"/>
              <a:round/>
            </a:ln>
            <a:effectLst/>
          </c:spPr>
          <c:marker>
            <c:symbol val="none"/>
          </c:marker>
          <c:cat>
            <c:numRef>
              <c:f>'SPERT® Normal - Burnup Chart'!$B$3:$B$17</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Chart'!$G$3:$G$17</c:f>
              <c:numCache>
                <c:formatCode>General</c:formatCode>
                <c:ptCount val="15"/>
                <c:pt idx="6" formatCode="0">
                  <c:v>147.55000000000001</c:v>
                </c:pt>
                <c:pt idx="7" formatCode="0">
                  <c:v>177.10000000000002</c:v>
                </c:pt>
                <c:pt idx="8" formatCode="0">
                  <c:v>206.65000000000003</c:v>
                </c:pt>
                <c:pt idx="9" formatCode="0">
                  <c:v>236.20000000000005</c:v>
                </c:pt>
                <c:pt idx="10" formatCode="0">
                  <c:v>265.75000000000006</c:v>
                </c:pt>
                <c:pt idx="11" formatCode="0">
                  <c:v>295.30000000000007</c:v>
                </c:pt>
                <c:pt idx="12" formatCode="0">
                  <c:v>324.85000000000008</c:v>
                </c:pt>
                <c:pt idx="13" formatCode="0">
                  <c:v>354.40000000000009</c:v>
                </c:pt>
                <c:pt idx="14" formatCode="0">
                  <c:v>383.9500000000001</c:v>
                </c:pt>
              </c:numCache>
            </c:numRef>
          </c:val>
          <c:smooth val="0"/>
          <c:extLst>
            <c:ext xmlns:c16="http://schemas.microsoft.com/office/drawing/2014/chart" uri="{C3380CC4-5D6E-409C-BE32-E72D297353CC}">
              <c16:uniqueId val="{00000003-C172-4C58-9C8C-E58A0EAC92E4}"/>
            </c:ext>
          </c:extLst>
        </c:ser>
        <c:ser>
          <c:idx val="0"/>
          <c:order val="4"/>
          <c:tx>
            <c:strRef>
              <c:f>'SPERT® Normal - Burnup Chart'!$H$2</c:f>
              <c:strCache>
                <c:ptCount val="1"/>
                <c:pt idx="0">
                  <c:v>Conservative</c:v>
                </c:pt>
              </c:strCache>
            </c:strRef>
          </c:tx>
          <c:spPr>
            <a:ln w="28575" cap="rnd">
              <a:solidFill>
                <a:schemeClr val="accent1"/>
              </a:solidFill>
              <a:prstDash val="sysDash"/>
              <a:round/>
            </a:ln>
            <a:effectLst/>
          </c:spPr>
          <c:marker>
            <c:symbol val="none"/>
          </c:marker>
          <c:cat>
            <c:numRef>
              <c:f>'SPERT® Normal - Burnup Chart'!$B$3:$B$17</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Chart'!$H$3:$H$17</c:f>
              <c:numCache>
                <c:formatCode>General</c:formatCode>
                <c:ptCount val="15"/>
                <c:pt idx="6" formatCode="0">
                  <c:v>132.44999999999999</c:v>
                </c:pt>
                <c:pt idx="7" formatCode="0">
                  <c:v>146.89999999999998</c:v>
                </c:pt>
                <c:pt idx="8" formatCode="0">
                  <c:v>161.34999999999997</c:v>
                </c:pt>
                <c:pt idx="9" formatCode="0">
                  <c:v>175.79999999999995</c:v>
                </c:pt>
                <c:pt idx="10" formatCode="0">
                  <c:v>190.24999999999994</c:v>
                </c:pt>
                <c:pt idx="11" formatCode="0">
                  <c:v>204.69999999999993</c:v>
                </c:pt>
                <c:pt idx="12" formatCode="0">
                  <c:v>219.14999999999992</c:v>
                </c:pt>
                <c:pt idx="13" formatCode="0">
                  <c:v>233.59999999999991</c:v>
                </c:pt>
                <c:pt idx="14" formatCode="0">
                  <c:v>248.0499999999999</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smooth val="0"/>
        <c:axId val="1542148672"/>
        <c:axId val="1542150312"/>
      </c:lineChart>
      <c:dateAx>
        <c:axId val="154214867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638175</xdr:colOff>
      <xdr:row>0</xdr:row>
      <xdr:rowOff>95250</xdr:rowOff>
    </xdr:from>
    <xdr:to>
      <xdr:col>11</xdr:col>
      <xdr:colOff>1600200</xdr:colOff>
      <xdr:row>1</xdr:row>
      <xdr:rowOff>19050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6962775" y="9525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266700</xdr:colOff>
      <xdr:row>0</xdr:row>
      <xdr:rowOff>47625</xdr:rowOff>
    </xdr:from>
    <xdr:to>
      <xdr:col>7</xdr:col>
      <xdr:colOff>9525</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772525"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10</xdr:col>
      <xdr:colOff>285750</xdr:colOff>
      <xdr:row>0</xdr:row>
      <xdr:rowOff>57149</xdr:rowOff>
    </xdr:from>
    <xdr:to>
      <xdr:col>12</xdr:col>
      <xdr:colOff>28575</xdr:colOff>
      <xdr:row>0</xdr:row>
      <xdr:rowOff>295274</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6381750" y="57149"/>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352425</xdr:colOff>
      <xdr:row>17</xdr:row>
      <xdr:rowOff>142875</xdr:rowOff>
    </xdr:from>
    <xdr:to>
      <xdr:col>7</xdr:col>
      <xdr:colOff>161925</xdr:colOff>
      <xdr:row>36</xdr:row>
      <xdr:rowOff>97155</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9.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47" t="s">
        <v>147</v>
      </c>
      <c r="C2" s="217"/>
    </row>
    <row r="3" spans="1:7" x14ac:dyDescent="0.25">
      <c r="A3" s="5"/>
      <c r="B3" s="5"/>
    </row>
    <row r="4" spans="1:7" ht="17.25" x14ac:dyDescent="0.3">
      <c r="A4" s="5"/>
      <c r="B4" s="5" t="s">
        <v>144</v>
      </c>
      <c r="D4" s="251" t="s">
        <v>244</v>
      </c>
      <c r="G4" s="218"/>
    </row>
    <row r="5" spans="1:7" x14ac:dyDescent="0.25">
      <c r="A5" s="5"/>
      <c r="B5" s="5" t="s">
        <v>93</v>
      </c>
      <c r="D5" s="252" t="s">
        <v>243</v>
      </c>
      <c r="G5" s="218"/>
    </row>
    <row r="6" spans="1:7" x14ac:dyDescent="0.25">
      <c r="A6" s="5"/>
      <c r="B6" s="5" t="s">
        <v>43</v>
      </c>
      <c r="G6" s="218"/>
    </row>
    <row r="7" spans="1:7" x14ac:dyDescent="0.25">
      <c r="A7" s="5"/>
      <c r="B7" s="5"/>
      <c r="G7" s="218"/>
    </row>
    <row r="8" spans="1:7" ht="17.25" x14ac:dyDescent="0.3">
      <c r="A8" s="5"/>
      <c r="B8" s="5" t="s">
        <v>139</v>
      </c>
      <c r="D8" s="253" t="s">
        <v>245</v>
      </c>
      <c r="G8" s="218"/>
    </row>
    <row r="9" spans="1:7" x14ac:dyDescent="0.25">
      <c r="A9" s="5"/>
      <c r="B9" s="5" t="s">
        <v>96</v>
      </c>
      <c r="D9" s="252" t="s">
        <v>242</v>
      </c>
      <c r="G9" s="218"/>
    </row>
    <row r="10" spans="1:7" x14ac:dyDescent="0.25">
      <c r="A10" s="5"/>
      <c r="B10" s="5" t="s">
        <v>140</v>
      </c>
      <c r="G10" s="218"/>
    </row>
    <row r="11" spans="1:7" x14ac:dyDescent="0.25">
      <c r="A11" s="5"/>
      <c r="B11" s="5" t="s">
        <v>226</v>
      </c>
      <c r="G11" s="218"/>
    </row>
    <row r="12" spans="1:7" x14ac:dyDescent="0.25">
      <c r="A12" s="5"/>
      <c r="B12" s="5"/>
      <c r="G12" s="218"/>
    </row>
    <row r="13" spans="1:7" x14ac:dyDescent="0.25">
      <c r="A13" s="5"/>
      <c r="B13" s="5" t="s">
        <v>46</v>
      </c>
      <c r="G13" s="218"/>
    </row>
    <row r="14" spans="1:7" x14ac:dyDescent="0.25">
      <c r="A14" s="5"/>
      <c r="B14" s="48" t="s">
        <v>145</v>
      </c>
      <c r="G14" s="218"/>
    </row>
    <row r="15" spans="1:7" x14ac:dyDescent="0.25">
      <c r="A15" s="5"/>
      <c r="B15" s="5" t="s">
        <v>141</v>
      </c>
      <c r="G15" s="218"/>
    </row>
    <row r="16" spans="1:7" x14ac:dyDescent="0.25">
      <c r="A16" s="5"/>
      <c r="B16" s="5" t="s">
        <v>97</v>
      </c>
      <c r="G16" s="219"/>
    </row>
    <row r="17" spans="1:9" x14ac:dyDescent="0.25">
      <c r="A17" s="5"/>
      <c r="B17" s="5"/>
      <c r="G17" s="218"/>
    </row>
    <row r="18" spans="1:9" x14ac:dyDescent="0.25">
      <c r="A18" s="5"/>
      <c r="B18" s="5" t="s">
        <v>68</v>
      </c>
      <c r="G18" s="355"/>
      <c r="H18" s="355"/>
      <c r="I18" s="355"/>
    </row>
    <row r="19" spans="1:9" x14ac:dyDescent="0.25">
      <c r="A19" s="5"/>
      <c r="B19" s="5" t="s">
        <v>72</v>
      </c>
      <c r="G19" s="218"/>
    </row>
    <row r="20" spans="1:9" x14ac:dyDescent="0.25">
      <c r="A20" s="5"/>
      <c r="B20" s="5" t="s">
        <v>47</v>
      </c>
    </row>
    <row r="21" spans="1:9" x14ac:dyDescent="0.25">
      <c r="A21" s="5"/>
      <c r="B21" s="5"/>
    </row>
    <row r="22" spans="1:9" x14ac:dyDescent="0.25">
      <c r="A22" s="5"/>
      <c r="B22" s="5" t="s">
        <v>44</v>
      </c>
      <c r="D22" s="275" t="s">
        <v>280</v>
      </c>
    </row>
    <row r="23" spans="1:9" x14ac:dyDescent="0.25">
      <c r="A23" s="5"/>
      <c r="B23" s="48" t="s">
        <v>45</v>
      </c>
    </row>
    <row r="24" spans="1:9" x14ac:dyDescent="0.25">
      <c r="A24" s="5"/>
      <c r="B24" s="5"/>
      <c r="D24" s="275" t="s">
        <v>276</v>
      </c>
    </row>
    <row r="25" spans="1:9" x14ac:dyDescent="0.25">
      <c r="A25" s="5"/>
      <c r="B25" s="19" t="str">
        <f>CONCATENATE("Version ",'Change Log'!$B$3," – © 2015-",YEAR('Change Log'!$A$3),", William W. Davis, MSPM, PMP")</f>
        <v>Version 4m – © 2015-2019, William W. Davis, MSPM, PMP</v>
      </c>
      <c r="C25" s="12"/>
      <c r="D25" s="275" t="s">
        <v>277</v>
      </c>
      <c r="H25" s="12"/>
    </row>
    <row r="26" spans="1:9" x14ac:dyDescent="0.25">
      <c r="A26" s="5"/>
      <c r="B26" s="104" t="s">
        <v>142</v>
      </c>
      <c r="C26" s="103"/>
      <c r="D26" s="275" t="s">
        <v>278</v>
      </c>
      <c r="E26" s="103"/>
      <c r="F26" s="103"/>
      <c r="G26" s="103"/>
      <c r="H26" s="103"/>
    </row>
    <row r="27" spans="1:9" x14ac:dyDescent="0.25">
      <c r="A27" s="5"/>
      <c r="B27" s="104" t="s">
        <v>143</v>
      </c>
      <c r="C27" s="103"/>
      <c r="D27" s="275" t="s">
        <v>279</v>
      </c>
      <c r="H27" s="12"/>
    </row>
    <row r="28" spans="1:9" x14ac:dyDescent="0.25">
      <c r="A28" s="5"/>
      <c r="B28" s="104" t="s">
        <v>94</v>
      </c>
      <c r="C28" s="103"/>
      <c r="D28" s="275" t="s">
        <v>281</v>
      </c>
      <c r="H28" s="12"/>
    </row>
    <row r="29" spans="1:9" x14ac:dyDescent="0.25">
      <c r="A29" s="5"/>
      <c r="B29" s="104" t="s">
        <v>225</v>
      </c>
      <c r="C29" s="103"/>
      <c r="D29" s="275"/>
      <c r="H29" s="12"/>
    </row>
    <row r="30" spans="1:9" x14ac:dyDescent="0.25">
      <c r="A30" s="5"/>
      <c r="B30" s="104" t="s">
        <v>95</v>
      </c>
      <c r="C30" s="103"/>
      <c r="D30" s="275"/>
      <c r="H30" s="12"/>
    </row>
    <row r="31" spans="1:9" x14ac:dyDescent="0.25">
      <c r="A31" s="5"/>
      <c r="B31" s="155" t="s">
        <v>220</v>
      </c>
      <c r="C31" s="12"/>
      <c r="D31" s="275"/>
      <c r="H31" s="12"/>
    </row>
    <row r="32" spans="1:9" x14ac:dyDescent="0.25">
      <c r="A32" s="5"/>
      <c r="B32" s="155" t="s">
        <v>92</v>
      </c>
      <c r="C32" s="12"/>
      <c r="D32" s="275"/>
      <c r="H32" s="12"/>
    </row>
    <row r="33" spans="1:8" x14ac:dyDescent="0.25">
      <c r="A33" s="5"/>
      <c r="B33" s="155" t="s">
        <v>219</v>
      </c>
      <c r="C33" s="12"/>
      <c r="H33" s="12"/>
    </row>
    <row r="34" spans="1:8" x14ac:dyDescent="0.25">
      <c r="A34" s="5"/>
      <c r="B34" s="155" t="s">
        <v>221</v>
      </c>
      <c r="C34" s="12"/>
      <c r="H34" s="12"/>
    </row>
    <row r="35" spans="1:8" x14ac:dyDescent="0.25">
      <c r="A35" s="5"/>
      <c r="B35" s="155" t="s">
        <v>799</v>
      </c>
      <c r="C35" s="12"/>
      <c r="H35" s="12"/>
    </row>
    <row r="36" spans="1:8" x14ac:dyDescent="0.25">
      <c r="A36" s="5"/>
      <c r="B36" s="155" t="s">
        <v>800</v>
      </c>
      <c r="C36" s="12"/>
      <c r="H36" s="12"/>
    </row>
    <row r="37" spans="1:8" x14ac:dyDescent="0.25">
      <c r="A37" s="5"/>
      <c r="B37" s="155"/>
      <c r="C37" s="12"/>
      <c r="H37" s="12"/>
    </row>
    <row r="38" spans="1:8" x14ac:dyDescent="0.25">
      <c r="A38" s="5"/>
      <c r="B38" s="155" t="s">
        <v>801</v>
      </c>
      <c r="C38" s="12"/>
      <c r="H38" s="12"/>
    </row>
    <row r="39" spans="1:8" x14ac:dyDescent="0.25">
      <c r="A39" s="19"/>
      <c r="B39" s="155" t="s">
        <v>91</v>
      </c>
      <c r="C39" s="12"/>
      <c r="H39" s="12"/>
    </row>
    <row r="40" spans="1:8" x14ac:dyDescent="0.25">
      <c r="A40" s="5"/>
      <c r="B40" s="276" t="s">
        <v>806</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C26" sqref="C26"/>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5"/>
      <c r="B1" s="141" t="s">
        <v>260</v>
      </c>
      <c r="C1" s="5"/>
      <c r="D1" s="5"/>
      <c r="E1" s="5"/>
      <c r="F1" s="2"/>
      <c r="G1" s="2"/>
      <c r="H1" s="5"/>
      <c r="I1" s="5"/>
      <c r="J1" s="5"/>
      <c r="K1" s="5"/>
      <c r="L1" s="35"/>
      <c r="M1" s="35"/>
      <c r="N1" s="35"/>
      <c r="O1" s="35"/>
      <c r="P1" s="35"/>
      <c r="Q1" s="35"/>
      <c r="R1" s="5"/>
    </row>
    <row r="2" spans="1:18" ht="8.25" customHeight="1" x14ac:dyDescent="0.25">
      <c r="A2" s="55"/>
      <c r="B2" s="55"/>
      <c r="C2" s="5"/>
      <c r="D2" s="5"/>
      <c r="E2" s="5"/>
      <c r="F2" s="2"/>
      <c r="G2" s="2"/>
      <c r="H2" s="5"/>
      <c r="I2" s="5"/>
      <c r="J2" s="5"/>
      <c r="K2" s="5"/>
      <c r="L2" s="35"/>
      <c r="M2" s="35"/>
      <c r="N2" s="35"/>
      <c r="O2" s="35"/>
      <c r="P2" s="35"/>
      <c r="Q2" s="35"/>
      <c r="R2" s="5"/>
    </row>
    <row r="3" spans="1:18" ht="15" customHeight="1" x14ac:dyDescent="0.25">
      <c r="A3" s="55"/>
      <c r="B3" s="55"/>
      <c r="C3" s="268" t="s">
        <v>246</v>
      </c>
      <c r="D3" s="269"/>
      <c r="E3" s="269"/>
      <c r="F3" s="270"/>
      <c r="G3" s="2"/>
      <c r="H3" s="5"/>
      <c r="I3" s="5"/>
      <c r="J3" s="5"/>
      <c r="K3" s="5"/>
      <c r="L3" s="35"/>
      <c r="M3" s="35"/>
      <c r="N3" s="35"/>
      <c r="O3" s="35"/>
      <c r="P3" s="35"/>
      <c r="Q3" s="35"/>
      <c r="R3" s="5"/>
    </row>
    <row r="4" spans="1:18" ht="15" customHeight="1" x14ac:dyDescent="0.25">
      <c r="A4" s="55"/>
      <c r="B4" s="55"/>
      <c r="D4" s="5"/>
      <c r="E4" s="5"/>
      <c r="F4" s="2"/>
      <c r="G4" s="2"/>
      <c r="H4" s="5"/>
      <c r="I4" s="5"/>
      <c r="J4" s="5"/>
      <c r="K4" s="5"/>
      <c r="L4" s="35"/>
      <c r="M4" s="35"/>
      <c r="N4" s="35"/>
      <c r="O4" s="35"/>
      <c r="P4" s="35"/>
      <c r="Q4" s="35"/>
      <c r="R4" s="5"/>
    </row>
    <row r="5" spans="1:18" ht="15" customHeight="1" x14ac:dyDescent="0.25">
      <c r="A5" s="55"/>
      <c r="B5" s="55"/>
      <c r="C5" s="271" t="s">
        <v>253</v>
      </c>
      <c r="D5" s="272"/>
      <c r="E5" s="272"/>
      <c r="F5" s="273"/>
      <c r="G5" s="2"/>
      <c r="H5" s="5"/>
      <c r="I5" s="5"/>
      <c r="J5" s="5"/>
      <c r="K5" s="5"/>
      <c r="L5" s="35"/>
      <c r="M5" s="35"/>
      <c r="N5" s="35"/>
      <c r="O5" s="35"/>
      <c r="P5" s="35"/>
      <c r="Q5" s="35"/>
      <c r="R5" s="5"/>
    </row>
    <row r="6" spans="1:18" ht="15" customHeight="1" x14ac:dyDescent="0.25">
      <c r="A6" s="55"/>
      <c r="B6" s="55"/>
      <c r="C6" s="171" t="s">
        <v>258</v>
      </c>
      <c r="D6" s="5"/>
      <c r="E6" s="5"/>
      <c r="F6" s="2"/>
      <c r="G6" s="2"/>
      <c r="H6" s="5"/>
      <c r="I6" s="5"/>
      <c r="J6" s="5"/>
      <c r="K6" s="5"/>
      <c r="L6" s="35"/>
      <c r="M6" s="35"/>
      <c r="N6" s="35"/>
      <c r="O6" s="35"/>
      <c r="P6" s="35"/>
      <c r="Q6" s="35"/>
      <c r="R6" s="5"/>
    </row>
    <row r="7" spans="1:18" ht="15" customHeight="1" x14ac:dyDescent="0.25">
      <c r="A7" s="55"/>
      <c r="B7" s="55"/>
      <c r="C7" s="171" t="s">
        <v>257</v>
      </c>
      <c r="D7" s="5"/>
      <c r="E7" s="5"/>
      <c r="F7" s="2"/>
      <c r="G7" s="2"/>
      <c r="H7" s="5"/>
      <c r="I7" s="5"/>
      <c r="J7" s="5"/>
      <c r="K7" s="5"/>
      <c r="L7" s="35"/>
      <c r="M7" s="35"/>
      <c r="N7" s="35"/>
      <c r="O7" s="35"/>
      <c r="P7" s="35"/>
      <c r="Q7" s="35"/>
      <c r="R7" s="5"/>
    </row>
    <row r="8" spans="1:18" ht="15" customHeight="1" x14ac:dyDescent="0.25">
      <c r="A8" s="55"/>
      <c r="B8" s="55"/>
      <c r="C8" s="171" t="s">
        <v>259</v>
      </c>
      <c r="D8" s="5"/>
      <c r="E8" s="5"/>
      <c r="F8" s="2"/>
      <c r="G8" s="2"/>
      <c r="H8" s="5"/>
      <c r="I8" s="5"/>
      <c r="J8" s="5"/>
      <c r="K8" s="5"/>
      <c r="L8" s="35"/>
      <c r="M8" s="35"/>
      <c r="N8" s="35"/>
      <c r="O8" s="35"/>
      <c r="P8" s="35"/>
      <c r="Q8" s="35"/>
      <c r="R8" s="5"/>
    </row>
    <row r="9" spans="1:18" ht="15" customHeight="1" x14ac:dyDescent="0.25">
      <c r="A9" s="55"/>
      <c r="B9" s="55"/>
      <c r="C9" s="171" t="s">
        <v>256</v>
      </c>
      <c r="D9" s="5"/>
      <c r="E9" s="5"/>
      <c r="F9" s="2"/>
      <c r="G9" s="2"/>
      <c r="H9" s="5"/>
      <c r="I9" s="5"/>
      <c r="J9" s="5"/>
      <c r="K9" s="5"/>
      <c r="L9" s="35"/>
      <c r="M9" s="35"/>
      <c r="N9" s="35"/>
      <c r="O9" s="35"/>
      <c r="P9" s="35"/>
      <c r="Q9" s="35"/>
      <c r="R9" s="5"/>
    </row>
    <row r="10" spans="1:18" ht="15" customHeight="1" x14ac:dyDescent="0.25">
      <c r="A10" s="55"/>
      <c r="B10" s="55"/>
      <c r="C10" s="171" t="s">
        <v>865</v>
      </c>
      <c r="D10" s="5"/>
      <c r="E10" s="5"/>
      <c r="F10" s="2"/>
      <c r="G10" s="2"/>
      <c r="H10" s="5"/>
      <c r="I10" s="5"/>
      <c r="J10" s="5"/>
      <c r="K10" s="5"/>
      <c r="L10" s="35"/>
      <c r="M10" s="35"/>
      <c r="N10" s="35"/>
      <c r="O10" s="35"/>
      <c r="P10" s="35"/>
      <c r="Q10" s="35"/>
      <c r="R10" s="5"/>
    </row>
    <row r="11" spans="1:18" ht="15" customHeight="1" x14ac:dyDescent="0.25">
      <c r="A11" s="55"/>
      <c r="B11" s="55"/>
      <c r="C11" s="171" t="s">
        <v>261</v>
      </c>
      <c r="D11" s="5"/>
      <c r="E11" s="5"/>
      <c r="F11" s="2"/>
      <c r="G11" s="2"/>
      <c r="H11" s="5"/>
      <c r="I11" s="5"/>
      <c r="J11" s="5"/>
      <c r="K11" s="5"/>
      <c r="L11" s="35"/>
      <c r="M11" s="35"/>
      <c r="N11" s="35"/>
      <c r="O11" s="35"/>
      <c r="P11" s="35"/>
      <c r="Q11" s="35"/>
      <c r="R11" s="5"/>
    </row>
    <row r="12" spans="1:18" ht="15" customHeight="1" x14ac:dyDescent="0.25">
      <c r="A12" s="55"/>
      <c r="B12" s="55"/>
      <c r="C12" s="171"/>
      <c r="D12" s="5"/>
      <c r="E12" s="5"/>
      <c r="F12" s="2"/>
      <c r="G12" s="2"/>
      <c r="H12" s="5"/>
      <c r="I12" s="5"/>
      <c r="J12" s="5"/>
      <c r="K12" s="5"/>
      <c r="L12" s="35"/>
      <c r="M12" s="35"/>
      <c r="N12" s="35"/>
      <c r="O12" s="35"/>
      <c r="P12" s="35"/>
      <c r="Q12" s="35"/>
      <c r="R12" s="5"/>
    </row>
    <row r="13" spans="1:18" ht="15" customHeight="1" x14ac:dyDescent="0.25">
      <c r="A13" s="55"/>
      <c r="B13" s="55"/>
      <c r="C13" s="171" t="s">
        <v>247</v>
      </c>
      <c r="D13" s="5"/>
      <c r="E13" s="5"/>
      <c r="F13" s="2"/>
      <c r="G13" s="2"/>
      <c r="H13" s="5"/>
      <c r="I13" s="5"/>
      <c r="J13" s="5"/>
      <c r="K13" s="5"/>
      <c r="L13" s="35"/>
      <c r="M13" s="35"/>
      <c r="N13" s="35"/>
      <c r="O13" s="35"/>
      <c r="P13" s="35"/>
      <c r="Q13" s="35"/>
      <c r="R13" s="5"/>
    </row>
    <row r="14" spans="1:18" ht="15" customHeight="1" x14ac:dyDescent="0.25">
      <c r="A14" s="55"/>
      <c r="B14" s="55"/>
      <c r="C14" s="171" t="s">
        <v>866</v>
      </c>
      <c r="D14" s="5"/>
      <c r="E14" s="5"/>
      <c r="F14" s="2"/>
      <c r="G14" s="2"/>
      <c r="H14" s="5"/>
      <c r="I14" s="5"/>
      <c r="J14" s="5"/>
      <c r="K14" s="5"/>
      <c r="L14" s="35"/>
      <c r="M14" s="35"/>
      <c r="N14" s="35"/>
      <c r="O14" s="35"/>
      <c r="P14" s="35"/>
      <c r="Q14" s="35"/>
      <c r="R14" s="5"/>
    </row>
    <row r="15" spans="1:18" ht="15" customHeight="1" x14ac:dyDescent="0.25">
      <c r="A15" s="55"/>
      <c r="B15" s="55"/>
      <c r="C15" s="171" t="s">
        <v>867</v>
      </c>
      <c r="D15" s="5"/>
      <c r="E15" s="5"/>
      <c r="F15" s="2"/>
      <c r="G15" s="2"/>
      <c r="H15" s="5"/>
      <c r="I15" s="5"/>
      <c r="J15" s="5"/>
      <c r="K15" s="5"/>
      <c r="L15" s="35"/>
      <c r="M15" s="35"/>
      <c r="N15" s="35"/>
      <c r="O15" s="35"/>
      <c r="P15" s="35"/>
      <c r="Q15" s="35"/>
      <c r="R15" s="5"/>
    </row>
    <row r="16" spans="1:18" ht="15" customHeight="1" x14ac:dyDescent="0.25">
      <c r="A16" s="55"/>
      <c r="B16" s="55"/>
      <c r="C16" s="171" t="s">
        <v>262</v>
      </c>
      <c r="D16" s="5"/>
      <c r="E16" s="5"/>
      <c r="F16" s="2"/>
      <c r="G16" s="2"/>
      <c r="H16" s="5"/>
      <c r="I16" s="5"/>
      <c r="J16" s="5"/>
      <c r="K16" s="5"/>
      <c r="L16" s="35"/>
      <c r="M16" s="35"/>
      <c r="N16" s="35"/>
      <c r="O16" s="35"/>
      <c r="P16" s="35"/>
      <c r="Q16" s="35"/>
      <c r="R16" s="5"/>
    </row>
    <row r="17" spans="1:18" ht="15" customHeight="1" x14ac:dyDescent="0.25">
      <c r="A17" s="55"/>
      <c r="B17" s="55"/>
      <c r="C17" s="171" t="s">
        <v>250</v>
      </c>
      <c r="D17" s="5"/>
      <c r="E17" s="5"/>
      <c r="F17" s="2"/>
      <c r="G17" s="2"/>
      <c r="H17" s="5"/>
      <c r="I17" s="5"/>
      <c r="J17" s="5"/>
      <c r="K17" s="5"/>
      <c r="L17" s="35"/>
      <c r="M17" s="35"/>
      <c r="N17" s="35"/>
      <c r="O17" s="35"/>
      <c r="P17" s="35"/>
      <c r="Q17" s="35"/>
      <c r="R17" s="5"/>
    </row>
    <row r="18" spans="1:18" ht="15" customHeight="1" x14ac:dyDescent="0.25">
      <c r="A18" s="55"/>
      <c r="B18" s="55"/>
      <c r="C18" s="171" t="s">
        <v>249</v>
      </c>
      <c r="D18" s="5"/>
      <c r="E18" s="5"/>
      <c r="F18" s="2"/>
      <c r="G18" s="2"/>
      <c r="H18" s="5"/>
      <c r="I18" s="5"/>
      <c r="J18" s="5"/>
      <c r="K18" s="5"/>
      <c r="L18" s="35"/>
      <c r="M18" s="35"/>
      <c r="N18" s="35"/>
      <c r="O18" s="35"/>
      <c r="P18" s="35"/>
      <c r="Q18" s="35"/>
      <c r="R18" s="5"/>
    </row>
    <row r="19" spans="1:18" ht="15" customHeight="1" x14ac:dyDescent="0.25">
      <c r="A19" s="55"/>
      <c r="B19" s="55"/>
      <c r="D19" s="5"/>
      <c r="E19" s="5"/>
      <c r="F19" s="2"/>
      <c r="G19" s="2"/>
      <c r="H19" s="5"/>
      <c r="I19" s="5"/>
      <c r="J19" s="5"/>
      <c r="K19" s="5"/>
      <c r="L19" s="35"/>
      <c r="M19" s="35"/>
      <c r="N19" s="35"/>
      <c r="O19" s="35"/>
      <c r="P19" s="35"/>
      <c r="Q19" s="35"/>
      <c r="R19" s="5"/>
    </row>
    <row r="20" spans="1:18" ht="15" customHeight="1" x14ac:dyDescent="0.25">
      <c r="A20" s="55"/>
      <c r="B20" s="55"/>
      <c r="C20" s="171" t="s">
        <v>254</v>
      </c>
      <c r="D20" s="5"/>
      <c r="E20" s="5"/>
      <c r="F20" s="2"/>
      <c r="G20" s="2"/>
      <c r="H20" s="5"/>
      <c r="I20" s="5"/>
      <c r="J20" s="5"/>
      <c r="K20" s="5"/>
      <c r="L20" s="35"/>
      <c r="M20" s="35"/>
      <c r="N20" s="35"/>
      <c r="O20" s="35"/>
      <c r="P20" s="35"/>
      <c r="Q20" s="35"/>
      <c r="R20" s="5"/>
    </row>
    <row r="21" spans="1:18" ht="15" customHeight="1" x14ac:dyDescent="0.25">
      <c r="A21" s="55"/>
      <c r="B21" s="55"/>
      <c r="C21" s="171" t="s">
        <v>251</v>
      </c>
      <c r="D21" s="5"/>
      <c r="E21" s="5"/>
      <c r="F21" s="2"/>
      <c r="G21" s="2"/>
      <c r="H21" s="5"/>
      <c r="I21" s="5"/>
      <c r="J21" s="5"/>
      <c r="K21" s="5"/>
      <c r="L21" s="35"/>
      <c r="M21" s="35"/>
      <c r="N21" s="35"/>
      <c r="O21" s="35"/>
      <c r="P21" s="35"/>
      <c r="Q21" s="35"/>
      <c r="R21" s="5"/>
    </row>
    <row r="22" spans="1:18" ht="15" customHeight="1" x14ac:dyDescent="0.25">
      <c r="A22" s="55"/>
      <c r="B22" s="55"/>
      <c r="C22" s="171" t="s">
        <v>252</v>
      </c>
      <c r="D22" s="5"/>
      <c r="E22" s="5"/>
      <c r="F22" s="2"/>
      <c r="G22" s="2"/>
      <c r="H22" s="5"/>
      <c r="I22" s="5"/>
      <c r="J22" s="5"/>
      <c r="K22" s="5"/>
      <c r="L22" s="35"/>
      <c r="M22" s="35"/>
      <c r="N22" s="35"/>
      <c r="O22" s="35"/>
      <c r="P22" s="35"/>
      <c r="Q22" s="35"/>
      <c r="R22" s="5"/>
    </row>
    <row r="23" spans="1:18" ht="15" customHeight="1" x14ac:dyDescent="0.25">
      <c r="A23" s="55"/>
      <c r="B23" s="55"/>
      <c r="C23" s="171" t="s">
        <v>255</v>
      </c>
      <c r="D23" s="5"/>
      <c r="E23" s="5"/>
      <c r="F23" s="2"/>
      <c r="G23" s="2"/>
      <c r="H23" s="5"/>
      <c r="I23" s="5"/>
      <c r="J23" s="5"/>
      <c r="K23" s="5"/>
      <c r="L23" s="35"/>
      <c r="M23" s="35"/>
      <c r="N23" s="35"/>
      <c r="O23" s="35"/>
      <c r="P23" s="35"/>
      <c r="Q23" s="35"/>
      <c r="R23" s="5"/>
    </row>
    <row r="24" spans="1:18" ht="15" customHeight="1" x14ac:dyDescent="0.25">
      <c r="A24" s="55"/>
      <c r="B24" s="55"/>
      <c r="C24" s="171"/>
      <c r="D24" s="5"/>
      <c r="E24" s="5"/>
      <c r="F24" s="2"/>
      <c r="G24" s="2"/>
      <c r="H24" s="5"/>
      <c r="I24" s="5"/>
      <c r="J24" s="5"/>
      <c r="K24" s="5"/>
      <c r="L24" s="35"/>
      <c r="M24" s="35"/>
      <c r="N24" s="35"/>
      <c r="O24" s="35"/>
      <c r="P24" s="35"/>
      <c r="Q24" s="35"/>
      <c r="R24" s="5"/>
    </row>
    <row r="25" spans="1:18" s="256" customFormat="1" ht="15" customHeight="1" x14ac:dyDescent="0.25">
      <c r="A25" s="254"/>
      <c r="B25" s="254"/>
      <c r="C25" s="255" t="s">
        <v>868</v>
      </c>
      <c r="F25" s="257"/>
      <c r="G25" s="257"/>
      <c r="L25" s="258"/>
      <c r="M25" s="258"/>
      <c r="N25" s="258"/>
      <c r="O25" s="258"/>
      <c r="P25" s="258"/>
      <c r="Q25" s="258"/>
    </row>
    <row r="26" spans="1:18" s="256" customFormat="1" ht="15" hidden="1" customHeight="1" x14ac:dyDescent="0.25">
      <c r="A26" s="254"/>
      <c r="B26" s="254"/>
      <c r="C26" s="255" t="s">
        <v>869</v>
      </c>
      <c r="F26" s="257"/>
      <c r="G26" s="257"/>
      <c r="L26" s="258"/>
      <c r="M26" s="258"/>
      <c r="N26" s="258"/>
      <c r="O26" s="258"/>
      <c r="P26" s="258"/>
      <c r="Q26" s="258"/>
    </row>
    <row r="27" spans="1:18" s="256" customFormat="1" ht="15" hidden="1" customHeight="1" x14ac:dyDescent="0.25">
      <c r="A27" s="254"/>
      <c r="B27" s="254"/>
      <c r="C27" s="255" t="s">
        <v>264</v>
      </c>
      <c r="F27" s="257"/>
      <c r="G27" s="257"/>
      <c r="L27" s="258"/>
      <c r="M27" s="258"/>
      <c r="N27" s="258"/>
      <c r="O27" s="258"/>
      <c r="P27" s="258"/>
      <c r="Q27" s="258"/>
    </row>
    <row r="28" spans="1:18" s="256" customFormat="1" ht="15" hidden="1" customHeight="1" x14ac:dyDescent="0.25">
      <c r="A28" s="254"/>
      <c r="B28" s="254"/>
      <c r="C28" s="255" t="s">
        <v>265</v>
      </c>
      <c r="F28" s="257"/>
      <c r="G28" s="257"/>
      <c r="L28" s="258"/>
      <c r="M28" s="258"/>
      <c r="N28" s="258"/>
      <c r="O28" s="258"/>
      <c r="P28" s="258"/>
      <c r="Q28" s="258"/>
    </row>
    <row r="29" spans="1:18" s="256" customFormat="1" ht="15" hidden="1" customHeight="1" x14ac:dyDescent="0.25">
      <c r="A29" s="254"/>
      <c r="B29" s="254"/>
      <c r="C29" s="255" t="s">
        <v>248</v>
      </c>
      <c r="F29" s="257"/>
      <c r="G29" s="257"/>
      <c r="L29" s="258"/>
      <c r="M29" s="258"/>
      <c r="N29" s="258"/>
      <c r="O29" s="258"/>
      <c r="P29" s="258"/>
      <c r="Q29" s="258"/>
    </row>
    <row r="30" spans="1:18" s="256" customFormat="1" ht="15" hidden="1" customHeight="1" x14ac:dyDescent="0.25">
      <c r="A30" s="254"/>
      <c r="C30" s="255" t="s">
        <v>266</v>
      </c>
      <c r="F30" s="257"/>
      <c r="G30" s="257"/>
      <c r="L30" s="258"/>
      <c r="M30" s="258"/>
      <c r="N30" s="258"/>
      <c r="O30" s="258"/>
      <c r="P30" s="258"/>
      <c r="Q30" s="258"/>
    </row>
    <row r="31" spans="1:18" s="256" customFormat="1" ht="15" hidden="1" customHeight="1" x14ac:dyDescent="0.25">
      <c r="A31" s="254"/>
      <c r="C31" s="255" t="s">
        <v>263</v>
      </c>
      <c r="F31" s="257"/>
      <c r="G31" s="257"/>
      <c r="L31" s="258"/>
      <c r="M31" s="258"/>
      <c r="N31" s="258"/>
      <c r="O31" s="258"/>
      <c r="P31" s="258"/>
      <c r="Q31" s="258"/>
    </row>
    <row r="32" spans="1:18" s="256" customFormat="1" ht="15" hidden="1" customHeight="1" x14ac:dyDescent="0.25">
      <c r="A32" s="254"/>
      <c r="C32" s="255" t="s">
        <v>267</v>
      </c>
      <c r="F32" s="257"/>
      <c r="G32" s="257"/>
      <c r="L32" s="258"/>
      <c r="M32" s="258"/>
      <c r="N32" s="258"/>
      <c r="O32" s="258"/>
      <c r="P32" s="258"/>
      <c r="Q32" s="258"/>
    </row>
    <row r="33" spans="1:18" s="256" customFormat="1" ht="15" hidden="1" customHeight="1" x14ac:dyDescent="0.25">
      <c r="A33" s="254"/>
      <c r="C33" s="255"/>
      <c r="F33" s="257"/>
      <c r="G33" s="257"/>
      <c r="L33" s="258"/>
      <c r="M33" s="258"/>
      <c r="N33" s="258"/>
      <c r="O33" s="258"/>
      <c r="P33" s="258"/>
      <c r="Q33" s="258"/>
    </row>
    <row r="34" spans="1:18" s="256" customFormat="1" ht="15" hidden="1" customHeight="1" x14ac:dyDescent="0.25">
      <c r="A34" s="254"/>
      <c r="C34" s="255" t="s">
        <v>269</v>
      </c>
      <c r="F34" s="257"/>
      <c r="G34" s="257"/>
      <c r="L34" s="258"/>
      <c r="M34" s="258"/>
      <c r="N34" s="258"/>
      <c r="O34" s="258"/>
      <c r="P34" s="258"/>
      <c r="Q34" s="258"/>
    </row>
    <row r="35" spans="1:18" s="256" customFormat="1" ht="15" hidden="1" customHeight="1" x14ac:dyDescent="0.25">
      <c r="A35" s="254"/>
      <c r="C35" s="255" t="s">
        <v>268</v>
      </c>
      <c r="F35" s="257"/>
      <c r="G35" s="257"/>
      <c r="L35" s="258"/>
      <c r="M35" s="258"/>
      <c r="N35" s="258"/>
      <c r="O35" s="258"/>
      <c r="P35" s="258"/>
      <c r="Q35" s="258"/>
    </row>
    <row r="36" spans="1:18" s="256" customFormat="1" ht="15" customHeight="1" x14ac:dyDescent="0.25">
      <c r="A36" s="254"/>
      <c r="C36" s="255"/>
      <c r="F36" s="257"/>
      <c r="G36" s="257"/>
      <c r="L36" s="258"/>
      <c r="M36" s="258"/>
      <c r="N36" s="258"/>
      <c r="O36" s="258"/>
      <c r="P36" s="258"/>
      <c r="Q36" s="258"/>
    </row>
    <row r="37" spans="1:18" ht="15" customHeight="1" x14ac:dyDescent="0.25">
      <c r="A37" s="55"/>
      <c r="C37" s="171"/>
      <c r="D37" s="5"/>
      <c r="E37" s="5"/>
      <c r="F37" s="2"/>
      <c r="G37" s="2"/>
      <c r="H37" s="5"/>
      <c r="I37" s="5"/>
      <c r="J37" s="5"/>
      <c r="K37" s="5"/>
      <c r="L37" s="35"/>
      <c r="M37" s="35"/>
      <c r="N37" s="35"/>
      <c r="O37" s="35"/>
      <c r="P37" s="35"/>
      <c r="Q37" s="35"/>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Log'!$B$3," – © 2015-",YEAR('Change Log'!$A$3),", William W. Davis, MSPM, PMP")</f>
        <v>Version 4m – © 2015-2019, William W. Davis, MSPM, PMP</v>
      </c>
      <c r="C39" s="190"/>
      <c r="D39" s="5"/>
      <c r="E39" s="2"/>
      <c r="F39" s="5"/>
      <c r="G39" s="5"/>
      <c r="H39" s="2"/>
      <c r="I39" s="5"/>
      <c r="J39" s="5"/>
      <c r="K39" s="5"/>
      <c r="L39" s="5"/>
      <c r="M39" s="5"/>
      <c r="N39" s="5"/>
      <c r="O39" s="5"/>
      <c r="P39" s="5"/>
      <c r="Q39" s="5"/>
      <c r="R39" s="5"/>
    </row>
    <row r="40" spans="1:18" x14ac:dyDescent="0.25">
      <c r="A40" s="2"/>
      <c r="B40" s="356" t="s">
        <v>142</v>
      </c>
      <c r="C40" s="356"/>
      <c r="D40" s="356"/>
      <c r="E40" s="356"/>
      <c r="F40" s="356"/>
      <c r="G40" s="104"/>
      <c r="H40" s="2"/>
      <c r="I40" s="5"/>
      <c r="J40" s="5"/>
      <c r="K40" s="5"/>
      <c r="L40" s="5"/>
      <c r="M40" s="5"/>
      <c r="N40" s="5"/>
      <c r="O40" s="5"/>
      <c r="P40" s="5"/>
      <c r="Q40" s="5"/>
      <c r="R40" s="5"/>
    </row>
    <row r="41" spans="1:18" x14ac:dyDescent="0.25">
      <c r="A41" s="2"/>
      <c r="B41" s="356" t="s">
        <v>143</v>
      </c>
      <c r="C41" s="356"/>
      <c r="D41" s="356"/>
      <c r="E41" s="356"/>
      <c r="F41" s="356"/>
      <c r="G41" s="104"/>
      <c r="H41" s="2"/>
      <c r="I41" s="5"/>
      <c r="J41" s="5"/>
      <c r="K41" s="5"/>
      <c r="L41" s="5"/>
      <c r="M41" s="5"/>
      <c r="N41" s="5"/>
      <c r="O41" s="5"/>
      <c r="P41" s="5"/>
      <c r="Q41" s="5"/>
      <c r="R41" s="5"/>
    </row>
    <row r="42" spans="1:18" x14ac:dyDescent="0.25">
      <c r="A42" s="2"/>
      <c r="B42" s="356" t="s">
        <v>94</v>
      </c>
      <c r="C42" s="356"/>
      <c r="D42" s="356"/>
      <c r="E42" s="356"/>
      <c r="F42" s="356"/>
      <c r="G42" s="104"/>
      <c r="H42" s="2"/>
      <c r="I42" s="5"/>
      <c r="J42" s="5"/>
      <c r="K42" s="5"/>
      <c r="L42" s="5"/>
      <c r="M42" s="5"/>
      <c r="N42" s="5"/>
      <c r="O42" s="5"/>
      <c r="P42" s="5"/>
      <c r="Q42" s="5"/>
      <c r="R42" s="5"/>
    </row>
    <row r="43" spans="1:18" x14ac:dyDescent="0.25">
      <c r="A43" s="2"/>
      <c r="B43" s="356" t="s">
        <v>225</v>
      </c>
      <c r="C43" s="356"/>
      <c r="D43" s="356"/>
      <c r="E43" s="356"/>
      <c r="F43" s="356"/>
      <c r="G43" s="104"/>
      <c r="H43" s="2"/>
      <c r="I43" s="5"/>
      <c r="J43" s="5"/>
      <c r="K43" s="5"/>
      <c r="L43" s="5"/>
      <c r="M43" s="5"/>
      <c r="N43" s="5"/>
      <c r="O43" s="5"/>
      <c r="P43" s="5"/>
      <c r="Q43" s="5"/>
      <c r="R43" s="5"/>
    </row>
    <row r="44" spans="1:18" x14ac:dyDescent="0.25">
      <c r="A44" s="2"/>
      <c r="B44" s="356" t="s">
        <v>95</v>
      </c>
      <c r="C44" s="356"/>
      <c r="D44" s="356"/>
      <c r="E44" s="356"/>
      <c r="F44" s="356"/>
      <c r="G44" s="104"/>
      <c r="H44" s="2"/>
      <c r="I44" s="5"/>
      <c r="J44" s="5"/>
      <c r="K44" s="5"/>
      <c r="L44" s="5"/>
      <c r="M44" s="5"/>
      <c r="N44" s="5"/>
      <c r="O44" s="5"/>
      <c r="P44" s="5"/>
      <c r="Q44" s="5"/>
      <c r="R44" s="5"/>
    </row>
    <row r="45" spans="1:18" x14ac:dyDescent="0.25">
      <c r="A45" s="2"/>
      <c r="B45" s="155" t="s">
        <v>220</v>
      </c>
      <c r="C45" s="5"/>
      <c r="D45" s="5"/>
      <c r="E45" s="2"/>
      <c r="F45" s="5"/>
      <c r="G45" s="5"/>
      <c r="H45" s="2"/>
      <c r="I45" s="5"/>
      <c r="J45" s="5"/>
      <c r="K45" s="5"/>
      <c r="L45" s="5"/>
      <c r="M45" s="5"/>
      <c r="N45" s="5"/>
      <c r="O45" s="5"/>
      <c r="P45" s="5"/>
      <c r="Q45" s="5"/>
      <c r="R45" s="5"/>
    </row>
    <row r="46" spans="1:18" x14ac:dyDescent="0.25">
      <c r="A46" s="2"/>
      <c r="B46" s="155" t="s">
        <v>92</v>
      </c>
      <c r="C46" s="5"/>
      <c r="D46" s="5"/>
      <c r="E46" s="2"/>
      <c r="F46" s="5"/>
      <c r="G46" s="5"/>
      <c r="H46" s="2"/>
      <c r="I46" s="5"/>
      <c r="J46" s="5"/>
      <c r="K46" s="5"/>
      <c r="L46" s="5"/>
      <c r="M46" s="5"/>
      <c r="N46" s="5"/>
      <c r="O46" s="5"/>
      <c r="P46" s="5"/>
      <c r="Q46" s="5"/>
      <c r="R46" s="5"/>
    </row>
    <row r="47" spans="1:18" x14ac:dyDescent="0.25">
      <c r="A47" s="19"/>
      <c r="B47" s="155" t="s">
        <v>219</v>
      </c>
      <c r="C47" s="5"/>
      <c r="D47" s="5"/>
      <c r="E47" s="5"/>
      <c r="F47" s="2"/>
      <c r="G47" s="2"/>
      <c r="H47" s="5"/>
      <c r="I47" s="5"/>
      <c r="J47" s="5"/>
      <c r="K47" s="5"/>
      <c r="L47" s="5"/>
      <c r="M47" s="5"/>
      <c r="N47" s="5"/>
      <c r="O47" s="5"/>
      <c r="P47" s="5"/>
      <c r="Q47" s="5"/>
      <c r="R47" s="5"/>
    </row>
    <row r="48" spans="1:18" x14ac:dyDescent="0.25">
      <c r="A48" s="19"/>
      <c r="B48" s="155" t="s">
        <v>221</v>
      </c>
      <c r="C48" s="5"/>
      <c r="D48" s="5"/>
      <c r="E48" s="5"/>
      <c r="F48" s="2"/>
      <c r="G48" s="2"/>
      <c r="H48" s="5"/>
      <c r="I48" s="5"/>
      <c r="J48" s="5"/>
      <c r="K48" s="5"/>
      <c r="L48" s="5"/>
      <c r="M48" s="5"/>
      <c r="N48" s="5"/>
      <c r="O48" s="5"/>
      <c r="P48" s="5"/>
      <c r="Q48" s="5"/>
      <c r="R48" s="5"/>
    </row>
    <row r="49" spans="1:18" x14ac:dyDescent="0.25">
      <c r="A49" s="19"/>
      <c r="B49" s="155" t="s">
        <v>799</v>
      </c>
      <c r="C49" s="5"/>
      <c r="D49" s="5"/>
      <c r="E49" s="5"/>
      <c r="F49" s="2"/>
      <c r="G49" s="2"/>
      <c r="H49" s="5"/>
      <c r="I49" s="5"/>
      <c r="J49" s="5"/>
      <c r="K49" s="5"/>
      <c r="L49" s="5"/>
      <c r="M49" s="5"/>
      <c r="N49" s="5"/>
      <c r="O49" s="5"/>
      <c r="P49" s="5"/>
      <c r="Q49" s="5"/>
      <c r="R49" s="5"/>
    </row>
    <row r="50" spans="1:18" x14ac:dyDescent="0.25">
      <c r="A50" s="19"/>
      <c r="B50" s="155" t="s">
        <v>800</v>
      </c>
      <c r="C50" s="5"/>
      <c r="D50" s="5"/>
      <c r="E50" s="5"/>
      <c r="F50" s="2"/>
      <c r="G50" s="2"/>
      <c r="H50" s="5"/>
      <c r="I50" s="5"/>
      <c r="J50" s="5"/>
      <c r="K50" s="5"/>
      <c r="L50" s="5"/>
      <c r="M50" s="5"/>
      <c r="N50" s="5"/>
      <c r="O50" s="5"/>
      <c r="P50" s="5"/>
      <c r="Q50" s="5"/>
      <c r="R50" s="5"/>
    </row>
    <row r="51" spans="1:18" x14ac:dyDescent="0.25">
      <c r="A51" s="19"/>
      <c r="B51" s="155"/>
      <c r="C51" s="5"/>
      <c r="D51" s="5"/>
      <c r="E51" s="5"/>
      <c r="F51" s="2"/>
      <c r="G51" s="2"/>
      <c r="H51" s="5"/>
      <c r="I51" s="5"/>
      <c r="J51" s="5"/>
      <c r="K51" s="5"/>
      <c r="L51" s="5"/>
      <c r="M51" s="5"/>
      <c r="N51" s="5"/>
      <c r="O51" s="5"/>
      <c r="P51" s="5"/>
      <c r="Q51" s="5"/>
      <c r="R51" s="5"/>
    </row>
    <row r="52" spans="1:18" x14ac:dyDescent="0.25">
      <c r="A52" s="2"/>
      <c r="B52" s="155" t="s">
        <v>801</v>
      </c>
      <c r="C52" s="5"/>
      <c r="D52" s="5"/>
      <c r="E52" s="5"/>
      <c r="F52" s="2"/>
      <c r="G52" s="2"/>
      <c r="H52" s="5"/>
      <c r="I52" s="5"/>
      <c r="J52" s="5"/>
      <c r="K52" s="5"/>
      <c r="L52" s="5"/>
      <c r="M52" s="5"/>
      <c r="N52" s="5"/>
      <c r="O52" s="5"/>
      <c r="P52" s="5"/>
      <c r="Q52" s="5"/>
      <c r="R52" s="5"/>
    </row>
    <row r="53" spans="1:18" x14ac:dyDescent="0.25">
      <c r="A53"/>
      <c r="B53" s="155" t="s">
        <v>91</v>
      </c>
      <c r="F53"/>
      <c r="G53"/>
    </row>
    <row r="54" spans="1:18" x14ac:dyDescent="0.25">
      <c r="A54"/>
      <c r="B54" s="276" t="s">
        <v>806</v>
      </c>
      <c r="F54"/>
      <c r="G54"/>
    </row>
    <row r="55" spans="1:18" x14ac:dyDescent="0.25">
      <c r="A55"/>
      <c r="C55" s="171"/>
      <c r="F55"/>
      <c r="G55"/>
    </row>
    <row r="56" spans="1:18" x14ac:dyDescent="0.25">
      <c r="A56"/>
      <c r="C56" s="171"/>
      <c r="F56"/>
      <c r="G56"/>
    </row>
    <row r="57" spans="1:18" x14ac:dyDescent="0.25">
      <c r="A57"/>
      <c r="C57" s="171"/>
      <c r="F57"/>
      <c r="G57"/>
    </row>
    <row r="58" spans="1:18" x14ac:dyDescent="0.25">
      <c r="A58"/>
      <c r="C58" s="171"/>
      <c r="F58"/>
      <c r="G58"/>
    </row>
    <row r="59" spans="1:18" x14ac:dyDescent="0.25">
      <c r="A59"/>
      <c r="C59" s="171"/>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189</v>
      </c>
      <c r="C1" s="5"/>
      <c r="D1" s="5"/>
      <c r="E1" s="5"/>
      <c r="F1" s="2"/>
      <c r="G1" s="2"/>
      <c r="H1" s="5"/>
      <c r="I1" s="5"/>
      <c r="J1" s="5"/>
      <c r="K1" s="5"/>
      <c r="L1" s="35"/>
      <c r="M1" s="35"/>
      <c r="N1" s="35"/>
      <c r="O1" s="35"/>
      <c r="P1" s="35"/>
      <c r="Q1" s="35"/>
      <c r="R1" s="5"/>
    </row>
    <row r="2" spans="1:18" ht="30" customHeight="1" x14ac:dyDescent="0.25">
      <c r="A2" s="260"/>
      <c r="B2" s="261"/>
      <c r="C2" s="262" t="s">
        <v>218</v>
      </c>
      <c r="D2" s="263"/>
      <c r="E2" s="263"/>
      <c r="F2" s="264"/>
      <c r="G2" s="264"/>
      <c r="H2" s="263"/>
      <c r="I2" s="263"/>
      <c r="J2" s="263"/>
      <c r="K2" s="265"/>
      <c r="L2" s="35"/>
      <c r="M2" s="35"/>
      <c r="N2" s="35"/>
      <c r="O2" s="35"/>
      <c r="P2" s="35"/>
      <c r="Q2" s="35"/>
      <c r="R2" s="5"/>
    </row>
    <row r="3" spans="1:18" ht="20.100000000000001" customHeight="1" x14ac:dyDescent="0.25">
      <c r="A3" s="191"/>
      <c r="B3" s="192" t="s">
        <v>204</v>
      </c>
      <c r="C3" s="200">
        <v>50</v>
      </c>
      <c r="D3" s="208" t="s">
        <v>202</v>
      </c>
      <c r="E3" s="209"/>
      <c r="F3" s="210"/>
      <c r="G3" s="210"/>
      <c r="H3" s="209"/>
      <c r="I3" s="209"/>
      <c r="J3" s="209"/>
      <c r="K3" s="211"/>
      <c r="L3" s="35"/>
      <c r="M3" s="35"/>
      <c r="N3" s="35"/>
      <c r="O3" s="35"/>
      <c r="P3" s="35"/>
      <c r="Q3" s="35"/>
      <c r="R3" s="5"/>
    </row>
    <row r="4" spans="1:18" ht="20.100000000000001" customHeight="1" x14ac:dyDescent="0.25">
      <c r="A4" s="266"/>
      <c r="B4" s="267" t="s">
        <v>271</v>
      </c>
      <c r="C4" s="187">
        <v>100</v>
      </c>
      <c r="D4" s="208" t="s">
        <v>272</v>
      </c>
      <c r="E4" s="209"/>
      <c r="F4" s="210"/>
      <c r="G4" s="210"/>
      <c r="H4" s="209"/>
      <c r="I4" s="209"/>
      <c r="J4" s="209"/>
      <c r="K4" s="211"/>
      <c r="L4" s="35"/>
      <c r="M4" s="35"/>
      <c r="N4" s="35"/>
      <c r="O4" s="35"/>
      <c r="P4" s="35"/>
      <c r="Q4" s="35"/>
      <c r="R4" s="5"/>
    </row>
    <row r="5" spans="1:18" ht="20.100000000000001" customHeight="1" x14ac:dyDescent="0.25">
      <c r="A5" s="191"/>
      <c r="B5" s="192" t="s">
        <v>205</v>
      </c>
      <c r="C5" s="187">
        <v>150</v>
      </c>
      <c r="D5" s="208" t="s">
        <v>203</v>
      </c>
      <c r="E5" s="209"/>
      <c r="F5" s="210"/>
      <c r="G5" s="210"/>
      <c r="H5" s="209"/>
      <c r="I5" s="209"/>
      <c r="J5" s="209"/>
      <c r="K5" s="211"/>
      <c r="L5" s="35"/>
      <c r="M5" s="35"/>
      <c r="N5" s="35"/>
      <c r="O5" s="35"/>
      <c r="P5" s="35"/>
      <c r="Q5" s="35"/>
      <c r="R5" s="5"/>
    </row>
    <row r="6" spans="1:18" ht="20.100000000000001" customHeight="1" x14ac:dyDescent="0.25">
      <c r="A6" s="206"/>
      <c r="B6" s="207" t="s">
        <v>193</v>
      </c>
      <c r="C6" s="125">
        <f>IF(OR(ISBLANK(C4),ISBLANK(C5),ISBLANK(C3)),"",IF(AND(C3&gt;0,C4&gt;0,C5&gt;0),IF(C4&gt;C3,IF(C5&gt;C4,1,-1),-1)))</f>
        <v>1</v>
      </c>
      <c r="D6" s="208" t="s">
        <v>188</v>
      </c>
      <c r="E6" s="209"/>
      <c r="F6" s="210"/>
      <c r="G6" s="210"/>
      <c r="H6" s="209"/>
      <c r="I6" s="209"/>
      <c r="J6" s="209"/>
      <c r="K6" s="211"/>
      <c r="L6" s="35"/>
      <c r="M6" s="35"/>
      <c r="N6" s="35"/>
      <c r="O6" s="35"/>
      <c r="P6" s="35"/>
      <c r="Q6" s="35"/>
      <c r="R6" s="5"/>
    </row>
    <row r="7" spans="1:18" ht="20.100000000000001" customHeight="1" x14ac:dyDescent="0.25">
      <c r="A7" s="206"/>
      <c r="B7" s="207" t="s">
        <v>194</v>
      </c>
      <c r="C7" s="125">
        <f>IF(OR(ISBLANK(C3),ISBLANK(C4),ISBLANK(C5)),"",IFERROR(MIN(C4-C3,C5-C4)/MAX(C4-C3,C5-C4),""))</f>
        <v>1</v>
      </c>
      <c r="D7" s="208" t="s">
        <v>190</v>
      </c>
      <c r="E7" s="209"/>
      <c r="F7" s="210"/>
      <c r="G7" s="210"/>
      <c r="H7" s="209"/>
      <c r="I7" s="209"/>
      <c r="J7" s="209"/>
      <c r="K7" s="211"/>
      <c r="L7" s="35"/>
      <c r="M7" s="35"/>
      <c r="N7" s="35"/>
      <c r="O7" s="35"/>
      <c r="P7" s="35"/>
      <c r="Q7" s="35"/>
      <c r="R7" s="5"/>
    </row>
    <row r="8" spans="1:18" ht="20.100000000000001" hidden="1" customHeight="1" x14ac:dyDescent="0.25">
      <c r="A8" s="191"/>
      <c r="B8" s="193"/>
      <c r="C8" s="188">
        <f>IF(AND(C3&gt;0,C4&gt;0,C5&gt;0),(C3+(4*C4)+C5)/6,"")</f>
        <v>100</v>
      </c>
      <c r="D8" s="208"/>
      <c r="E8" s="209"/>
      <c r="F8" s="210"/>
      <c r="G8" s="210"/>
      <c r="H8" s="209"/>
      <c r="I8" s="209"/>
      <c r="J8" s="209"/>
      <c r="K8" s="211"/>
      <c r="L8" s="35"/>
      <c r="M8" s="35"/>
      <c r="N8" s="35"/>
      <c r="O8" s="35"/>
      <c r="P8" s="35"/>
      <c r="Q8" s="35"/>
      <c r="R8" s="5"/>
    </row>
    <row r="9" spans="1:18" ht="20.100000000000001" customHeight="1" x14ac:dyDescent="0.25">
      <c r="A9" s="191"/>
      <c r="B9" s="192" t="s">
        <v>199</v>
      </c>
      <c r="C9" s="127" t="s">
        <v>1</v>
      </c>
      <c r="D9" s="208" t="s">
        <v>191</v>
      </c>
      <c r="E9" s="209"/>
      <c r="F9" s="210"/>
      <c r="G9" s="210"/>
      <c r="H9" s="209"/>
      <c r="I9" s="209"/>
      <c r="J9" s="209"/>
      <c r="K9" s="211"/>
      <c r="L9" s="35"/>
      <c r="M9" s="35"/>
      <c r="N9" s="35"/>
      <c r="O9" s="35"/>
      <c r="P9" s="35"/>
      <c r="Q9" s="35"/>
      <c r="R9" s="5"/>
    </row>
    <row r="10" spans="1:18" ht="20.100000000000001" customHeight="1" x14ac:dyDescent="0.25">
      <c r="A10" s="206"/>
      <c r="B10" s="207" t="s">
        <v>200</v>
      </c>
      <c r="C10" s="58"/>
      <c r="D10" s="208" t="s">
        <v>192</v>
      </c>
      <c r="E10" s="209"/>
      <c r="F10" s="210"/>
      <c r="G10" s="210"/>
      <c r="H10" s="209"/>
      <c r="I10" s="209"/>
      <c r="J10" s="209"/>
      <c r="K10" s="211"/>
      <c r="L10" s="35"/>
      <c r="M10" s="35"/>
      <c r="N10" s="35"/>
      <c r="O10" s="35"/>
      <c r="P10" s="35"/>
      <c r="Q10" s="35"/>
      <c r="R10" s="5"/>
    </row>
    <row r="11" spans="1:18" ht="20.100000000000001" hidden="1" customHeight="1" x14ac:dyDescent="0.25">
      <c r="A11" s="191"/>
      <c r="B11" s="193"/>
      <c r="C11" s="189">
        <f>IF(AND(C3&gt;0,C4&gt;0,C5&gt;0,NOT(ISBLANK(C9))),(C5-C3)*VLOOKUP(C9,VLookups!$A$4:$B$13,2,FALSE),"")</f>
        <v>20</v>
      </c>
      <c r="D11" s="209"/>
      <c r="E11" s="209"/>
      <c r="F11" s="210"/>
      <c r="G11" s="210"/>
      <c r="H11" s="209"/>
      <c r="I11" s="209"/>
      <c r="J11" s="209"/>
      <c r="K11" s="211"/>
      <c r="L11" s="35"/>
      <c r="M11" s="35"/>
      <c r="N11" s="35"/>
      <c r="O11" s="35"/>
      <c r="P11" s="35"/>
      <c r="Q11" s="35"/>
      <c r="R11" s="5"/>
    </row>
    <row r="12" spans="1:18" ht="20.100000000000001" customHeight="1" x14ac:dyDescent="0.25">
      <c r="A12" s="191"/>
      <c r="B12" s="192" t="s">
        <v>195</v>
      </c>
      <c r="C12" s="187">
        <v>75</v>
      </c>
      <c r="D12" s="208" t="s">
        <v>273</v>
      </c>
      <c r="E12" s="209"/>
      <c r="F12" s="210"/>
      <c r="G12" s="210"/>
      <c r="H12" s="209"/>
      <c r="I12" s="209"/>
      <c r="J12" s="209"/>
      <c r="K12" s="211"/>
      <c r="L12" s="35"/>
      <c r="M12" s="35"/>
      <c r="N12" s="35"/>
      <c r="O12" s="35"/>
      <c r="P12" s="35"/>
      <c r="Q12" s="35"/>
      <c r="R12" s="5"/>
    </row>
    <row r="13" spans="1:18" ht="20.100000000000001" customHeight="1" x14ac:dyDescent="0.25">
      <c r="A13" s="191"/>
      <c r="B13" s="192" t="s">
        <v>196</v>
      </c>
      <c r="C13" s="186" t="s">
        <v>76</v>
      </c>
      <c r="D13" s="208" t="s">
        <v>201</v>
      </c>
      <c r="E13" s="209"/>
      <c r="F13" s="210"/>
      <c r="G13" s="210"/>
      <c r="H13" s="209"/>
      <c r="I13" s="209"/>
      <c r="J13" s="209"/>
      <c r="K13" s="211"/>
      <c r="L13" s="35"/>
      <c r="M13" s="35"/>
      <c r="N13" s="35"/>
      <c r="O13" s="35"/>
      <c r="P13" s="35"/>
      <c r="Q13" s="35"/>
      <c r="R13" s="5"/>
    </row>
    <row r="14" spans="1:18" ht="20.100000000000001" customHeight="1" x14ac:dyDescent="0.25">
      <c r="A14" s="194"/>
      <c r="B14" s="195"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203">
        <f>IF(AND($C$3&gt;0,$C$4&gt;0,$C$5&gt;0,$C$11&gt;0,$C$12&gt;0,NOT(ISBLANK($C$9))),ABS(VLOOKUP($C$13,VLookups!$A$43:$B$44,2,FALSE)-_xlfn.NORM.DIST($C$12,$C$8,$C$11,TRUE)),"")</f>
        <v>0.10564977366685525</v>
      </c>
      <c r="D14" s="204"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6"/>
      <c r="L14" s="35"/>
      <c r="M14" s="35"/>
      <c r="N14" s="35"/>
      <c r="O14" s="35"/>
      <c r="P14" s="35"/>
      <c r="Q14" s="35"/>
      <c r="R14" s="5"/>
    </row>
    <row r="15" spans="1:18" ht="20.100000000000001" customHeight="1" x14ac:dyDescent="0.25">
      <c r="A15" s="191"/>
      <c r="B15" s="192" t="s">
        <v>197</v>
      </c>
      <c r="C15" s="231">
        <v>0.5</v>
      </c>
      <c r="D15" s="208" t="s">
        <v>198</v>
      </c>
      <c r="E15" s="209"/>
      <c r="F15" s="210"/>
      <c r="G15" s="210"/>
      <c r="H15" s="209"/>
      <c r="I15" s="209"/>
      <c r="J15" s="209"/>
      <c r="K15" s="211"/>
      <c r="L15" s="35"/>
      <c r="M15" s="35"/>
      <c r="N15" s="35"/>
      <c r="O15" s="35"/>
      <c r="P15" s="35"/>
      <c r="Q15" s="35"/>
      <c r="R15" s="5"/>
    </row>
    <row r="16" spans="1:18" ht="20.100000000000001" customHeight="1" thickBot="1" x14ac:dyDescent="0.3">
      <c r="A16" s="201"/>
      <c r="B16" s="202"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232">
        <f>IF(AND($C3&gt;0,$C4&gt;0,$C5&gt;0,$C15&gt;0,NOT(ISBLANK($C9))),_xlfn.NORM.INV(ABS(VLOOKUP($C$13,VLookups!$A$43:$B$44,2,FALSE)-C$15),$C8,$C11),"")</f>
        <v>100</v>
      </c>
      <c r="D16" s="205"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7"/>
      <c r="F16" s="198"/>
      <c r="G16" s="198"/>
      <c r="H16" s="197"/>
      <c r="I16" s="197"/>
      <c r="J16" s="197"/>
      <c r="K16" s="199"/>
      <c r="L16" s="35"/>
      <c r="M16" s="35"/>
      <c r="N16" s="35"/>
      <c r="O16" s="35"/>
      <c r="P16" s="35"/>
      <c r="Q16" s="35"/>
      <c r="R16" s="5"/>
    </row>
    <row r="17" spans="1:18" ht="15" customHeight="1" x14ac:dyDescent="0.25">
      <c r="A17" s="55"/>
      <c r="B17" s="55"/>
      <c r="C17" s="5"/>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4m – © 2015-2019, William W. Davis, MSPM, PMP</v>
      </c>
      <c r="C19" s="190"/>
      <c r="D19" s="5"/>
      <c r="E19" s="2"/>
      <c r="F19" s="5"/>
      <c r="G19" s="5"/>
      <c r="H19" s="2"/>
      <c r="I19" s="5"/>
      <c r="J19" s="5"/>
      <c r="K19" s="5"/>
      <c r="L19" s="5"/>
      <c r="M19" s="5"/>
      <c r="N19" s="5"/>
      <c r="O19" s="5"/>
      <c r="P19" s="5"/>
      <c r="Q19" s="5"/>
      <c r="R19" s="5"/>
    </row>
    <row r="20" spans="1:18" x14ac:dyDescent="0.25">
      <c r="A20" s="2"/>
      <c r="B20" s="343" t="s">
        <v>142</v>
      </c>
      <c r="C20" s="343"/>
      <c r="D20" s="343"/>
      <c r="E20" s="343"/>
      <c r="F20" s="343"/>
      <c r="G20" s="343"/>
      <c r="H20" s="2"/>
      <c r="I20" s="5"/>
      <c r="J20" s="5"/>
      <c r="K20" s="5"/>
      <c r="L20" s="5"/>
      <c r="M20" s="5"/>
      <c r="N20" s="5"/>
      <c r="O20" s="5"/>
      <c r="P20" s="5"/>
      <c r="Q20" s="5"/>
      <c r="R20" s="5"/>
    </row>
    <row r="21" spans="1:18" x14ac:dyDescent="0.25">
      <c r="A21" s="2"/>
      <c r="B21" s="343" t="s">
        <v>143</v>
      </c>
      <c r="C21" s="343"/>
      <c r="D21" s="343"/>
      <c r="E21" s="343"/>
      <c r="F21" s="343"/>
      <c r="G21" s="343"/>
      <c r="H21" s="2"/>
      <c r="I21" s="5"/>
      <c r="J21" s="5"/>
      <c r="K21" s="5"/>
      <c r="L21" s="5"/>
      <c r="M21" s="5"/>
      <c r="N21" s="5"/>
      <c r="O21" s="5"/>
      <c r="P21" s="5"/>
      <c r="Q21" s="5"/>
      <c r="R21" s="5"/>
    </row>
    <row r="22" spans="1:18" x14ac:dyDescent="0.25">
      <c r="A22" s="2"/>
      <c r="B22" s="343" t="s">
        <v>94</v>
      </c>
      <c r="C22" s="343"/>
      <c r="D22" s="343"/>
      <c r="E22" s="343"/>
      <c r="F22" s="343"/>
      <c r="G22" s="343"/>
      <c r="H22" s="2"/>
      <c r="I22" s="5"/>
      <c r="J22" s="5"/>
      <c r="K22" s="5"/>
      <c r="L22" s="5"/>
      <c r="M22" s="5"/>
      <c r="N22" s="5"/>
      <c r="O22" s="5"/>
      <c r="P22" s="5"/>
      <c r="Q22" s="5"/>
      <c r="R22" s="5"/>
    </row>
    <row r="23" spans="1:18" x14ac:dyDescent="0.25">
      <c r="A23" s="2"/>
      <c r="B23" s="343" t="s">
        <v>225</v>
      </c>
      <c r="C23" s="343"/>
      <c r="D23" s="343"/>
      <c r="E23" s="343"/>
      <c r="F23" s="343"/>
      <c r="G23" s="343"/>
      <c r="H23" s="2"/>
      <c r="I23" s="5"/>
      <c r="J23" s="5"/>
      <c r="K23" s="5"/>
      <c r="L23" s="5"/>
      <c r="M23" s="5"/>
      <c r="N23" s="5"/>
      <c r="O23" s="5"/>
      <c r="P23" s="5"/>
      <c r="Q23" s="5"/>
      <c r="R23" s="5"/>
    </row>
    <row r="24" spans="1:18" x14ac:dyDescent="0.25">
      <c r="A24" s="2"/>
      <c r="B24" s="343" t="s">
        <v>95</v>
      </c>
      <c r="C24" s="343"/>
      <c r="D24" s="343"/>
      <c r="E24" s="343"/>
      <c r="F24" s="343"/>
      <c r="G24" s="343"/>
      <c r="H24" s="2"/>
      <c r="I24" s="5"/>
      <c r="J24" s="5"/>
      <c r="K24" s="5"/>
      <c r="L24" s="5"/>
      <c r="M24" s="5"/>
      <c r="N24" s="5"/>
      <c r="O24" s="5"/>
      <c r="P24" s="5"/>
      <c r="Q24" s="5"/>
      <c r="R24" s="5"/>
    </row>
    <row r="25" spans="1:18" x14ac:dyDescent="0.25">
      <c r="A25" s="2"/>
      <c r="B25" s="155" t="s">
        <v>220</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219</v>
      </c>
      <c r="C27" s="5"/>
      <c r="D27" s="5"/>
      <c r="E27" s="5"/>
      <c r="F27" s="2"/>
      <c r="G27" s="2"/>
      <c r="H27" s="5"/>
      <c r="I27" s="5"/>
      <c r="J27" s="5"/>
      <c r="K27" s="5"/>
      <c r="L27" s="5"/>
      <c r="M27" s="5"/>
      <c r="N27" s="5"/>
      <c r="O27" s="5"/>
      <c r="P27" s="5"/>
      <c r="Q27" s="5"/>
      <c r="R27" s="5"/>
    </row>
    <row r="28" spans="1:18" x14ac:dyDescent="0.25">
      <c r="A28" s="19"/>
      <c r="B28" s="155" t="s">
        <v>221</v>
      </c>
      <c r="C28" s="5"/>
      <c r="D28" s="5"/>
      <c r="E28" s="5"/>
      <c r="F28" s="2"/>
      <c r="G28" s="2"/>
      <c r="H28" s="5"/>
      <c r="I28" s="5"/>
      <c r="J28" s="5"/>
      <c r="K28" s="5"/>
      <c r="L28" s="5"/>
      <c r="M28" s="5"/>
      <c r="N28" s="5"/>
      <c r="O28" s="5"/>
      <c r="P28" s="5"/>
      <c r="Q28" s="5"/>
      <c r="R28" s="5"/>
    </row>
    <row r="29" spans="1:18" x14ac:dyDescent="0.25">
      <c r="A29" s="19"/>
      <c r="B29" s="155" t="s">
        <v>799</v>
      </c>
      <c r="C29" s="5"/>
      <c r="D29" s="5"/>
      <c r="E29" s="5"/>
      <c r="F29" s="2"/>
      <c r="G29" s="2"/>
      <c r="H29" s="5"/>
      <c r="I29" s="5"/>
      <c r="J29" s="5"/>
      <c r="K29" s="5"/>
      <c r="L29" s="5"/>
      <c r="M29" s="5"/>
      <c r="N29" s="5"/>
      <c r="O29" s="5"/>
      <c r="P29" s="5"/>
      <c r="Q29" s="5"/>
      <c r="R29" s="5"/>
    </row>
    <row r="30" spans="1:18" x14ac:dyDescent="0.25">
      <c r="A30" s="19"/>
      <c r="B30" s="155" t="s">
        <v>800</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801</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44" t="s">
        <v>806</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182</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802</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146</v>
      </c>
      <c r="C1" s="5"/>
      <c r="D1" s="5"/>
      <c r="E1" s="2"/>
      <c r="F1" s="2"/>
      <c r="G1" s="5"/>
      <c r="H1" s="2"/>
      <c r="I1" s="2"/>
      <c r="J1" s="5"/>
      <c r="K1" s="5"/>
      <c r="L1" s="5"/>
      <c r="M1" s="5"/>
      <c r="N1" s="35"/>
      <c r="O1" s="35"/>
      <c r="P1" s="35"/>
      <c r="Q1" s="35"/>
      <c r="R1" s="35"/>
      <c r="S1" s="35"/>
      <c r="T1" s="5"/>
    </row>
    <row r="2" spans="1:22" ht="24.95" customHeight="1" x14ac:dyDescent="0.25">
      <c r="A2" s="160" t="s">
        <v>136</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126</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137</v>
      </c>
      <c r="E6" s="125">
        <f>IF(OR(ISBLANK(C4),ISBLANK(D4),ISBLANK(B4)),"",IF(AND(B4&gt;0,C4&gt;0,D4&gt;0),IF(C4&gt;B4,IF(D4&gt;C4,1,-1),-1)))</f>
        <v>1</v>
      </c>
      <c r="F6" s="125">
        <f>IF(OR(ISBLANK(B4),ISBLANK(C4),ISBLANK(D4)),"",IFERROR(MIN(C4-B4,D4-C4)/MAX(C4-B4,D4-C4),""))</f>
        <v>0.5</v>
      </c>
      <c r="G6" s="358" t="s">
        <v>116</v>
      </c>
      <c r="H6" s="359"/>
      <c r="I6" s="359"/>
      <c r="J6" s="359"/>
      <c r="K6" s="359"/>
      <c r="L6" s="359"/>
      <c r="M6" s="359"/>
      <c r="N6" s="359"/>
      <c r="O6" s="359"/>
      <c r="P6" s="359"/>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127</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128</v>
      </c>
      <c r="G9" s="133">
        <f>IF(AND(B4&gt;0,C4&gt;0,D4&gt;0),(B4+(4*C4)+D4)/6,"")</f>
        <v>130</v>
      </c>
      <c r="H9" s="150" t="s">
        <v>129</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138</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131</v>
      </c>
      <c r="H12" s="127" t="s">
        <v>1</v>
      </c>
      <c r="I12" s="149" t="s">
        <v>119</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74" t="s">
        <v>184</v>
      </c>
      <c r="B14" s="374"/>
      <c r="C14" s="374"/>
      <c r="D14" s="374"/>
      <c r="E14" s="374"/>
      <c r="F14" s="374"/>
      <c r="G14" s="374"/>
      <c r="H14" s="375"/>
      <c r="I14" s="58" t="s">
        <v>180</v>
      </c>
      <c r="J14" s="173" t="s">
        <v>183</v>
      </c>
      <c r="K14" s="183"/>
      <c r="L14" s="183"/>
      <c r="M14" s="183"/>
      <c r="N14" s="183"/>
      <c r="O14" s="183"/>
      <c r="P14" s="183"/>
      <c r="Q14" s="183"/>
      <c r="R14" s="183"/>
      <c r="S14" s="183"/>
      <c r="T14" s="183"/>
    </row>
    <row r="15" spans="1:22" ht="20.100000000000001" customHeight="1" x14ac:dyDescent="0.25">
      <c r="A15" s="374"/>
      <c r="B15" s="374"/>
      <c r="C15" s="374"/>
      <c r="D15" s="374"/>
      <c r="E15" s="374"/>
      <c r="F15" s="374"/>
      <c r="G15" s="374"/>
      <c r="H15" s="375"/>
      <c r="I15" s="58"/>
      <c r="J15" s="173" t="s">
        <v>185</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72" t="s">
        <v>118</v>
      </c>
      <c r="B17" s="372"/>
      <c r="C17" s="372"/>
      <c r="D17" s="372"/>
      <c r="E17" s="372"/>
      <c r="F17" s="372"/>
      <c r="G17" s="372"/>
      <c r="H17" s="372"/>
      <c r="I17" s="373"/>
      <c r="J17" s="57" t="s">
        <v>67</v>
      </c>
      <c r="K17" s="2"/>
      <c r="L17" s="371" t="s">
        <v>110</v>
      </c>
      <c r="M17" s="371"/>
      <c r="N17" s="371"/>
      <c r="O17" s="371"/>
      <c r="P17" s="371"/>
      <c r="Q17" s="371"/>
      <c r="R17" s="371"/>
      <c r="S17" s="371"/>
      <c r="T17" s="371"/>
    </row>
    <row r="18" spans="1:20" ht="19.899999999999999" customHeight="1" x14ac:dyDescent="0.25">
      <c r="A18" s="372"/>
      <c r="B18" s="372"/>
      <c r="C18" s="372"/>
      <c r="D18" s="372"/>
      <c r="E18" s="372"/>
      <c r="F18" s="372"/>
      <c r="G18" s="372"/>
      <c r="H18" s="372"/>
      <c r="I18" s="373"/>
      <c r="J18" s="128">
        <f>IF(AND(B4&gt;0,C4&gt;0,D4&gt;0,NOT(ISBLANK(H12))),(D4-B4)*VLOOKUP(H12,VLookups!$A$4:$B$13,2,FALSE),"")</f>
        <v>36</v>
      </c>
      <c r="K18" s="2"/>
      <c r="L18" s="371"/>
      <c r="M18" s="371"/>
      <c r="N18" s="371"/>
      <c r="O18" s="371"/>
      <c r="P18" s="371"/>
      <c r="Q18" s="371"/>
      <c r="R18" s="371"/>
      <c r="S18" s="371"/>
      <c r="T18" s="371"/>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115</v>
      </c>
      <c r="K20" s="2"/>
      <c r="L20" s="360" t="s">
        <v>76</v>
      </c>
      <c r="M20" s="361"/>
      <c r="N20" s="150" t="s">
        <v>125</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63" t="s">
        <v>73</v>
      </c>
      <c r="M22" s="363" t="s">
        <v>74</v>
      </c>
      <c r="N22" s="176" t="s">
        <v>122</v>
      </c>
      <c r="O22" s="35"/>
      <c r="P22" s="35"/>
      <c r="Q22" s="35"/>
      <c r="R22" s="35"/>
      <c r="S22" s="35"/>
      <c r="T22" s="5"/>
    </row>
    <row r="23" spans="1:20" ht="15" customHeight="1" x14ac:dyDescent="0.25">
      <c r="A23" s="2"/>
      <c r="B23" s="5"/>
      <c r="C23" s="5"/>
      <c r="D23" s="5"/>
      <c r="E23" s="2"/>
      <c r="F23" s="2"/>
      <c r="G23" s="5"/>
      <c r="H23" s="2"/>
      <c r="I23" s="2"/>
      <c r="J23" s="175"/>
      <c r="K23" s="2"/>
      <c r="L23" s="364"/>
      <c r="M23" s="364"/>
      <c r="N23" s="176" t="s">
        <v>864</v>
      </c>
      <c r="O23" s="35"/>
      <c r="P23" s="35"/>
      <c r="Q23" s="35"/>
      <c r="R23" s="35"/>
      <c r="S23" s="35"/>
      <c r="T23" s="5"/>
    </row>
    <row r="24" spans="1:20" ht="20.100000000000001" customHeight="1" x14ac:dyDescent="0.25">
      <c r="A24" s="2"/>
      <c r="B24" s="5"/>
      <c r="C24" s="5"/>
      <c r="D24" s="5"/>
      <c r="E24" s="2"/>
      <c r="F24" s="2"/>
      <c r="G24" s="5"/>
      <c r="H24" s="2"/>
      <c r="I24" s="2"/>
      <c r="J24" s="126" t="s">
        <v>111</v>
      </c>
      <c r="K24" s="2"/>
      <c r="L24" s="159">
        <v>150</v>
      </c>
      <c r="M24" s="286">
        <f>IF(AND(L24&gt;0,C4&gt;0,J18&gt;0,NOT(ISBLANK(H12))),ABS(VLOOKUP($L$20,VLookups!$A$43:$B$44,2,FALSE)-_xlfn.NORM.DIST(L24,G9,J18,TRUE)),"")</f>
        <v>0.7107426392460281</v>
      </c>
      <c r="N24" s="177" t="s">
        <v>130</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863</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62" t="str">
        <f>VLOOKUP(L20,VLookups!A43:C44,3,FALSE)</f>
        <v>Show the likelihood that the SPERT estimates will be EQUAL TO or GREATER THAN an uncertainty</v>
      </c>
      <c r="O27" s="362"/>
      <c r="P27" s="362"/>
      <c r="Q27" s="362"/>
      <c r="R27" s="362"/>
      <c r="S27" s="362"/>
      <c r="T27" s="136"/>
    </row>
    <row r="28" spans="1:20" ht="20.100000000000001" customHeight="1" x14ac:dyDescent="0.25">
      <c r="A28" s="134"/>
      <c r="B28" s="136"/>
      <c r="C28" s="136"/>
      <c r="D28" s="136"/>
      <c r="E28" s="136"/>
      <c r="F28" s="136"/>
      <c r="G28" s="136"/>
      <c r="H28" s="136"/>
      <c r="I28" s="136"/>
      <c r="J28" s="136"/>
      <c r="K28" s="136"/>
      <c r="L28" s="136"/>
      <c r="M28" s="179" t="s">
        <v>113</v>
      </c>
      <c r="N28" s="365" t="s">
        <v>54</v>
      </c>
      <c r="O28" s="366"/>
      <c r="P28" s="366"/>
      <c r="Q28" s="366"/>
      <c r="R28" s="366"/>
      <c r="S28" s="367"/>
      <c r="T28" s="136"/>
    </row>
    <row r="29" spans="1:20" ht="15.75" customHeight="1" x14ac:dyDescent="0.25">
      <c r="A29" s="134"/>
      <c r="B29" s="136"/>
      <c r="C29" s="136"/>
      <c r="D29" s="136"/>
      <c r="E29" s="136"/>
      <c r="F29" s="136"/>
      <c r="G29" s="136"/>
      <c r="H29" s="136"/>
      <c r="I29" s="136"/>
      <c r="J29" s="136"/>
      <c r="K29" s="136"/>
      <c r="L29" s="136"/>
      <c r="M29" s="180" t="s">
        <v>133</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134</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132</v>
      </c>
      <c r="B32" s="5"/>
      <c r="C32" s="5"/>
      <c r="D32" s="5"/>
      <c r="E32" s="2"/>
      <c r="F32" s="2"/>
      <c r="G32" s="5"/>
      <c r="H32" s="5"/>
      <c r="I32" s="5"/>
      <c r="J32" s="5"/>
      <c r="K32" s="5"/>
      <c r="L32" s="5"/>
      <c r="M32" s="5"/>
      <c r="N32" s="5"/>
      <c r="O32" s="5"/>
      <c r="P32" s="5"/>
      <c r="Q32" s="5"/>
      <c r="R32" s="5"/>
      <c r="S32" s="5"/>
      <c r="T32" s="5"/>
    </row>
    <row r="33" spans="1:20" x14ac:dyDescent="0.25">
      <c r="A33" s="5"/>
      <c r="B33" s="368" t="s">
        <v>79</v>
      </c>
      <c r="C33" s="369"/>
      <c r="D33" s="370"/>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121</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120</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112</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123</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117</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124</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4m – © 2015-2019, William W. Davis, MSPM, PMP</v>
      </c>
      <c r="C45" s="5"/>
      <c r="D45" s="5"/>
      <c r="E45" s="5"/>
      <c r="F45" s="2"/>
      <c r="G45" s="2"/>
      <c r="H45" s="5"/>
      <c r="I45" s="5"/>
      <c r="J45" s="2"/>
      <c r="K45" s="5"/>
      <c r="L45" s="5"/>
      <c r="M45" s="5"/>
      <c r="N45" s="5"/>
      <c r="O45" s="5"/>
      <c r="P45" s="5"/>
      <c r="Q45" s="5"/>
      <c r="R45" s="5"/>
      <c r="S45" s="5"/>
      <c r="T45" s="5"/>
    </row>
    <row r="46" spans="1:20" x14ac:dyDescent="0.25">
      <c r="A46" s="2"/>
      <c r="B46" s="356" t="s">
        <v>142</v>
      </c>
      <c r="C46" s="356"/>
      <c r="D46" s="356"/>
      <c r="E46" s="356"/>
      <c r="F46" s="356"/>
      <c r="G46" s="356"/>
      <c r="H46" s="356"/>
      <c r="I46" s="104"/>
      <c r="J46" s="2"/>
      <c r="K46" s="5"/>
      <c r="L46" s="5"/>
      <c r="M46" s="5"/>
      <c r="N46" s="5"/>
      <c r="O46" s="5"/>
      <c r="P46" s="5"/>
      <c r="Q46" s="5"/>
      <c r="R46" s="5"/>
      <c r="S46" s="5"/>
      <c r="T46" s="5"/>
    </row>
    <row r="47" spans="1:20" x14ac:dyDescent="0.25">
      <c r="A47" s="2"/>
      <c r="B47" s="356" t="s">
        <v>143</v>
      </c>
      <c r="C47" s="356"/>
      <c r="D47" s="356"/>
      <c r="E47" s="356"/>
      <c r="F47" s="356"/>
      <c r="G47" s="356"/>
      <c r="H47" s="356"/>
      <c r="I47" s="104"/>
      <c r="J47" s="2"/>
      <c r="K47" s="5"/>
      <c r="L47" s="5"/>
      <c r="M47" s="5"/>
      <c r="N47" s="5"/>
      <c r="O47" s="5"/>
      <c r="P47" s="5"/>
      <c r="Q47" s="5"/>
      <c r="R47" s="5"/>
      <c r="S47" s="5"/>
      <c r="T47" s="5"/>
    </row>
    <row r="48" spans="1:20" x14ac:dyDescent="0.25">
      <c r="A48" s="2"/>
      <c r="B48" s="356" t="s">
        <v>94</v>
      </c>
      <c r="C48" s="356"/>
      <c r="D48" s="356"/>
      <c r="E48" s="356"/>
      <c r="F48" s="356"/>
      <c r="G48" s="356"/>
      <c r="H48" s="356"/>
      <c r="I48" s="104"/>
      <c r="J48" s="2"/>
      <c r="K48" s="5"/>
      <c r="L48" s="5"/>
      <c r="M48" s="5"/>
      <c r="N48" s="5"/>
      <c r="O48" s="5"/>
      <c r="P48" s="5"/>
      <c r="Q48" s="5"/>
      <c r="R48" s="5"/>
      <c r="S48" s="5"/>
      <c r="T48" s="5"/>
    </row>
    <row r="49" spans="1:20" x14ac:dyDescent="0.25">
      <c r="A49" s="2"/>
      <c r="B49" s="356" t="s">
        <v>225</v>
      </c>
      <c r="C49" s="356"/>
      <c r="D49" s="356"/>
      <c r="E49" s="356"/>
      <c r="F49" s="356"/>
      <c r="G49" s="356"/>
      <c r="H49" s="356"/>
      <c r="I49" s="104"/>
      <c r="J49" s="2"/>
      <c r="K49" s="5"/>
      <c r="L49" s="5"/>
      <c r="M49" s="5"/>
      <c r="N49" s="5"/>
      <c r="O49" s="5"/>
      <c r="P49" s="5"/>
      <c r="Q49" s="5"/>
      <c r="R49" s="5"/>
      <c r="S49" s="5"/>
      <c r="T49" s="5"/>
    </row>
    <row r="50" spans="1:20" x14ac:dyDescent="0.25">
      <c r="A50" s="2"/>
      <c r="B50" s="356" t="s">
        <v>95</v>
      </c>
      <c r="C50" s="356"/>
      <c r="D50" s="356"/>
      <c r="E50" s="356"/>
      <c r="F50" s="356"/>
      <c r="G50" s="356"/>
      <c r="H50" s="356"/>
      <c r="I50" s="104"/>
      <c r="J50" s="2"/>
      <c r="K50" s="5"/>
      <c r="L50" s="5"/>
      <c r="M50" s="5"/>
      <c r="N50" s="5"/>
      <c r="O50" s="5"/>
      <c r="P50" s="5"/>
      <c r="Q50" s="5"/>
      <c r="R50" s="5"/>
      <c r="S50" s="5"/>
      <c r="T50" s="5"/>
    </row>
    <row r="51" spans="1:20" x14ac:dyDescent="0.25">
      <c r="A51" s="2"/>
      <c r="B51" s="155" t="s">
        <v>220</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219</v>
      </c>
      <c r="C53" s="5"/>
      <c r="D53" s="5"/>
      <c r="E53" s="2"/>
      <c r="F53" s="2"/>
      <c r="G53" s="5"/>
      <c r="H53" s="2"/>
      <c r="I53" s="2"/>
      <c r="J53" s="5"/>
      <c r="K53" s="5"/>
      <c r="L53" s="5"/>
      <c r="M53" s="5"/>
      <c r="N53" s="5"/>
      <c r="O53" s="5"/>
      <c r="P53" s="5"/>
      <c r="Q53" s="5"/>
      <c r="R53" s="5"/>
      <c r="S53" s="5"/>
      <c r="T53" s="5"/>
    </row>
    <row r="54" spans="1:20" x14ac:dyDescent="0.25">
      <c r="A54" s="19"/>
      <c r="B54" s="155" t="s">
        <v>221</v>
      </c>
      <c r="C54" s="5"/>
      <c r="D54" s="5"/>
      <c r="E54" s="2"/>
      <c r="F54" s="2"/>
      <c r="G54" s="5"/>
      <c r="H54" s="2"/>
      <c r="I54" s="2"/>
      <c r="J54" s="5"/>
      <c r="K54" s="5"/>
      <c r="L54" s="5"/>
      <c r="M54" s="5"/>
      <c r="N54" s="5"/>
      <c r="O54" s="5"/>
      <c r="P54" s="5"/>
      <c r="Q54" s="5"/>
      <c r="R54" s="5"/>
      <c r="S54" s="5"/>
      <c r="T54" s="5"/>
    </row>
    <row r="55" spans="1:20" x14ac:dyDescent="0.25">
      <c r="A55" s="19"/>
      <c r="B55" s="155" t="s">
        <v>799</v>
      </c>
      <c r="C55" s="5"/>
      <c r="D55" s="5"/>
      <c r="E55" s="2"/>
      <c r="F55" s="2"/>
      <c r="G55" s="5"/>
      <c r="H55" s="2"/>
      <c r="I55" s="2"/>
      <c r="J55" s="5"/>
      <c r="K55" s="5"/>
      <c r="L55" s="5"/>
      <c r="M55" s="5"/>
      <c r="N55" s="5"/>
      <c r="O55" s="5"/>
      <c r="P55" s="5"/>
      <c r="Q55" s="5"/>
      <c r="R55" s="5"/>
      <c r="S55" s="5"/>
      <c r="T55" s="5"/>
    </row>
    <row r="56" spans="1:20" x14ac:dyDescent="0.25">
      <c r="A56" s="19"/>
      <c r="B56" s="155" t="s">
        <v>800</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801</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57" t="s">
        <v>806</v>
      </c>
      <c r="C60" s="357"/>
      <c r="D60" s="357"/>
      <c r="E60" s="357"/>
      <c r="F60" s="357"/>
      <c r="G60" s="357"/>
      <c r="H60" s="357"/>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182</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803</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827</v>
      </c>
      <c r="C1" s="5"/>
      <c r="D1" s="5"/>
      <c r="E1" s="2"/>
      <c r="F1" s="2"/>
      <c r="G1" s="5"/>
      <c r="H1" s="2"/>
      <c r="I1" s="2"/>
      <c r="J1" s="5"/>
      <c r="K1" s="5"/>
      <c r="L1" s="5"/>
      <c r="M1" s="360" t="s">
        <v>76</v>
      </c>
      <c r="N1" s="361"/>
      <c r="O1" s="376" t="str">
        <f>VLOOKUP(M1,VLookups!A43:C44,3,FALSE)</f>
        <v>Show the likelihood that the SPERT estimates will be EQUAL TO or GREATER THAN an uncertainty</v>
      </c>
      <c r="P1" s="376"/>
      <c r="Q1" s="376"/>
      <c r="R1" s="376"/>
      <c r="S1" s="376"/>
      <c r="T1" s="376"/>
      <c r="U1" s="5"/>
    </row>
    <row r="2" spans="1:225" ht="15" customHeight="1" x14ac:dyDescent="0.25">
      <c r="B2" s="53">
        <v>-0.5</v>
      </c>
      <c r="C2" s="90" t="s">
        <v>89</v>
      </c>
      <c r="D2" s="102">
        <v>1</v>
      </c>
      <c r="E2" s="26"/>
      <c r="F2" s="26"/>
      <c r="G2" s="25"/>
      <c r="H2" s="26"/>
      <c r="I2" s="26"/>
      <c r="J2" s="5"/>
      <c r="K2" s="5"/>
      <c r="L2" s="5"/>
      <c r="M2" s="380" t="s">
        <v>73</v>
      </c>
      <c r="N2" s="380" t="s">
        <v>74</v>
      </c>
      <c r="O2" s="377" t="s">
        <v>54</v>
      </c>
      <c r="P2" s="378"/>
      <c r="Q2" s="378"/>
      <c r="R2" s="378"/>
      <c r="S2" s="378"/>
      <c r="T2" s="379"/>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81"/>
      <c r="N3" s="381"/>
      <c r="O3" s="101">
        <v>0.1</v>
      </c>
      <c r="P3" s="54">
        <v>0.9</v>
      </c>
      <c r="Q3" s="54">
        <v>0.85</v>
      </c>
      <c r="R3" s="54">
        <v>0.8</v>
      </c>
      <c r="S3" s="54">
        <v>0.75</v>
      </c>
      <c r="T3" s="54">
        <v>0.5</v>
      </c>
      <c r="U3" s="5"/>
      <c r="V3" s="168" t="s">
        <v>187</v>
      </c>
      <c r="DT3" s="168" t="s">
        <v>181</v>
      </c>
      <c r="HQ3" s="171" t="s">
        <v>227</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97"/>
      <c r="K4" s="75">
        <f>IF(AND(B4&gt;0,C4&gt;0,D4&gt;0),IF(ISBLANK(J4),IF(ISBLANK(H4),"",(D4-B4)*VLOOKUP(H4,VLookups!$A$4:$B$13,2,FALSE)),J4),"")</f>
        <v>12.727922061357855</v>
      </c>
      <c r="L4" s="76">
        <f t="shared" ref="L4:L35" si="2">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852</v>
      </c>
      <c r="I5" s="58"/>
      <c r="J5" s="297"/>
      <c r="K5" s="75">
        <f>IF(AND(B5&gt;0,C5&gt;0,D5&gt;0),IF(ISBLANK(J5),IF(ISBLANK(H5),"",(D5-B5)*VLOOKUP(H5,VLookups!$A$4:$B$13,2,FALSE)),J5),"")</f>
        <v>18</v>
      </c>
      <c r="L5" s="76">
        <f t="shared" si="2"/>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97"/>
      <c r="K6" s="75">
        <f>IF(AND(B6&gt;0,C6&gt;0,D6&gt;0),IF(ISBLANK(J6),IF(ISBLANK(H6),"",(D6-B6)*VLOOKUP(H6,VLookups!$A$4:$B$13,2,FALSE)),J6),"")</f>
        <v>25.45584412271571</v>
      </c>
      <c r="L6" s="76">
        <f t="shared" si="2"/>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97"/>
      <c r="K7" s="75">
        <f>IF(AND(B7&gt;0,C7&gt;0,D7&gt;0),IF(ISBLANK(J7),IF(ISBLANK(H7),"",(D7-B7)*VLOOKUP(H7,VLookups!$A$4:$B$13,2,FALSE)),J7),"")</f>
        <v>31.176914536239792</v>
      </c>
      <c r="L7" s="76">
        <f t="shared" si="2"/>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97"/>
      <c r="K8" s="75">
        <f>IF(AND(B8&gt;0,C8&gt;0,D8&gt;0),IF(ISBLANK(J8),IF(ISBLANK(H8),"",(D8-B8)*VLOOKUP(H8,VLookups!$A$4:$B$13,2,FALSE)),J8),"")</f>
        <v>36</v>
      </c>
      <c r="L8" s="76">
        <f t="shared" si="2"/>
        <v>1296</v>
      </c>
      <c r="M8" s="96">
        <v>150</v>
      </c>
      <c r="N8" s="287">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97"/>
      <c r="K9" s="75">
        <f>IF(AND(B9&gt;0,C9&gt;0,D9&gt;0),IF(ISBLANK(J9),IF(ISBLANK(H9),"",(D9-B9)*VLOOKUP(H9,VLookups!$A$4:$B$13,2,FALSE)),J9),"")</f>
        <v>42.213741838410861</v>
      </c>
      <c r="L9" s="76">
        <f t="shared" si="2"/>
        <v>1781.9999999999995</v>
      </c>
      <c r="M9" s="96">
        <v>150</v>
      </c>
      <c r="N9" s="287">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97"/>
      <c r="K10" s="75">
        <f>IF(AND(B10&gt;0,C10&gt;0,D10&gt;0),IF(ISBLANK(J10),IF(ISBLANK(H10),"",(D10-B10)*VLOOKUP(H10,VLookups!$A$4:$B$13,2,FALSE)),J10),"")</f>
        <v>49.295030175464944</v>
      </c>
      <c r="L10" s="76">
        <f t="shared" si="2"/>
        <v>2429.9999999999995</v>
      </c>
      <c r="M10" s="96">
        <v>150</v>
      </c>
      <c r="N10" s="287">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853</v>
      </c>
      <c r="I11" s="58"/>
      <c r="J11" s="297"/>
      <c r="K11" s="75">
        <f>IF(AND(B11&gt;0,C11&gt;0,D11&gt;0),IF(ISBLANK(J11),IF(ISBLANK(H11),"",(D11-B11)*VLOOKUP(H11,VLookups!$A$4:$B$13,2,FALSE)),J11),"")</f>
        <v>56.920997883030829</v>
      </c>
      <c r="L11" s="76">
        <f t="shared" si="2"/>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854</v>
      </c>
      <c r="I12" s="58"/>
      <c r="J12" s="297"/>
      <c r="K12" s="75">
        <f>IF(AND(B12&gt;0,C12&gt;0,D12&gt;0),IF(ISBLANK(J12),IF(ISBLANK(H12),"",(D12-B12)*VLOOKUP(H12,VLookups!$A$4:$B$13,2,FALSE)),J12),"")</f>
        <v>63.63961030678928</v>
      </c>
      <c r="L12" s="76">
        <f t="shared" si="2"/>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97"/>
      <c r="K13" s="75">
        <f>IF(AND(B13&gt;0,C13&gt;0,D13&gt;0),IF(ISBLANK(J13),IF(ISBLANK(H13),"",(D13-B13)*VLOOKUP(H13,VLookups!$A$4:$B$13,2,FALSE)),J13),"")</f>
        <v>73.11634564172364</v>
      </c>
      <c r="L13" s="76">
        <f t="shared" si="2"/>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97"/>
      <c r="K14" s="75" t="str">
        <f>IF(AND(B14&gt;0,C14&gt;0,D14&gt;0),IF(ISBLANK(J14),IF(ISBLANK(H14),"",(D14-B14)*VLOOKUP(H14,VLookups!$A$4:$B$13,2,FALSE)),J14),"")</f>
        <v/>
      </c>
      <c r="L14" s="76" t="str">
        <f t="shared" si="2"/>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97"/>
      <c r="K15" s="75" t="str">
        <f>IF(AND(B15&gt;0,C15&gt;0,D15&gt;0),IF(ISBLANK(J15),IF(ISBLANK(H15),"",(D15-B15)*VLOOKUP(H15,VLookups!$A$4:$B$13,2,FALSE)),J15),"")</f>
        <v/>
      </c>
      <c r="L15" s="76" t="str">
        <f t="shared" si="2"/>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97"/>
      <c r="K16" s="75" t="str">
        <f>IF(AND(B16&gt;0,C16&gt;0,D16&gt;0),IF(ISBLANK(J16),IF(ISBLANK(H16),"",(D16-B16)*VLOOKUP(H16,VLookups!$A$4:$B$13,2,FALSE)),J16),"")</f>
        <v/>
      </c>
      <c r="L16" s="76" t="str">
        <f t="shared" si="2"/>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97"/>
      <c r="K17" s="75" t="str">
        <f>IF(AND(B17&gt;0,C17&gt;0,D17&gt;0),IF(ISBLANK(J17),IF(ISBLANK(H17),"",(D17-B17)*VLOOKUP(H17,VLookups!$A$4:$B$13,2,FALSE)),J17),"")</f>
        <v/>
      </c>
      <c r="L17" s="76" t="str">
        <f t="shared" si="2"/>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97"/>
      <c r="K18" s="75" t="str">
        <f>IF(AND(B18&gt;0,C18&gt;0,D18&gt;0),IF(ISBLANK(J18),IF(ISBLANK(H18),"",(D18-B18)*VLOOKUP(H18,VLookups!$A$4:$B$13,2,FALSE)),J18),"")</f>
        <v/>
      </c>
      <c r="L18" s="76" t="str">
        <f t="shared" si="2"/>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97"/>
      <c r="K19" s="75" t="str">
        <f>IF(AND(B19&gt;0,C19&gt;0,D19&gt;0),IF(ISBLANK(J19),IF(ISBLANK(H19),"",(D19-B19)*VLOOKUP(H19,VLookups!$A$4:$B$13,2,FALSE)),J19),"")</f>
        <v/>
      </c>
      <c r="L19" s="76" t="str">
        <f t="shared" si="2"/>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97"/>
      <c r="K20" s="75" t="str">
        <f>IF(AND(B20&gt;0,C20&gt;0,D20&gt;0),IF(ISBLANK(J20),IF(ISBLANK(H20),"",(D20-B20)*VLOOKUP(H20,VLookups!$A$4:$B$13,2,FALSE)),J20),"")</f>
        <v/>
      </c>
      <c r="L20" s="76" t="str">
        <f t="shared" si="2"/>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97"/>
      <c r="K21" s="75" t="str">
        <f>IF(AND(B21&gt;0,C21&gt;0,D21&gt;0),IF(ISBLANK(J21),IF(ISBLANK(H21),"",(D21-B21)*VLOOKUP(H21,VLookups!$A$4:$B$13,2,FALSE)),J21),"")</f>
        <v/>
      </c>
      <c r="L21" s="76" t="str">
        <f t="shared" si="2"/>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97"/>
      <c r="K22" s="75" t="str">
        <f>IF(AND(B22&gt;0,C22&gt;0,D22&gt;0),IF(ISBLANK(J22),IF(ISBLANK(H22),"",(D22-B22)*VLOOKUP(H22,VLookups!$A$4:$B$13,2,FALSE)),J22),"")</f>
        <v/>
      </c>
      <c r="L22" s="76" t="str">
        <f t="shared" si="2"/>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97"/>
      <c r="K23" s="75" t="str">
        <f>IF(AND(B23&gt;0,C23&gt;0,D23&gt;0),IF(ISBLANK(J23),IF(ISBLANK(H23),"",(D23-B23)*VLOOKUP(H23,VLookups!$A$4:$B$13,2,FALSE)),J23),"")</f>
        <v/>
      </c>
      <c r="L23" s="76" t="str">
        <f t="shared" si="2"/>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97"/>
      <c r="K24" s="75" t="str">
        <f>IF(AND(B24&gt;0,C24&gt;0,D24&gt;0),IF(ISBLANK(J24),IF(ISBLANK(H24),"",(D24-B24)*VLOOKUP(H24,VLookups!$A$4:$B$13,2,FALSE)),J24),"")</f>
        <v/>
      </c>
      <c r="L24" s="76" t="str">
        <f t="shared" si="2"/>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97"/>
      <c r="K25" s="75" t="str">
        <f>IF(AND(B25&gt;0,C25&gt;0,D25&gt;0),IF(ISBLANK(J25),IF(ISBLANK(H25),"",(D25-B25)*VLOOKUP(H25,VLookups!$A$4:$B$13,2,FALSE)),J25),"")</f>
        <v/>
      </c>
      <c r="L25" s="76" t="str">
        <f t="shared" si="2"/>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97"/>
      <c r="K26" s="75" t="str">
        <f>IF(AND(B26&gt;0,C26&gt;0,D26&gt;0),IF(ISBLANK(J26),IF(ISBLANK(H26),"",(D26-B26)*VLOOKUP(H26,VLookups!$A$4:$B$13,2,FALSE)),J26),"")</f>
        <v/>
      </c>
      <c r="L26" s="76" t="str">
        <f t="shared" si="2"/>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97"/>
      <c r="K27" s="75" t="str">
        <f>IF(AND(B27&gt;0,C27&gt;0,D27&gt;0),IF(ISBLANK(J27),IF(ISBLANK(H27),"",(D27-B27)*VLOOKUP(H27,VLookups!$A$4:$B$13,2,FALSE)),J27),"")</f>
        <v/>
      </c>
      <c r="L27" s="76" t="str">
        <f t="shared" si="2"/>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97"/>
      <c r="K28" s="75" t="str">
        <f>IF(AND(B28&gt;0,C28&gt;0,D28&gt;0),IF(ISBLANK(J28),IF(ISBLANK(H28),"",(D28-B28)*VLOOKUP(H28,VLookups!$A$4:$B$13,2,FALSE)),J28),"")</f>
        <v/>
      </c>
      <c r="L28" s="76" t="str">
        <f t="shared" si="2"/>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97"/>
      <c r="K29" s="75" t="str">
        <f>IF(AND(B29&gt;0,C29&gt;0,D29&gt;0),IF(ISBLANK(J29),IF(ISBLANK(H29),"",(D29-B29)*VLOOKUP(H29,VLookups!$A$4:$B$13,2,FALSE)),J29),"")</f>
        <v/>
      </c>
      <c r="L29" s="76" t="str">
        <f t="shared" si="2"/>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97"/>
      <c r="K30" s="75" t="str">
        <f>IF(AND(B30&gt;0,C30&gt;0,D30&gt;0),IF(ISBLANK(J30),IF(ISBLANK(H30),"",(D30-B30)*VLOOKUP(H30,VLookups!$A$4:$B$13,2,FALSE)),J30),"")</f>
        <v/>
      </c>
      <c r="L30" s="76" t="str">
        <f t="shared" si="2"/>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97"/>
      <c r="K31" s="75" t="str">
        <f>IF(AND(B31&gt;0,C31&gt;0,D31&gt;0),IF(ISBLANK(J31),IF(ISBLANK(H31),"",(D31-B31)*VLOOKUP(H31,VLookups!$A$4:$B$13,2,FALSE)),J31),"")</f>
        <v/>
      </c>
      <c r="L31" s="76" t="str">
        <f t="shared" si="2"/>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97"/>
      <c r="K32" s="75" t="str">
        <f>IF(AND(B32&gt;0,C32&gt;0,D32&gt;0),IF(ISBLANK(J32),IF(ISBLANK(H32),"",(D32-B32)*VLOOKUP(H32,VLookups!$A$4:$B$13,2,FALSE)),J32),"")</f>
        <v/>
      </c>
      <c r="L32" s="76" t="str">
        <f t="shared" si="2"/>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97"/>
      <c r="K33" s="75" t="str">
        <f>IF(AND(B33&gt;0,C33&gt;0,D33&gt;0),IF(ISBLANK(J33),IF(ISBLANK(H33),"",(D33-B33)*VLOOKUP(H33,VLookups!$A$4:$B$13,2,FALSE)),J33),"")</f>
        <v/>
      </c>
      <c r="L33" s="76" t="str">
        <f t="shared" si="2"/>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97"/>
      <c r="K34" s="75" t="str">
        <f>IF(AND(B34&gt;0,C34&gt;0,D34&gt;0),IF(ISBLANK(J34),IF(ISBLANK(H34),"",(D34-B34)*VLOOKUP(H34,VLookups!$A$4:$B$13,2,FALSE)),J34),"")</f>
        <v/>
      </c>
      <c r="L34" s="76" t="str">
        <f t="shared" si="2"/>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97"/>
      <c r="K35" s="75" t="str">
        <f>IF(AND(B35&gt;0,C35&gt;0,D35&gt;0),IF(ISBLANK(J35),IF(ISBLANK(H35),"",(D35-B35)*VLOOKUP(H35,VLookups!$A$4:$B$13,2,FALSE)),J35),"")</f>
        <v/>
      </c>
      <c r="L35" s="76" t="str">
        <f t="shared" si="2"/>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97"/>
      <c r="K36" s="75" t="str">
        <f>IF(AND(B36&gt;0,C36&gt;0,D36&gt;0),IF(ISBLANK(J36),IF(ISBLANK(H36),"",(D36-B36)*VLOOKUP(H36,VLookups!$A$4:$B$13,2,FALSE)),J36),"")</f>
        <v/>
      </c>
      <c r="L36" s="76" t="str">
        <f t="shared" ref="L36:L67" si="205">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97"/>
      <c r="K37" s="75" t="str">
        <f>IF(AND(B37&gt;0,C37&gt;0,D37&gt;0),IF(ISBLANK(J37),IF(ISBLANK(H37),"",(D37-B37)*VLOOKUP(H37,VLookups!$A$4:$B$13,2,FALSE)),J37),"")</f>
        <v/>
      </c>
      <c r="L37" s="76" t="str">
        <f t="shared" si="205"/>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97"/>
      <c r="K38" s="75" t="str">
        <f>IF(AND(B38&gt;0,C38&gt;0,D38&gt;0),IF(ISBLANK(J38),IF(ISBLANK(H38),"",(D38-B38)*VLOOKUP(H38,VLookups!$A$4:$B$13,2,FALSE)),J38),"")</f>
        <v/>
      </c>
      <c r="L38" s="76" t="str">
        <f t="shared" si="205"/>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97"/>
      <c r="K39" s="75" t="str">
        <f>IF(AND(B39&gt;0,C39&gt;0,D39&gt;0),IF(ISBLANK(J39),IF(ISBLANK(H39),"",(D39-B39)*VLOOKUP(H39,VLookups!$A$4:$B$13,2,FALSE)),J39),"")</f>
        <v/>
      </c>
      <c r="L39" s="76" t="str">
        <f t="shared" si="205"/>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97"/>
      <c r="K40" s="75" t="str">
        <f>IF(AND(B40&gt;0,C40&gt;0,D40&gt;0),IF(ISBLANK(J40),IF(ISBLANK(H40),"",(D40-B40)*VLOOKUP(H40,VLookups!$A$4:$B$13,2,FALSE)),J40),"")</f>
        <v/>
      </c>
      <c r="L40" s="76" t="str">
        <f t="shared" si="205"/>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97"/>
      <c r="K41" s="75" t="str">
        <f>IF(AND(B41&gt;0,C41&gt;0,D41&gt;0),IF(ISBLANK(J41),IF(ISBLANK(H41),"",(D41-B41)*VLOOKUP(H41,VLookups!$A$4:$B$13,2,FALSE)),J41),"")</f>
        <v/>
      </c>
      <c r="L41" s="76" t="str">
        <f t="shared" si="205"/>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97"/>
      <c r="K42" s="75" t="str">
        <f>IF(AND(B42&gt;0,C42&gt;0,D42&gt;0),IF(ISBLANK(J42),IF(ISBLANK(H42),"",(D42-B42)*VLOOKUP(H42,VLookups!$A$4:$B$13,2,FALSE)),J42),"")</f>
        <v/>
      </c>
      <c r="L42" s="76" t="str">
        <f t="shared" si="205"/>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97"/>
      <c r="K43" s="75" t="str">
        <f>IF(AND(B43&gt;0,C43&gt;0,D43&gt;0),IF(ISBLANK(J43),IF(ISBLANK(H43),"",(D43-B43)*VLOOKUP(H43,VLookups!$A$4:$B$13,2,FALSE)),J43),"")</f>
        <v/>
      </c>
      <c r="L43" s="76" t="str">
        <f t="shared" si="205"/>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97"/>
      <c r="K44" s="75" t="str">
        <f>IF(AND(B44&gt;0,C44&gt;0,D44&gt;0),IF(ISBLANK(J44),IF(ISBLANK(H44),"",(D44-B44)*VLOOKUP(H44,VLookups!$A$4:$B$13,2,FALSE)),J44),"")</f>
        <v/>
      </c>
      <c r="L44" s="76" t="str">
        <f t="shared" si="205"/>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97"/>
      <c r="K45" s="75" t="str">
        <f>IF(AND(B45&gt;0,C45&gt;0,D45&gt;0),IF(ISBLANK(J45),IF(ISBLANK(H45),"",(D45-B45)*VLOOKUP(H45,VLookups!$A$4:$B$13,2,FALSE)),J45),"")</f>
        <v/>
      </c>
      <c r="L45" s="76" t="str">
        <f t="shared" si="205"/>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97"/>
      <c r="K46" s="75" t="str">
        <f>IF(AND(B46&gt;0,C46&gt;0,D46&gt;0),IF(ISBLANK(J46),IF(ISBLANK(H46),"",(D46-B46)*VLOOKUP(H46,VLookups!$A$4:$B$13,2,FALSE)),J46),"")</f>
        <v/>
      </c>
      <c r="L46" s="76" t="str">
        <f t="shared" si="205"/>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97"/>
      <c r="K47" s="75" t="str">
        <f>IF(AND(B47&gt;0,C47&gt;0,D47&gt;0),IF(ISBLANK(J47),IF(ISBLANK(H47),"",(D47-B47)*VLOOKUP(H47,VLookups!$A$4:$B$13,2,FALSE)),J47),"")</f>
        <v/>
      </c>
      <c r="L47" s="76" t="str">
        <f t="shared" si="205"/>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97"/>
      <c r="K48" s="75" t="str">
        <f>IF(AND(B48&gt;0,C48&gt;0,D48&gt;0),IF(ISBLANK(J48),IF(ISBLANK(H48),"",(D48-B48)*VLOOKUP(H48,VLookups!$A$4:$B$13,2,FALSE)),J48),"")</f>
        <v/>
      </c>
      <c r="L48" s="76" t="str">
        <f t="shared" si="205"/>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97"/>
      <c r="K49" s="75" t="str">
        <f>IF(AND(B49&gt;0,C49&gt;0,D49&gt;0),IF(ISBLANK(J49),IF(ISBLANK(H49),"",(D49-B49)*VLOOKUP(H49,VLookups!$A$4:$B$13,2,FALSE)),J49),"")</f>
        <v/>
      </c>
      <c r="L49" s="76" t="str">
        <f t="shared" si="205"/>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97"/>
      <c r="K50" s="75" t="str">
        <f>IF(AND(B50&gt;0,C50&gt;0,D50&gt;0),IF(ISBLANK(J50),IF(ISBLANK(H50),"",(D50-B50)*VLOOKUP(H50,VLookups!$A$4:$B$13,2,FALSE)),J50),"")</f>
        <v/>
      </c>
      <c r="L50" s="76" t="str">
        <f t="shared" si="205"/>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97"/>
      <c r="K51" s="75" t="str">
        <f>IF(AND(B51&gt;0,C51&gt;0,D51&gt;0),IF(ISBLANK(J51),IF(ISBLANK(H51),"",(D51-B51)*VLOOKUP(H51,VLookups!$A$4:$B$13,2,FALSE)),J51),"")</f>
        <v/>
      </c>
      <c r="L51" s="76" t="str">
        <f t="shared" si="205"/>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97"/>
      <c r="K52" s="75" t="str">
        <f>IF(AND(B52&gt;0,C52&gt;0,D52&gt;0),IF(ISBLANK(J52),IF(ISBLANK(H52),"",(D52-B52)*VLOOKUP(H52,VLookups!$A$4:$B$13,2,FALSE)),J52),"")</f>
        <v/>
      </c>
      <c r="L52" s="76" t="str">
        <f t="shared" si="205"/>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97"/>
      <c r="K53" s="75" t="str">
        <f>IF(AND(B53&gt;0,C53&gt;0,D53&gt;0),IF(ISBLANK(J53),IF(ISBLANK(H53),"",(D53-B53)*VLOOKUP(H53,VLookups!$A$4:$B$13,2,FALSE)),J53),"")</f>
        <v/>
      </c>
      <c r="L53" s="76" t="str">
        <f t="shared" si="205"/>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97"/>
      <c r="K54" s="75" t="str">
        <f>IF(AND(B54&gt;0,C54&gt;0,D54&gt;0),IF(ISBLANK(J54),IF(ISBLANK(H54),"",(D54-B54)*VLOOKUP(H54,VLookups!$A$4:$B$13,2,FALSE)),J54),"")</f>
        <v/>
      </c>
      <c r="L54" s="76" t="str">
        <f t="shared" si="205"/>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97"/>
      <c r="K55" s="75" t="str">
        <f>IF(AND(B55&gt;0,C55&gt;0,D55&gt;0),IF(ISBLANK(J55),IF(ISBLANK(H55),"",(D55-B55)*VLOOKUP(H55,VLookups!$A$4:$B$13,2,FALSE)),J55),"")</f>
        <v/>
      </c>
      <c r="L55" s="76" t="str">
        <f t="shared" si="205"/>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97"/>
      <c r="K56" s="75" t="str">
        <f>IF(AND(B56&gt;0,C56&gt;0,D56&gt;0),IF(ISBLANK(J56),IF(ISBLANK(H56),"",(D56-B56)*VLOOKUP(H56,VLookups!$A$4:$B$13,2,FALSE)),J56),"")</f>
        <v/>
      </c>
      <c r="L56" s="76" t="str">
        <f t="shared" si="205"/>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97"/>
      <c r="K57" s="75" t="str">
        <f>IF(AND(B57&gt;0,C57&gt;0,D57&gt;0),IF(ISBLANK(J57),IF(ISBLANK(H57),"",(D57-B57)*VLOOKUP(H57,VLookups!$A$4:$B$13,2,FALSE)),J57),"")</f>
        <v/>
      </c>
      <c r="L57" s="76" t="str">
        <f t="shared" si="205"/>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97"/>
      <c r="K58" s="75" t="str">
        <f>IF(AND(B58&gt;0,C58&gt;0,D58&gt;0),IF(ISBLANK(J58),IF(ISBLANK(H58),"",(D58-B58)*VLOOKUP(H58,VLookups!$A$4:$B$13,2,FALSE)),J58),"")</f>
        <v/>
      </c>
      <c r="L58" s="76" t="str">
        <f t="shared" si="205"/>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97"/>
      <c r="K59" s="75" t="str">
        <f>IF(AND(B59&gt;0,C59&gt;0,D59&gt;0),IF(ISBLANK(J59),IF(ISBLANK(H59),"",(D59-B59)*VLOOKUP(H59,VLookups!$A$4:$B$13,2,FALSE)),J59),"")</f>
        <v/>
      </c>
      <c r="L59" s="76" t="str">
        <f t="shared" si="205"/>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97"/>
      <c r="K60" s="75" t="str">
        <f>IF(AND(B60&gt;0,C60&gt;0,D60&gt;0),IF(ISBLANK(J60),IF(ISBLANK(H60),"",(D60-B60)*VLOOKUP(H60,VLookups!$A$4:$B$13,2,FALSE)),J60),"")</f>
        <v/>
      </c>
      <c r="L60" s="76" t="str">
        <f t="shared" si="205"/>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97"/>
      <c r="K61" s="75" t="str">
        <f>IF(AND(B61&gt;0,C61&gt;0,D61&gt;0),IF(ISBLANK(J61),IF(ISBLANK(H61),"",(D61-B61)*VLOOKUP(H61,VLookups!$A$4:$B$13,2,FALSE)),J61),"")</f>
        <v/>
      </c>
      <c r="L61" s="76" t="str">
        <f t="shared" si="205"/>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97"/>
      <c r="K62" s="75" t="str">
        <f>IF(AND(B62&gt;0,C62&gt;0,D62&gt;0),IF(ISBLANK(J62),IF(ISBLANK(H62),"",(D62-B62)*VLOOKUP(H62,VLookups!$A$4:$B$13,2,FALSE)),J62),"")</f>
        <v/>
      </c>
      <c r="L62" s="76" t="str">
        <f t="shared" si="205"/>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97"/>
      <c r="K63" s="75" t="str">
        <f>IF(AND(B63&gt;0,C63&gt;0,D63&gt;0),IF(ISBLANK(J63),IF(ISBLANK(H63),"",(D63-B63)*VLOOKUP(H63,VLookups!$A$4:$B$13,2,FALSE)),J63),"")</f>
        <v/>
      </c>
      <c r="L63" s="76" t="str">
        <f t="shared" si="205"/>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97"/>
      <c r="K64" s="75" t="str">
        <f>IF(AND(B64&gt;0,C64&gt;0,D64&gt;0),IF(ISBLANK(J64),IF(ISBLANK(H64),"",(D64-B64)*VLOOKUP(H64,VLookups!$A$4:$B$13,2,FALSE)),J64),"")</f>
        <v/>
      </c>
      <c r="L64" s="76" t="str">
        <f t="shared" si="205"/>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97"/>
      <c r="K65" s="75" t="str">
        <f>IF(AND(B65&gt;0,C65&gt;0,D65&gt;0),IF(ISBLANK(J65),IF(ISBLANK(H65),"",(D65-B65)*VLOOKUP(H65,VLookups!$A$4:$B$13,2,FALSE)),J65),"")</f>
        <v/>
      </c>
      <c r="L65" s="76" t="str">
        <f t="shared" si="205"/>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97"/>
      <c r="K66" s="75" t="str">
        <f>IF(AND(B66&gt;0,C66&gt;0,D66&gt;0),IF(ISBLANK(J66),IF(ISBLANK(H66),"",(D66-B66)*VLOOKUP(H66,VLookups!$A$4:$B$13,2,FALSE)),J66),"")</f>
        <v/>
      </c>
      <c r="L66" s="76" t="str">
        <f t="shared" si="205"/>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97"/>
      <c r="K67" s="75" t="str">
        <f>IF(AND(B67&gt;0,C67&gt;0,D67&gt;0),IF(ISBLANK(J67),IF(ISBLANK(H67),"",(D67-B67)*VLOOKUP(H67,VLookups!$A$4:$B$13,2,FALSE)),J67),"")</f>
        <v/>
      </c>
      <c r="L67" s="76" t="str">
        <f t="shared" si="205"/>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97"/>
      <c r="K68" s="75" t="str">
        <f>IF(AND(B68&gt;0,C68&gt;0,D68&gt;0),IF(ISBLANK(J68),IF(ISBLANK(H68),"",(D68-B68)*VLOOKUP(H68,VLookups!$A$4:$B$13,2,FALSE)),J68),"")</f>
        <v/>
      </c>
      <c r="L68" s="76" t="str">
        <f t="shared" ref="L68:L99" si="405">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97"/>
      <c r="K69" s="75" t="str">
        <f>IF(AND(B69&gt;0,C69&gt;0,D69&gt;0),IF(ISBLANK(J69),IF(ISBLANK(H69),"",(D69-B69)*VLOOKUP(H69,VLookups!$A$4:$B$13,2,FALSE)),J69),"")</f>
        <v/>
      </c>
      <c r="L69" s="76" t="str">
        <f t="shared" si="405"/>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97"/>
      <c r="K70" s="75" t="str">
        <f>IF(AND(B70&gt;0,C70&gt;0,D70&gt;0),IF(ISBLANK(J70),IF(ISBLANK(H70),"",(D70-B70)*VLOOKUP(H70,VLookups!$A$4:$B$13,2,FALSE)),J70),"")</f>
        <v/>
      </c>
      <c r="L70" s="76" t="str">
        <f t="shared" si="405"/>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97"/>
      <c r="K71" s="75" t="str">
        <f>IF(AND(B71&gt;0,C71&gt;0,D71&gt;0),IF(ISBLANK(J71),IF(ISBLANK(H71),"",(D71-B71)*VLOOKUP(H71,VLookups!$A$4:$B$13,2,FALSE)),J71),"")</f>
        <v/>
      </c>
      <c r="L71" s="76" t="str">
        <f t="shared" si="405"/>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97"/>
      <c r="K72" s="75" t="str">
        <f>IF(AND(B72&gt;0,C72&gt;0,D72&gt;0),IF(ISBLANK(J72),IF(ISBLANK(H72),"",(D72-B72)*VLOOKUP(H72,VLookups!$A$4:$B$13,2,FALSE)),J72),"")</f>
        <v/>
      </c>
      <c r="L72" s="76" t="str">
        <f t="shared" si="405"/>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97"/>
      <c r="K73" s="75" t="str">
        <f>IF(AND(B73&gt;0,C73&gt;0,D73&gt;0),IF(ISBLANK(J73),IF(ISBLANK(H73),"",(D73-B73)*VLOOKUP(H73,VLookups!$A$4:$B$13,2,FALSE)),J73),"")</f>
        <v/>
      </c>
      <c r="L73" s="76" t="str">
        <f t="shared" si="405"/>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97"/>
      <c r="K74" s="75" t="str">
        <f>IF(AND(B74&gt;0,C74&gt;0,D74&gt;0),IF(ISBLANK(J74),IF(ISBLANK(H74),"",(D74-B74)*VLOOKUP(H74,VLookups!$A$4:$B$13,2,FALSE)),J74),"")</f>
        <v/>
      </c>
      <c r="L74" s="76" t="str">
        <f t="shared" si="405"/>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97"/>
      <c r="K75" s="75" t="str">
        <f>IF(AND(B75&gt;0,C75&gt;0,D75&gt;0),IF(ISBLANK(J75),IF(ISBLANK(H75),"",(D75-B75)*VLOOKUP(H75,VLookups!$A$4:$B$13,2,FALSE)),J75),"")</f>
        <v/>
      </c>
      <c r="L75" s="76" t="str">
        <f t="shared" si="405"/>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97"/>
      <c r="K76" s="75" t="str">
        <f>IF(AND(B76&gt;0,C76&gt;0,D76&gt;0),IF(ISBLANK(J76),IF(ISBLANK(H76),"",(D76-B76)*VLOOKUP(H76,VLookups!$A$4:$B$13,2,FALSE)),J76),"")</f>
        <v/>
      </c>
      <c r="L76" s="76" t="str">
        <f t="shared" si="405"/>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97"/>
      <c r="K77" s="75" t="str">
        <f>IF(AND(B77&gt;0,C77&gt;0,D77&gt;0),IF(ISBLANK(J77),IF(ISBLANK(H77),"",(D77-B77)*VLOOKUP(H77,VLookups!$A$4:$B$13,2,FALSE)),J77),"")</f>
        <v/>
      </c>
      <c r="L77" s="76" t="str">
        <f t="shared" si="405"/>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97"/>
      <c r="K78" s="75" t="str">
        <f>IF(AND(B78&gt;0,C78&gt;0,D78&gt;0),IF(ISBLANK(J78),IF(ISBLANK(H78),"",(D78-B78)*VLOOKUP(H78,VLookups!$A$4:$B$13,2,FALSE)),J78),"")</f>
        <v/>
      </c>
      <c r="L78" s="76" t="str">
        <f t="shared" si="405"/>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97"/>
      <c r="K79" s="75" t="str">
        <f>IF(AND(B79&gt;0,C79&gt;0,D79&gt;0),IF(ISBLANK(J79),IF(ISBLANK(H79),"",(D79-B79)*VLOOKUP(H79,VLookups!$A$4:$B$13,2,FALSE)),J79),"")</f>
        <v/>
      </c>
      <c r="L79" s="76" t="str">
        <f t="shared" si="405"/>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97"/>
      <c r="K80" s="75" t="str">
        <f>IF(AND(B80&gt;0,C80&gt;0,D80&gt;0),IF(ISBLANK(J80),IF(ISBLANK(H80),"",(D80-B80)*VLOOKUP(H80,VLookups!$A$4:$B$13,2,FALSE)),J80),"")</f>
        <v/>
      </c>
      <c r="L80" s="76" t="str">
        <f t="shared" si="405"/>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97"/>
      <c r="K81" s="75" t="str">
        <f>IF(AND(B81&gt;0,C81&gt;0,D81&gt;0),IF(ISBLANK(J81),IF(ISBLANK(H81),"",(D81-B81)*VLOOKUP(H81,VLookups!$A$4:$B$13,2,FALSE)),J81),"")</f>
        <v/>
      </c>
      <c r="L81" s="76" t="str">
        <f t="shared" si="405"/>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97"/>
      <c r="K82" s="75" t="str">
        <f>IF(AND(B82&gt;0,C82&gt;0,D82&gt;0),IF(ISBLANK(J82),IF(ISBLANK(H82),"",(D82-B82)*VLOOKUP(H82,VLookups!$A$4:$B$13,2,FALSE)),J82),"")</f>
        <v/>
      </c>
      <c r="L82" s="76" t="str">
        <f t="shared" si="405"/>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97"/>
      <c r="K83" s="75" t="str">
        <f>IF(AND(B83&gt;0,C83&gt;0,D83&gt;0),IF(ISBLANK(J83),IF(ISBLANK(H83),"",(D83-B83)*VLOOKUP(H83,VLookups!$A$4:$B$13,2,FALSE)),J83),"")</f>
        <v/>
      </c>
      <c r="L83" s="76" t="str">
        <f t="shared" si="405"/>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97"/>
      <c r="K84" s="75" t="str">
        <f>IF(AND(B84&gt;0,C84&gt;0,D84&gt;0),IF(ISBLANK(J84),IF(ISBLANK(H84),"",(D84-B84)*VLOOKUP(H84,VLookups!$A$4:$B$13,2,FALSE)),J84),"")</f>
        <v/>
      </c>
      <c r="L84" s="76" t="str">
        <f t="shared" si="405"/>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97"/>
      <c r="K85" s="75" t="str">
        <f>IF(AND(B85&gt;0,C85&gt;0,D85&gt;0),IF(ISBLANK(J85),IF(ISBLANK(H85),"",(D85-B85)*VLOOKUP(H85,VLookups!$A$4:$B$13,2,FALSE)),J85),"")</f>
        <v/>
      </c>
      <c r="L85" s="76" t="str">
        <f t="shared" si="405"/>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97"/>
      <c r="K86" s="75" t="str">
        <f>IF(AND(B86&gt;0,C86&gt;0,D86&gt;0),IF(ISBLANK(J86),IF(ISBLANK(H86),"",(D86-B86)*VLOOKUP(H86,VLookups!$A$4:$B$13,2,FALSE)),J86),"")</f>
        <v/>
      </c>
      <c r="L86" s="76" t="str">
        <f t="shared" si="405"/>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97"/>
      <c r="K87" s="75" t="str">
        <f>IF(AND(B87&gt;0,C87&gt;0,D87&gt;0),IF(ISBLANK(J87),IF(ISBLANK(H87),"",(D87-B87)*VLOOKUP(H87,VLookups!$A$4:$B$13,2,FALSE)),J87),"")</f>
        <v/>
      </c>
      <c r="L87" s="76" t="str">
        <f t="shared" si="405"/>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97"/>
      <c r="K88" s="75" t="str">
        <f>IF(AND(B88&gt;0,C88&gt;0,D88&gt;0),IF(ISBLANK(J88),IF(ISBLANK(H88),"",(D88-B88)*VLOOKUP(H88,VLookups!$A$4:$B$13,2,FALSE)),J88),"")</f>
        <v/>
      </c>
      <c r="L88" s="76" t="str">
        <f t="shared" si="405"/>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97"/>
      <c r="K89" s="75" t="str">
        <f>IF(AND(B89&gt;0,C89&gt;0,D89&gt;0),IF(ISBLANK(J89),IF(ISBLANK(H89),"",(D89-B89)*VLOOKUP(H89,VLookups!$A$4:$B$13,2,FALSE)),J89),"")</f>
        <v/>
      </c>
      <c r="L89" s="76" t="str">
        <f t="shared" si="405"/>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97"/>
      <c r="K90" s="75" t="str">
        <f>IF(AND(B90&gt;0,C90&gt;0,D90&gt;0),IF(ISBLANK(J90),IF(ISBLANK(H90),"",(D90-B90)*VLOOKUP(H90,VLookups!$A$4:$B$13,2,FALSE)),J90),"")</f>
        <v/>
      </c>
      <c r="L90" s="76" t="str">
        <f t="shared" si="405"/>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97"/>
      <c r="K91" s="75" t="str">
        <f>IF(AND(B91&gt;0,C91&gt;0,D91&gt;0),IF(ISBLANK(J91),IF(ISBLANK(H91),"",(D91-B91)*VLOOKUP(H91,VLookups!$A$4:$B$13,2,FALSE)),J91),"")</f>
        <v/>
      </c>
      <c r="L91" s="76" t="str">
        <f t="shared" si="405"/>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97"/>
      <c r="K92" s="75" t="str">
        <f>IF(AND(B92&gt;0,C92&gt;0,D92&gt;0),IF(ISBLANK(J92),IF(ISBLANK(H92),"",(D92-B92)*VLOOKUP(H92,VLookups!$A$4:$B$13,2,FALSE)),J92),"")</f>
        <v/>
      </c>
      <c r="L92" s="76" t="str">
        <f t="shared" si="405"/>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97"/>
      <c r="K93" s="75" t="str">
        <f>IF(AND(B93&gt;0,C93&gt;0,D93&gt;0),IF(ISBLANK(J93),IF(ISBLANK(H93),"",(D93-B93)*VLOOKUP(H93,VLookups!$A$4:$B$13,2,FALSE)),J93),"")</f>
        <v/>
      </c>
      <c r="L93" s="76" t="str">
        <f t="shared" si="405"/>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97"/>
      <c r="K94" s="75" t="str">
        <f>IF(AND(B94&gt;0,C94&gt;0,D94&gt;0),IF(ISBLANK(J94),IF(ISBLANK(H94),"",(D94-B94)*VLOOKUP(H94,VLookups!$A$4:$B$13,2,FALSE)),J94),"")</f>
        <v/>
      </c>
      <c r="L94" s="76" t="str">
        <f t="shared" si="405"/>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97"/>
      <c r="K95" s="75" t="str">
        <f>IF(AND(B95&gt;0,C95&gt;0,D95&gt;0),IF(ISBLANK(J95),IF(ISBLANK(H95),"",(D95-B95)*VLOOKUP(H95,VLookups!$A$4:$B$13,2,FALSE)),J95),"")</f>
        <v/>
      </c>
      <c r="L95" s="76" t="str">
        <f t="shared" si="405"/>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97"/>
      <c r="K96" s="75" t="str">
        <f>IF(AND(B96&gt;0,C96&gt;0,D96&gt;0),IF(ISBLANK(J96),IF(ISBLANK(H96),"",(D96-B96)*VLOOKUP(H96,VLookups!$A$4:$B$13,2,FALSE)),J96),"")</f>
        <v/>
      </c>
      <c r="L96" s="76" t="str">
        <f t="shared" si="405"/>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97"/>
      <c r="K97" s="75" t="str">
        <f>IF(AND(B97&gt;0,C97&gt;0,D97&gt;0),IF(ISBLANK(J97),IF(ISBLANK(H97),"",(D97-B97)*VLOOKUP(H97,VLookups!$A$4:$B$13,2,FALSE)),J97),"")</f>
        <v/>
      </c>
      <c r="L97" s="76" t="str">
        <f t="shared" si="405"/>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97"/>
      <c r="K98" s="75" t="str">
        <f>IF(AND(B98&gt;0,C98&gt;0,D98&gt;0),IF(ISBLANK(J98),IF(ISBLANK(H98),"",(D98-B98)*VLOOKUP(H98,VLookups!$A$4:$B$13,2,FALSE)),J98),"")</f>
        <v/>
      </c>
      <c r="L98" s="76" t="str">
        <f t="shared" si="405"/>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97"/>
      <c r="K99" s="75" t="str">
        <f>IF(AND(B99&gt;0,C99&gt;0,D99&gt;0),IF(ISBLANK(J99),IF(ISBLANK(H99),"",(D99-B99)*VLOOKUP(H99,VLookups!$A$4:$B$13,2,FALSE)),J99),"")</f>
        <v/>
      </c>
      <c r="L99" s="76" t="str">
        <f t="shared" si="405"/>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97"/>
      <c r="K100" s="75" t="str">
        <f>IF(AND(B100&gt;0,C100&gt;0,D100&gt;0),IF(ISBLANK(J100),IF(ISBLANK(H100),"",(D100-B100)*VLOOKUP(H100,VLookups!$A$4:$B$13,2,FALSE)),J100),"")</f>
        <v/>
      </c>
      <c r="L100" s="76" t="str">
        <f t="shared" ref="L100:L103" si="60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97"/>
      <c r="K101" s="75" t="str">
        <f>IF(AND(B101&gt;0,C101&gt;0,D101&gt;0),IF(ISBLANK(J101),IF(ISBLANK(H101),"",(D101-B101)*VLOOKUP(H101,VLookups!$A$4:$B$13,2,FALSE)),J101),"")</f>
        <v/>
      </c>
      <c r="L101" s="76" t="str">
        <f t="shared" si="60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97"/>
      <c r="K102" s="75" t="str">
        <f>IF(AND(B102&gt;0,C102&gt;0,D102&gt;0),IF(ISBLANK(J102),IF(ISBLANK(H102),"",(D102-B102)*VLOOKUP(H102,VLookups!$A$4:$B$13,2,FALSE)),J102),"")</f>
        <v/>
      </c>
      <c r="L102" s="76" t="str">
        <f t="shared" si="60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97"/>
      <c r="K103" s="75" t="str">
        <f>IF(AND(B103&gt;0,C103&gt;0,D103&gt;0),IF(ISBLANK(J103),IF(ISBLANK(H103),"",(D103-B103)*VLOOKUP(H103,VLookups!$A$4:$B$13,2,FALSE)),J103),"")</f>
        <v/>
      </c>
      <c r="L103" s="76" t="str">
        <f t="shared" si="60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88">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9">
        <f>IF(ISNONTEXT($V104),V104+(($DS$104-$V$104)/101),"")</f>
        <v>881.54612942425365</v>
      </c>
      <c r="X104" s="259">
        <f t="shared" ref="X104:CI104" si="622">IF(ISNONTEXT($V104),W104+(($DS$104-$V$104)/101),"")</f>
        <v>889.99974297123845</v>
      </c>
      <c r="Y104" s="259">
        <f t="shared" si="622"/>
        <v>898.45335651822325</v>
      </c>
      <c r="Z104" s="259">
        <f t="shared" si="622"/>
        <v>906.90697006520804</v>
      </c>
      <c r="AA104" s="259">
        <f t="shared" si="622"/>
        <v>915.36058361219284</v>
      </c>
      <c r="AB104" s="259">
        <f t="shared" si="622"/>
        <v>923.81419715917764</v>
      </c>
      <c r="AC104" s="259">
        <f t="shared" si="622"/>
        <v>932.26781070616244</v>
      </c>
      <c r="AD104" s="259">
        <f t="shared" si="622"/>
        <v>940.72142425314723</v>
      </c>
      <c r="AE104" s="259">
        <f t="shared" si="622"/>
        <v>949.17503780013203</v>
      </c>
      <c r="AF104" s="259">
        <f t="shared" si="622"/>
        <v>957.62865134711683</v>
      </c>
      <c r="AG104" s="259">
        <f t="shared" si="622"/>
        <v>966.08226489410163</v>
      </c>
      <c r="AH104" s="259">
        <f t="shared" si="622"/>
        <v>974.53587844108642</v>
      </c>
      <c r="AI104" s="259">
        <f t="shared" si="622"/>
        <v>982.98949198807122</v>
      </c>
      <c r="AJ104" s="259">
        <f t="shared" si="622"/>
        <v>991.44310553505602</v>
      </c>
      <c r="AK104" s="259">
        <f t="shared" si="622"/>
        <v>999.89671908204082</v>
      </c>
      <c r="AL104" s="259">
        <f t="shared" si="622"/>
        <v>1008.3503326290256</v>
      </c>
      <c r="AM104" s="259">
        <f t="shared" si="622"/>
        <v>1016.8039461760104</v>
      </c>
      <c r="AN104" s="259">
        <f t="shared" si="622"/>
        <v>1025.2575597229952</v>
      </c>
      <c r="AO104" s="259">
        <f t="shared" si="622"/>
        <v>1033.71117326998</v>
      </c>
      <c r="AP104" s="259">
        <f t="shared" si="622"/>
        <v>1042.1647868169648</v>
      </c>
      <c r="AQ104" s="259">
        <f t="shared" si="622"/>
        <v>1050.6184003639496</v>
      </c>
      <c r="AR104" s="259">
        <f t="shared" si="622"/>
        <v>1059.0720139109344</v>
      </c>
      <c r="AS104" s="259">
        <f t="shared" si="622"/>
        <v>1067.5256274579192</v>
      </c>
      <c r="AT104" s="259">
        <f t="shared" si="622"/>
        <v>1075.979241004904</v>
      </c>
      <c r="AU104" s="259">
        <f t="shared" si="622"/>
        <v>1084.4328545518888</v>
      </c>
      <c r="AV104" s="259">
        <f t="shared" si="622"/>
        <v>1092.8864680988736</v>
      </c>
      <c r="AW104" s="259">
        <f t="shared" si="622"/>
        <v>1101.3400816458584</v>
      </c>
      <c r="AX104" s="259">
        <f t="shared" si="622"/>
        <v>1109.7936951928432</v>
      </c>
      <c r="AY104" s="259">
        <f t="shared" si="622"/>
        <v>1118.247308739828</v>
      </c>
      <c r="AZ104" s="259">
        <f t="shared" si="622"/>
        <v>1126.7009222868128</v>
      </c>
      <c r="BA104" s="259">
        <f t="shared" si="622"/>
        <v>1135.1545358337976</v>
      </c>
      <c r="BB104" s="259">
        <f t="shared" si="622"/>
        <v>1143.6081493807824</v>
      </c>
      <c r="BC104" s="259">
        <f t="shared" si="622"/>
        <v>1152.0617629277672</v>
      </c>
      <c r="BD104" s="259">
        <f t="shared" si="622"/>
        <v>1160.515376474752</v>
      </c>
      <c r="BE104" s="259">
        <f t="shared" si="622"/>
        <v>1168.9689900217368</v>
      </c>
      <c r="BF104" s="259">
        <f t="shared" si="622"/>
        <v>1177.4226035687216</v>
      </c>
      <c r="BG104" s="259">
        <f t="shared" si="622"/>
        <v>1185.8762171157064</v>
      </c>
      <c r="BH104" s="259">
        <f t="shared" si="622"/>
        <v>1194.3298306626912</v>
      </c>
      <c r="BI104" s="259">
        <f t="shared" si="622"/>
        <v>1202.783444209676</v>
      </c>
      <c r="BJ104" s="259">
        <f t="shared" si="622"/>
        <v>1211.2370577566608</v>
      </c>
      <c r="BK104" s="259">
        <f t="shared" si="622"/>
        <v>1219.6906713036456</v>
      </c>
      <c r="BL104" s="259">
        <f t="shared" si="622"/>
        <v>1228.1442848506304</v>
      </c>
      <c r="BM104" s="259">
        <f t="shared" si="622"/>
        <v>1236.5978983976152</v>
      </c>
      <c r="BN104" s="259">
        <f t="shared" si="622"/>
        <v>1245.0515119446</v>
      </c>
      <c r="BO104" s="259">
        <f t="shared" si="622"/>
        <v>1253.5051254915847</v>
      </c>
      <c r="BP104" s="259">
        <f t="shared" si="622"/>
        <v>1261.9587390385695</v>
      </c>
      <c r="BQ104" s="259">
        <f t="shared" si="622"/>
        <v>1270.4123525855543</v>
      </c>
      <c r="BR104" s="259">
        <f t="shared" si="622"/>
        <v>1278.8659661325391</v>
      </c>
      <c r="BS104" s="259">
        <f t="shared" si="622"/>
        <v>1287.3195796795239</v>
      </c>
      <c r="BT104" s="259">
        <f t="shared" si="622"/>
        <v>1295.7731932265087</v>
      </c>
      <c r="BU104" s="259">
        <f t="shared" si="622"/>
        <v>1304.2268067734935</v>
      </c>
      <c r="BV104" s="259">
        <f t="shared" si="622"/>
        <v>1312.6804203204783</v>
      </c>
      <c r="BW104" s="259">
        <f t="shared" si="622"/>
        <v>1321.1340338674631</v>
      </c>
      <c r="BX104" s="259">
        <f t="shared" si="622"/>
        <v>1329.5876474144479</v>
      </c>
      <c r="BY104" s="259">
        <f t="shared" si="622"/>
        <v>1338.0412609614327</v>
      </c>
      <c r="BZ104" s="259">
        <f t="shared" si="622"/>
        <v>1346.4948745084175</v>
      </c>
      <c r="CA104" s="259">
        <f t="shared" si="622"/>
        <v>1354.9484880554023</v>
      </c>
      <c r="CB104" s="259">
        <f t="shared" si="622"/>
        <v>1363.4021016023871</v>
      </c>
      <c r="CC104" s="259">
        <f t="shared" si="622"/>
        <v>1371.8557151493719</v>
      </c>
      <c r="CD104" s="259">
        <f t="shared" si="622"/>
        <v>1380.3093286963567</v>
      </c>
      <c r="CE104" s="259">
        <f t="shared" si="622"/>
        <v>1388.7629422433415</v>
      </c>
      <c r="CF104" s="259">
        <f t="shared" si="622"/>
        <v>1397.2165557903263</v>
      </c>
      <c r="CG104" s="259">
        <f t="shared" si="622"/>
        <v>1405.6701693373111</v>
      </c>
      <c r="CH104" s="259">
        <f t="shared" si="622"/>
        <v>1414.1237828842959</v>
      </c>
      <c r="CI104" s="259">
        <f t="shared" si="622"/>
        <v>1422.5773964312807</v>
      </c>
      <c r="CJ104" s="259">
        <f t="shared" ref="CJ104:DR104" si="623">IF(ISNONTEXT($V104),CI104+(($DS$104-$V$104)/101),"")</f>
        <v>1431.0310099782655</v>
      </c>
      <c r="CK104" s="259">
        <f t="shared" si="623"/>
        <v>1439.4846235252503</v>
      </c>
      <c r="CL104" s="259">
        <f t="shared" si="623"/>
        <v>1447.9382370722351</v>
      </c>
      <c r="CM104" s="259">
        <f t="shared" si="623"/>
        <v>1456.3918506192199</v>
      </c>
      <c r="CN104" s="259">
        <f t="shared" si="623"/>
        <v>1464.8454641662047</v>
      </c>
      <c r="CO104" s="259">
        <f t="shared" si="623"/>
        <v>1473.2990777131895</v>
      </c>
      <c r="CP104" s="259">
        <f t="shared" si="623"/>
        <v>1481.7526912601743</v>
      </c>
      <c r="CQ104" s="259">
        <f t="shared" si="623"/>
        <v>1490.2063048071591</v>
      </c>
      <c r="CR104" s="259">
        <f t="shared" si="623"/>
        <v>1498.6599183541439</v>
      </c>
      <c r="CS104" s="259">
        <f t="shared" si="623"/>
        <v>1507.1135319011287</v>
      </c>
      <c r="CT104" s="259">
        <f t="shared" si="623"/>
        <v>1515.5671454481135</v>
      </c>
      <c r="CU104" s="259">
        <f t="shared" si="623"/>
        <v>1524.0207589950983</v>
      </c>
      <c r="CV104" s="259">
        <f t="shared" si="623"/>
        <v>1532.4743725420831</v>
      </c>
      <c r="CW104" s="259">
        <f t="shared" si="623"/>
        <v>1540.9279860890679</v>
      </c>
      <c r="CX104" s="259">
        <f t="shared" si="623"/>
        <v>1549.3815996360527</v>
      </c>
      <c r="CY104" s="259">
        <f t="shared" si="623"/>
        <v>1557.8352131830375</v>
      </c>
      <c r="CZ104" s="259">
        <f t="shared" si="623"/>
        <v>1566.2888267300223</v>
      </c>
      <c r="DA104" s="259">
        <f t="shared" si="623"/>
        <v>1574.7424402770071</v>
      </c>
      <c r="DB104" s="259">
        <f t="shared" si="623"/>
        <v>1583.1960538239919</v>
      </c>
      <c r="DC104" s="259">
        <f t="shared" si="623"/>
        <v>1591.6496673709767</v>
      </c>
      <c r="DD104" s="259">
        <f t="shared" si="623"/>
        <v>1600.1032809179615</v>
      </c>
      <c r="DE104" s="259">
        <f t="shared" si="623"/>
        <v>1608.5568944649463</v>
      </c>
      <c r="DF104" s="259">
        <f t="shared" si="623"/>
        <v>1617.0105080119311</v>
      </c>
      <c r="DG104" s="259">
        <f t="shared" si="623"/>
        <v>1625.4641215589158</v>
      </c>
      <c r="DH104" s="259">
        <f t="shared" si="623"/>
        <v>1633.9177351059006</v>
      </c>
      <c r="DI104" s="259">
        <f t="shared" si="623"/>
        <v>1642.3713486528854</v>
      </c>
      <c r="DJ104" s="259">
        <f t="shared" si="623"/>
        <v>1650.8249621998702</v>
      </c>
      <c r="DK104" s="259">
        <f t="shared" si="623"/>
        <v>1659.278575746855</v>
      </c>
      <c r="DL104" s="259">
        <f t="shared" si="623"/>
        <v>1667.7321892938398</v>
      </c>
      <c r="DM104" s="259">
        <f t="shared" si="623"/>
        <v>1676.1858028408246</v>
      </c>
      <c r="DN104" s="259">
        <f t="shared" si="623"/>
        <v>1684.6394163878094</v>
      </c>
      <c r="DO104" s="259">
        <f t="shared" si="623"/>
        <v>1693.0930299347942</v>
      </c>
      <c r="DP104" s="259">
        <f t="shared" si="623"/>
        <v>1701.546643481779</v>
      </c>
      <c r="DQ104" s="259">
        <f t="shared" si="623"/>
        <v>1710.0002570287638</v>
      </c>
      <c r="DR104" s="259">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68" t="s">
        <v>79</v>
      </c>
      <c r="C106" s="369"/>
      <c r="D106" s="370"/>
      <c r="E106" s="5"/>
      <c r="F106" s="5"/>
      <c r="G106" s="5"/>
      <c r="H106" s="5"/>
      <c r="I106" s="5"/>
      <c r="K106" s="33" t="s">
        <v>88</v>
      </c>
      <c r="L106" s="33"/>
      <c r="M106" s="98">
        <v>1000</v>
      </c>
      <c r="N106" s="290">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12">
        <f>IF(AND($D$112&gt;0,$D$113&gt;0),IF(OR(W104&lt;$D$112,W104=$D$112),DT104,0),"")</f>
        <v>3.7153956916851966E-5</v>
      </c>
      <c r="DU106" s="212">
        <f t="shared" ref="DU106:GF106" si="624">IF(AND($D$112&gt;0,$D$113&gt;0),IF(OR(X104&lt;$D$112,X104=$D$112),DU104,0),"")</f>
        <v>4.4167733028176379E-5</v>
      </c>
      <c r="DV106" s="212">
        <f t="shared" si="624"/>
        <v>5.2320572943209654E-5</v>
      </c>
      <c r="DW106" s="212">
        <f t="shared" si="624"/>
        <v>6.1759990345772352E-5</v>
      </c>
      <c r="DX106" s="212">
        <f t="shared" si="624"/>
        <v>7.2645596465592988E-5</v>
      </c>
      <c r="DY106" s="212">
        <f t="shared" si="624"/>
        <v>8.5148835843549964E-5</v>
      </c>
      <c r="DZ106" s="212">
        <f t="shared" si="624"/>
        <v>9.9452448897874218E-5</v>
      </c>
      <c r="EA106" s="212">
        <f t="shared" si="624"/>
        <v>1.1574962553681635E-4</v>
      </c>
      <c r="EB106" s="212">
        <f t="shared" si="624"/>
        <v>1.342428160906771E-4</v>
      </c>
      <c r="EC106" s="212">
        <f t="shared" si="624"/>
        <v>1.5514216923819709E-4</v>
      </c>
      <c r="ED106" s="212">
        <f t="shared" si="624"/>
        <v>1.786635714958534E-4</v>
      </c>
      <c r="EE106" s="212">
        <f t="shared" si="624"/>
        <v>2.0502626930338197E-4</v>
      </c>
      <c r="EF106" s="212">
        <f t="shared" si="624"/>
        <v>2.3445006280808507E-4</v>
      </c>
      <c r="EG106" s="212">
        <f t="shared" si="624"/>
        <v>2.6715207010213573E-4</v>
      </c>
      <c r="EH106" s="212">
        <f t="shared" si="624"/>
        <v>3.0334307181593549E-4</v>
      </c>
      <c r="EI106" s="212">
        <f t="shared" si="624"/>
        <v>3.4322345846217071E-4</v>
      </c>
      <c r="EJ106" s="212">
        <f t="shared" si="624"/>
        <v>3.8697881653184621E-4</v>
      </c>
      <c r="EK106" s="212">
        <f t="shared" si="624"/>
        <v>4.3477520376319949E-4</v>
      </c>
      <c r="EL106" s="212">
        <f t="shared" si="624"/>
        <v>4.8675417886244384E-4</v>
      </c>
      <c r="EM106" s="212">
        <f t="shared" si="624"/>
        <v>5.430276658102603E-4</v>
      </c>
      <c r="EN106" s="212">
        <f t="shared" si="624"/>
        <v>6.0367274724055728E-4</v>
      </c>
      <c r="EO106" s="212">
        <f t="shared" si="624"/>
        <v>6.6872649468429756E-4</v>
      </c>
      <c r="EP106" s="212">
        <f t="shared" si="624"/>
        <v>7.3818095515900415E-4</v>
      </c>
      <c r="EQ106" s="212">
        <f t="shared" si="624"/>
        <v>8.119784230738304E-4</v>
      </c>
      <c r="ER106" s="212">
        <f t="shared" si="624"/>
        <v>8.9000713314518179E-4</v>
      </c>
      <c r="ES106" s="212">
        <f t="shared" si="624"/>
        <v>9.7209751345258362E-4</v>
      </c>
      <c r="ET106" s="212">
        <f t="shared" si="624"/>
        <v>1.0580191374474932E-3</v>
      </c>
      <c r="EU106" s="212">
        <f t="shared" si="624"/>
        <v>1.1474785092882402E-3</v>
      </c>
      <c r="EV106" s="212">
        <f t="shared" si="624"/>
        <v>0</v>
      </c>
      <c r="EW106" s="212">
        <f t="shared" si="624"/>
        <v>0</v>
      </c>
      <c r="EX106" s="212">
        <f t="shared" si="624"/>
        <v>0</v>
      </c>
      <c r="EY106" s="212">
        <f t="shared" si="624"/>
        <v>0</v>
      </c>
      <c r="EZ106" s="212">
        <f t="shared" si="624"/>
        <v>0</v>
      </c>
      <c r="FA106" s="212">
        <f t="shared" si="624"/>
        <v>0</v>
      </c>
      <c r="FB106" s="212">
        <f t="shared" si="624"/>
        <v>0</v>
      </c>
      <c r="FC106" s="212">
        <f t="shared" si="624"/>
        <v>0</v>
      </c>
      <c r="FD106" s="212">
        <f t="shared" si="624"/>
        <v>0</v>
      </c>
      <c r="FE106" s="212">
        <f t="shared" si="624"/>
        <v>0</v>
      </c>
      <c r="FF106" s="212">
        <f t="shared" si="624"/>
        <v>0</v>
      </c>
      <c r="FG106" s="212">
        <f t="shared" si="624"/>
        <v>0</v>
      </c>
      <c r="FH106" s="212">
        <f t="shared" si="624"/>
        <v>0</v>
      </c>
      <c r="FI106" s="212">
        <f t="shared" si="624"/>
        <v>0</v>
      </c>
      <c r="FJ106" s="212">
        <f t="shared" si="624"/>
        <v>0</v>
      </c>
      <c r="FK106" s="212">
        <f t="shared" si="624"/>
        <v>0</v>
      </c>
      <c r="FL106" s="212">
        <f t="shared" si="624"/>
        <v>0</v>
      </c>
      <c r="FM106" s="212">
        <f t="shared" si="624"/>
        <v>0</v>
      </c>
      <c r="FN106" s="212">
        <f t="shared" si="624"/>
        <v>0</v>
      </c>
      <c r="FO106" s="212">
        <f t="shared" si="624"/>
        <v>0</v>
      </c>
      <c r="FP106" s="212">
        <f t="shared" si="624"/>
        <v>0</v>
      </c>
      <c r="FQ106" s="212">
        <f t="shared" si="624"/>
        <v>0</v>
      </c>
      <c r="FR106" s="212">
        <f t="shared" si="624"/>
        <v>0</v>
      </c>
      <c r="FS106" s="212">
        <f t="shared" si="624"/>
        <v>0</v>
      </c>
      <c r="FT106" s="212">
        <f t="shared" si="624"/>
        <v>0</v>
      </c>
      <c r="FU106" s="212">
        <f t="shared" si="624"/>
        <v>0</v>
      </c>
      <c r="FV106" s="212">
        <f t="shared" si="624"/>
        <v>0</v>
      </c>
      <c r="FW106" s="212">
        <f t="shared" si="624"/>
        <v>0</v>
      </c>
      <c r="FX106" s="212">
        <f t="shared" si="624"/>
        <v>0</v>
      </c>
      <c r="FY106" s="212">
        <f t="shared" si="624"/>
        <v>0</v>
      </c>
      <c r="FZ106" s="212">
        <f t="shared" si="624"/>
        <v>0</v>
      </c>
      <c r="GA106" s="212">
        <f t="shared" si="624"/>
        <v>0</v>
      </c>
      <c r="GB106" s="212">
        <f t="shared" si="624"/>
        <v>0</v>
      </c>
      <c r="GC106" s="212">
        <f t="shared" si="624"/>
        <v>0</v>
      </c>
      <c r="GD106" s="212">
        <f t="shared" si="624"/>
        <v>0</v>
      </c>
      <c r="GE106" s="212">
        <f t="shared" si="624"/>
        <v>0</v>
      </c>
      <c r="GF106" s="212">
        <f t="shared" si="624"/>
        <v>0</v>
      </c>
      <c r="GG106" s="212">
        <f t="shared" ref="GG106:HP106" si="625">IF(AND($D$112&gt;0,$D$113&gt;0),IF(OR(CJ104&lt;$D$112,CJ104=$D$112),GG104,0),"")</f>
        <v>0</v>
      </c>
      <c r="GH106" s="212">
        <f t="shared" si="625"/>
        <v>0</v>
      </c>
      <c r="GI106" s="212">
        <f t="shared" si="625"/>
        <v>0</v>
      </c>
      <c r="GJ106" s="212">
        <f t="shared" si="625"/>
        <v>0</v>
      </c>
      <c r="GK106" s="212">
        <f t="shared" si="625"/>
        <v>0</v>
      </c>
      <c r="GL106" s="212">
        <f t="shared" si="625"/>
        <v>0</v>
      </c>
      <c r="GM106" s="212">
        <f t="shared" si="625"/>
        <v>0</v>
      </c>
      <c r="GN106" s="212">
        <f t="shared" si="625"/>
        <v>0</v>
      </c>
      <c r="GO106" s="212">
        <f t="shared" si="625"/>
        <v>0</v>
      </c>
      <c r="GP106" s="212">
        <f t="shared" si="625"/>
        <v>0</v>
      </c>
      <c r="GQ106" s="212">
        <f t="shared" si="625"/>
        <v>0</v>
      </c>
      <c r="GR106" s="212">
        <f t="shared" si="625"/>
        <v>0</v>
      </c>
      <c r="GS106" s="212">
        <f t="shared" si="625"/>
        <v>0</v>
      </c>
      <c r="GT106" s="212">
        <f t="shared" si="625"/>
        <v>0</v>
      </c>
      <c r="GU106" s="212">
        <f t="shared" si="625"/>
        <v>0</v>
      </c>
      <c r="GV106" s="212">
        <f t="shared" si="625"/>
        <v>0</v>
      </c>
      <c r="GW106" s="212">
        <f t="shared" si="625"/>
        <v>0</v>
      </c>
      <c r="GX106" s="212">
        <f t="shared" si="625"/>
        <v>0</v>
      </c>
      <c r="GY106" s="212">
        <f t="shared" si="625"/>
        <v>0</v>
      </c>
      <c r="GZ106" s="212">
        <f t="shared" si="625"/>
        <v>0</v>
      </c>
      <c r="HA106" s="212">
        <f t="shared" si="625"/>
        <v>0</v>
      </c>
      <c r="HB106" s="212">
        <f t="shared" si="625"/>
        <v>0</v>
      </c>
      <c r="HC106" s="212">
        <f t="shared" si="625"/>
        <v>0</v>
      </c>
      <c r="HD106" s="212">
        <f t="shared" si="625"/>
        <v>0</v>
      </c>
      <c r="HE106" s="212">
        <f t="shared" si="625"/>
        <v>0</v>
      </c>
      <c r="HF106" s="212">
        <f t="shared" si="625"/>
        <v>0</v>
      </c>
      <c r="HG106" s="212">
        <f t="shared" si="625"/>
        <v>0</v>
      </c>
      <c r="HH106" s="212">
        <f t="shared" si="625"/>
        <v>0</v>
      </c>
      <c r="HI106" s="212">
        <f t="shared" si="625"/>
        <v>0</v>
      </c>
      <c r="HJ106" s="212">
        <f t="shared" si="625"/>
        <v>0</v>
      </c>
      <c r="HK106" s="212">
        <f t="shared" si="625"/>
        <v>0</v>
      </c>
      <c r="HL106" s="212">
        <f t="shared" si="625"/>
        <v>0</v>
      </c>
      <c r="HM106" s="212">
        <f t="shared" si="625"/>
        <v>0</v>
      </c>
      <c r="HN106" s="212">
        <f t="shared" si="625"/>
        <v>0</v>
      </c>
      <c r="HO106" s="212">
        <f t="shared" si="625"/>
        <v>0</v>
      </c>
      <c r="HP106" s="21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626">IF(AND($D$112&gt;0,$D$113&gt;0),IF(AND(X104&gt;$D$112,OR(X104&lt;$D$113,X104=$D$113)),DU104,0),"")</f>
        <v>0</v>
      </c>
      <c r="DV107" s="212">
        <f t="shared" si="626"/>
        <v>0</v>
      </c>
      <c r="DW107" s="212">
        <f t="shared" si="626"/>
        <v>0</v>
      </c>
      <c r="DX107" s="212">
        <f t="shared" si="626"/>
        <v>0</v>
      </c>
      <c r="DY107" s="212">
        <f t="shared" si="626"/>
        <v>0</v>
      </c>
      <c r="DZ107" s="212">
        <f t="shared" si="626"/>
        <v>0</v>
      </c>
      <c r="EA107" s="212">
        <f t="shared" si="626"/>
        <v>0</v>
      </c>
      <c r="EB107" s="212">
        <f t="shared" si="626"/>
        <v>0</v>
      </c>
      <c r="EC107" s="212">
        <f t="shared" si="626"/>
        <v>0</v>
      </c>
      <c r="ED107" s="212">
        <f t="shared" si="626"/>
        <v>0</v>
      </c>
      <c r="EE107" s="212">
        <f t="shared" si="626"/>
        <v>0</v>
      </c>
      <c r="EF107" s="212">
        <f t="shared" si="626"/>
        <v>0</v>
      </c>
      <c r="EG107" s="212">
        <f t="shared" si="626"/>
        <v>0</v>
      </c>
      <c r="EH107" s="212">
        <f t="shared" si="626"/>
        <v>0</v>
      </c>
      <c r="EI107" s="212">
        <f t="shared" si="626"/>
        <v>0</v>
      </c>
      <c r="EJ107" s="212">
        <f t="shared" si="626"/>
        <v>0</v>
      </c>
      <c r="EK107" s="212">
        <f t="shared" si="626"/>
        <v>0</v>
      </c>
      <c r="EL107" s="212">
        <f t="shared" si="626"/>
        <v>0</v>
      </c>
      <c r="EM107" s="212">
        <f t="shared" si="626"/>
        <v>0</v>
      </c>
      <c r="EN107" s="212">
        <f t="shared" si="626"/>
        <v>0</v>
      </c>
      <c r="EO107" s="212">
        <f t="shared" si="626"/>
        <v>0</v>
      </c>
      <c r="EP107" s="212">
        <f t="shared" si="626"/>
        <v>0</v>
      </c>
      <c r="EQ107" s="212">
        <f t="shared" si="626"/>
        <v>0</v>
      </c>
      <c r="ER107" s="212">
        <f t="shared" si="626"/>
        <v>0</v>
      </c>
      <c r="ES107" s="212">
        <f t="shared" si="626"/>
        <v>0</v>
      </c>
      <c r="ET107" s="212">
        <f t="shared" si="626"/>
        <v>0</v>
      </c>
      <c r="EU107" s="212">
        <f t="shared" si="626"/>
        <v>0</v>
      </c>
      <c r="EV107" s="212">
        <f t="shared" si="626"/>
        <v>1.2401178080562619E-3</v>
      </c>
      <c r="EW107" s="212">
        <f t="shared" si="626"/>
        <v>1.3355147030924125E-3</v>
      </c>
      <c r="EX107" s="212">
        <f t="shared" si="626"/>
        <v>1.4331833349116396E-3</v>
      </c>
      <c r="EY107" s="212">
        <f t="shared" si="626"/>
        <v>1.5325765341101213E-3</v>
      </c>
      <c r="EZ107" s="212">
        <f t="shared" si="626"/>
        <v>1.6330893247443533E-3</v>
      </c>
      <c r="FA107" s="212">
        <f t="shared" si="626"/>
        <v>1.7340637293817021E-3</v>
      </c>
      <c r="FB107" s="212">
        <f t="shared" si="626"/>
        <v>1.8347948611052722E-3</v>
      </c>
      <c r="FC107" s="212">
        <f t="shared" si="626"/>
        <v>1.9345382540588054E-3</v>
      </c>
      <c r="FD107" s="212">
        <f t="shared" si="626"/>
        <v>2.0325183496195725E-3</v>
      </c>
      <c r="FE107" s="212">
        <f t="shared" si="626"/>
        <v>2.1279380210619471E-3</v>
      </c>
      <c r="FF107" s="212">
        <f t="shared" si="626"/>
        <v>2.2199889867507757E-3</v>
      </c>
      <c r="FG107" s="212">
        <f t="shared" si="626"/>
        <v>2.3078629316259504E-3</v>
      </c>
      <c r="FH107" s="212">
        <f t="shared" si="626"/>
        <v>2.3907631301222131E-3</v>
      </c>
      <c r="FI107" s="212">
        <f t="shared" si="626"/>
        <v>2.4679163417502242E-3</v>
      </c>
      <c r="FJ107" s="212">
        <f t="shared" si="626"/>
        <v>2.5385847342655151E-3</v>
      </c>
      <c r="FK107" s="212">
        <f t="shared" si="626"/>
        <v>2.6020775794285073E-3</v>
      </c>
      <c r="FL107" s="212">
        <f t="shared" si="626"/>
        <v>2.6577624633706814E-3</v>
      </c>
      <c r="FM107" s="212">
        <f t="shared" si="626"/>
        <v>2.7050757578610451E-3</v>
      </c>
      <c r="FN107" s="212">
        <f t="shared" si="626"/>
        <v>2.7435321103967077E-3</v>
      </c>
      <c r="FO107" s="212">
        <f t="shared" si="626"/>
        <v>2.7727327298461557E-3</v>
      </c>
      <c r="FP107" s="212">
        <f t="shared" si="626"/>
        <v>2.792372269918842E-3</v>
      </c>
      <c r="FQ107" s="212">
        <f t="shared" si="626"/>
        <v>2.8022441443371474E-3</v>
      </c>
      <c r="FR107" s="212">
        <f t="shared" si="626"/>
        <v>2.8022441443371461E-3</v>
      </c>
      <c r="FS107" s="212">
        <f t="shared" si="626"/>
        <v>2.7923722699188377E-3</v>
      </c>
      <c r="FT107" s="212">
        <f t="shared" si="626"/>
        <v>2.7727327298461492E-3</v>
      </c>
      <c r="FU107" s="212">
        <f t="shared" si="626"/>
        <v>2.7435321103966986E-3</v>
      </c>
      <c r="FV107" s="212">
        <f t="shared" si="626"/>
        <v>2.7050757578610338E-3</v>
      </c>
      <c r="FW107" s="212">
        <f t="shared" si="626"/>
        <v>2.6577624633706679E-3</v>
      </c>
      <c r="FX107" s="212">
        <f t="shared" si="626"/>
        <v>2.6020775794284912E-3</v>
      </c>
      <c r="FY107" s="212">
        <f t="shared" si="626"/>
        <v>2.5385847342654973E-3</v>
      </c>
      <c r="FZ107" s="212">
        <f t="shared" si="626"/>
        <v>2.4679163417502042E-3</v>
      </c>
      <c r="GA107" s="212">
        <f t="shared" si="626"/>
        <v>2.3907631301221914E-3</v>
      </c>
      <c r="GB107" s="212">
        <f t="shared" si="626"/>
        <v>2.3078629316259274E-3</v>
      </c>
      <c r="GC107" s="212">
        <f t="shared" si="626"/>
        <v>2.219988986750751E-3</v>
      </c>
      <c r="GD107" s="212">
        <f t="shared" si="626"/>
        <v>2.127938021061922E-3</v>
      </c>
      <c r="GE107" s="212">
        <f t="shared" si="626"/>
        <v>2.0325183496195461E-3</v>
      </c>
      <c r="GF107" s="212">
        <f t="shared" si="626"/>
        <v>1.9345382540587788E-3</v>
      </c>
      <c r="GG107" s="212">
        <f t="shared" ref="GG107:HP107" si="627">IF(AND($D$112&gt;0,$D$113&gt;0),IF(AND(CJ104&gt;$D$112,OR(CJ104&lt;$D$113,CJ104=$D$113)),GG104,0),"")</f>
        <v>1.8347948611052451E-3</v>
      </c>
      <c r="GH107" s="212">
        <f t="shared" si="627"/>
        <v>1.7340637293816749E-3</v>
      </c>
      <c r="GI107" s="212">
        <f t="shared" si="627"/>
        <v>1.6330893247443259E-3</v>
      </c>
      <c r="GJ107" s="212">
        <f t="shared" si="627"/>
        <v>1.5325765341100944E-3</v>
      </c>
      <c r="GK107" s="212">
        <f t="shared" si="627"/>
        <v>1.4331833349116132E-3</v>
      </c>
      <c r="GL107" s="212">
        <f t="shared" si="627"/>
        <v>1.3355147030923865E-3</v>
      </c>
      <c r="GM107" s="212">
        <f t="shared" si="627"/>
        <v>1.2401178080562367E-3</v>
      </c>
      <c r="GN107" s="212">
        <f t="shared" si="627"/>
        <v>0</v>
      </c>
      <c r="GO107" s="212">
        <f t="shared" si="627"/>
        <v>0</v>
      </c>
      <c r="GP107" s="212">
        <f t="shared" si="627"/>
        <v>0</v>
      </c>
      <c r="GQ107" s="212">
        <f t="shared" si="627"/>
        <v>0</v>
      </c>
      <c r="GR107" s="212">
        <f t="shared" si="627"/>
        <v>0</v>
      </c>
      <c r="GS107" s="212">
        <f t="shared" si="627"/>
        <v>0</v>
      </c>
      <c r="GT107" s="212">
        <f t="shared" si="627"/>
        <v>0</v>
      </c>
      <c r="GU107" s="212">
        <f t="shared" si="627"/>
        <v>0</v>
      </c>
      <c r="GV107" s="212">
        <f t="shared" si="627"/>
        <v>0</v>
      </c>
      <c r="GW107" s="212">
        <f t="shared" si="627"/>
        <v>0</v>
      </c>
      <c r="GX107" s="212">
        <f t="shared" si="627"/>
        <v>0</v>
      </c>
      <c r="GY107" s="212">
        <f t="shared" si="627"/>
        <v>0</v>
      </c>
      <c r="GZ107" s="212">
        <f t="shared" si="627"/>
        <v>0</v>
      </c>
      <c r="HA107" s="212">
        <f t="shared" si="627"/>
        <v>0</v>
      </c>
      <c r="HB107" s="212">
        <f t="shared" si="627"/>
        <v>0</v>
      </c>
      <c r="HC107" s="212">
        <f t="shared" si="627"/>
        <v>0</v>
      </c>
      <c r="HD107" s="212">
        <f t="shared" si="627"/>
        <v>0</v>
      </c>
      <c r="HE107" s="212">
        <f t="shared" si="627"/>
        <v>0</v>
      </c>
      <c r="HF107" s="212">
        <f t="shared" si="627"/>
        <v>0</v>
      </c>
      <c r="HG107" s="212">
        <f t="shared" si="627"/>
        <v>0</v>
      </c>
      <c r="HH107" s="212">
        <f t="shared" si="627"/>
        <v>0</v>
      </c>
      <c r="HI107" s="212">
        <f t="shared" si="627"/>
        <v>0</v>
      </c>
      <c r="HJ107" s="212">
        <f t="shared" si="627"/>
        <v>0</v>
      </c>
      <c r="HK107" s="212">
        <f t="shared" si="627"/>
        <v>0</v>
      </c>
      <c r="HL107" s="212">
        <f t="shared" si="627"/>
        <v>0</v>
      </c>
      <c r="HM107" s="212">
        <f t="shared" si="627"/>
        <v>0</v>
      </c>
      <c r="HN107" s="212">
        <f t="shared" si="627"/>
        <v>0</v>
      </c>
      <c r="HO107" s="212">
        <f t="shared" si="627"/>
        <v>0</v>
      </c>
      <c r="HP107" s="212">
        <f t="shared" si="627"/>
        <v>0</v>
      </c>
    </row>
    <row r="108" spans="1:224" ht="15.75" x14ac:dyDescent="0.25">
      <c r="A108" s="5"/>
      <c r="B108" s="5"/>
      <c r="C108" s="33" t="s">
        <v>30</v>
      </c>
      <c r="D108" s="99">
        <v>0.8</v>
      </c>
      <c r="E108" s="342"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628">IF(AND($D$112&gt;0,$D$113&gt;0),IF(AND(X104&gt;$D$113),DU104,0),"")</f>
        <v>0</v>
      </c>
      <c r="DV108" s="212">
        <f t="shared" si="628"/>
        <v>0</v>
      </c>
      <c r="DW108" s="212">
        <f t="shared" si="628"/>
        <v>0</v>
      </c>
      <c r="DX108" s="212">
        <f t="shared" si="628"/>
        <v>0</v>
      </c>
      <c r="DY108" s="212">
        <f t="shared" si="628"/>
        <v>0</v>
      </c>
      <c r="DZ108" s="212">
        <f t="shared" si="628"/>
        <v>0</v>
      </c>
      <c r="EA108" s="212">
        <f t="shared" si="628"/>
        <v>0</v>
      </c>
      <c r="EB108" s="212">
        <f t="shared" si="628"/>
        <v>0</v>
      </c>
      <c r="EC108" s="212">
        <f t="shared" si="628"/>
        <v>0</v>
      </c>
      <c r="ED108" s="212">
        <f t="shared" si="628"/>
        <v>0</v>
      </c>
      <c r="EE108" s="212">
        <f t="shared" si="628"/>
        <v>0</v>
      </c>
      <c r="EF108" s="212">
        <f t="shared" si="628"/>
        <v>0</v>
      </c>
      <c r="EG108" s="212">
        <f t="shared" si="628"/>
        <v>0</v>
      </c>
      <c r="EH108" s="212">
        <f t="shared" si="628"/>
        <v>0</v>
      </c>
      <c r="EI108" s="212">
        <f t="shared" si="628"/>
        <v>0</v>
      </c>
      <c r="EJ108" s="212">
        <f t="shared" si="628"/>
        <v>0</v>
      </c>
      <c r="EK108" s="212">
        <f t="shared" si="628"/>
        <v>0</v>
      </c>
      <c r="EL108" s="212">
        <f t="shared" si="628"/>
        <v>0</v>
      </c>
      <c r="EM108" s="212">
        <f t="shared" si="628"/>
        <v>0</v>
      </c>
      <c r="EN108" s="212">
        <f t="shared" si="628"/>
        <v>0</v>
      </c>
      <c r="EO108" s="212">
        <f t="shared" si="628"/>
        <v>0</v>
      </c>
      <c r="EP108" s="212">
        <f t="shared" si="628"/>
        <v>0</v>
      </c>
      <c r="EQ108" s="212">
        <f t="shared" si="628"/>
        <v>0</v>
      </c>
      <c r="ER108" s="212">
        <f t="shared" si="628"/>
        <v>0</v>
      </c>
      <c r="ES108" s="212">
        <f t="shared" si="628"/>
        <v>0</v>
      </c>
      <c r="ET108" s="212">
        <f t="shared" si="628"/>
        <v>0</v>
      </c>
      <c r="EU108" s="212">
        <f t="shared" si="628"/>
        <v>0</v>
      </c>
      <c r="EV108" s="212">
        <f t="shared" si="628"/>
        <v>0</v>
      </c>
      <c r="EW108" s="212">
        <f t="shared" si="628"/>
        <v>0</v>
      </c>
      <c r="EX108" s="212">
        <f t="shared" si="628"/>
        <v>0</v>
      </c>
      <c r="EY108" s="212">
        <f t="shared" si="628"/>
        <v>0</v>
      </c>
      <c r="EZ108" s="212">
        <f t="shared" si="628"/>
        <v>0</v>
      </c>
      <c r="FA108" s="212">
        <f t="shared" si="628"/>
        <v>0</v>
      </c>
      <c r="FB108" s="212">
        <f t="shared" si="628"/>
        <v>0</v>
      </c>
      <c r="FC108" s="212">
        <f t="shared" si="628"/>
        <v>0</v>
      </c>
      <c r="FD108" s="212">
        <f t="shared" si="628"/>
        <v>0</v>
      </c>
      <c r="FE108" s="212">
        <f t="shared" si="628"/>
        <v>0</v>
      </c>
      <c r="FF108" s="212">
        <f t="shared" si="628"/>
        <v>0</v>
      </c>
      <c r="FG108" s="212">
        <f t="shared" si="628"/>
        <v>0</v>
      </c>
      <c r="FH108" s="212">
        <f t="shared" si="628"/>
        <v>0</v>
      </c>
      <c r="FI108" s="212">
        <f t="shared" si="628"/>
        <v>0</v>
      </c>
      <c r="FJ108" s="212">
        <f t="shared" si="628"/>
        <v>0</v>
      </c>
      <c r="FK108" s="212">
        <f t="shared" si="628"/>
        <v>0</v>
      </c>
      <c r="FL108" s="212">
        <f t="shared" si="628"/>
        <v>0</v>
      </c>
      <c r="FM108" s="212">
        <f t="shared" si="628"/>
        <v>0</v>
      </c>
      <c r="FN108" s="212">
        <f t="shared" si="628"/>
        <v>0</v>
      </c>
      <c r="FO108" s="212">
        <f t="shared" si="628"/>
        <v>0</v>
      </c>
      <c r="FP108" s="212">
        <f t="shared" si="628"/>
        <v>0</v>
      </c>
      <c r="FQ108" s="212">
        <f t="shared" si="628"/>
        <v>0</v>
      </c>
      <c r="FR108" s="212">
        <f t="shared" si="628"/>
        <v>0</v>
      </c>
      <c r="FS108" s="212">
        <f t="shared" si="628"/>
        <v>0</v>
      </c>
      <c r="FT108" s="212">
        <f t="shared" si="628"/>
        <v>0</v>
      </c>
      <c r="FU108" s="212">
        <f t="shared" si="628"/>
        <v>0</v>
      </c>
      <c r="FV108" s="212">
        <f t="shared" si="628"/>
        <v>0</v>
      </c>
      <c r="FW108" s="212">
        <f t="shared" si="628"/>
        <v>0</v>
      </c>
      <c r="FX108" s="212">
        <f t="shared" si="628"/>
        <v>0</v>
      </c>
      <c r="FY108" s="212">
        <f t="shared" si="628"/>
        <v>0</v>
      </c>
      <c r="FZ108" s="212">
        <f t="shared" si="628"/>
        <v>0</v>
      </c>
      <c r="GA108" s="212">
        <f t="shared" si="628"/>
        <v>0</v>
      </c>
      <c r="GB108" s="212">
        <f t="shared" si="628"/>
        <v>0</v>
      </c>
      <c r="GC108" s="212">
        <f t="shared" si="628"/>
        <v>0</v>
      </c>
      <c r="GD108" s="212">
        <f t="shared" si="628"/>
        <v>0</v>
      </c>
      <c r="GE108" s="212">
        <f t="shared" si="628"/>
        <v>0</v>
      </c>
      <c r="GF108" s="212">
        <f t="shared" si="628"/>
        <v>0</v>
      </c>
      <c r="GG108" s="212">
        <f t="shared" ref="GG108:HP108" si="629">IF(AND($D$112&gt;0,$D$113&gt;0),IF(AND(CJ104&gt;$D$113),GG104,0),"")</f>
        <v>0</v>
      </c>
      <c r="GH108" s="212">
        <f t="shared" si="629"/>
        <v>0</v>
      </c>
      <c r="GI108" s="212">
        <f t="shared" si="629"/>
        <v>0</v>
      </c>
      <c r="GJ108" s="212">
        <f t="shared" si="629"/>
        <v>0</v>
      </c>
      <c r="GK108" s="212">
        <f t="shared" si="629"/>
        <v>0</v>
      </c>
      <c r="GL108" s="212">
        <f t="shared" si="629"/>
        <v>0</v>
      </c>
      <c r="GM108" s="212">
        <f t="shared" si="629"/>
        <v>0</v>
      </c>
      <c r="GN108" s="212">
        <f t="shared" si="629"/>
        <v>1.1474785092882157E-3</v>
      </c>
      <c r="GO108" s="212">
        <f t="shared" si="629"/>
        <v>1.0580191374474693E-3</v>
      </c>
      <c r="GP108" s="212">
        <f t="shared" si="629"/>
        <v>9.7209751345256096E-4</v>
      </c>
      <c r="GQ108" s="212">
        <f t="shared" si="629"/>
        <v>8.9000713314516032E-4</v>
      </c>
      <c r="GR108" s="212">
        <f t="shared" si="629"/>
        <v>8.1197842307381002E-4</v>
      </c>
      <c r="GS108" s="212">
        <f t="shared" si="629"/>
        <v>7.3818095515898485E-4</v>
      </c>
      <c r="GT108" s="212">
        <f t="shared" si="629"/>
        <v>6.6872649468427956E-4</v>
      </c>
      <c r="GU108" s="212">
        <f t="shared" si="629"/>
        <v>6.0367274724054036E-4</v>
      </c>
      <c r="GV108" s="212">
        <f t="shared" si="629"/>
        <v>5.4302766581024447E-4</v>
      </c>
      <c r="GW108" s="212">
        <f t="shared" si="629"/>
        <v>4.8675417886242931E-4</v>
      </c>
      <c r="GX108" s="212">
        <f t="shared" si="629"/>
        <v>4.34775203763186E-4</v>
      </c>
      <c r="GY108" s="212">
        <f t="shared" si="629"/>
        <v>3.8697881653183385E-4</v>
      </c>
      <c r="GZ108" s="212">
        <f t="shared" si="629"/>
        <v>3.4322345846215938E-4</v>
      </c>
      <c r="HA108" s="212">
        <f t="shared" si="629"/>
        <v>3.0334307181592525E-4</v>
      </c>
      <c r="HB108" s="212">
        <f t="shared" si="629"/>
        <v>2.6715207010212646E-4</v>
      </c>
      <c r="HC108" s="212">
        <f t="shared" si="629"/>
        <v>2.3445006280807673E-4</v>
      </c>
      <c r="HD108" s="212">
        <f t="shared" si="629"/>
        <v>2.0502626930337441E-4</v>
      </c>
      <c r="HE108" s="212">
        <f t="shared" si="629"/>
        <v>1.7866357149584665E-4</v>
      </c>
      <c r="HF108" s="212">
        <f t="shared" si="629"/>
        <v>1.5514216923819118E-4</v>
      </c>
      <c r="HG108" s="212">
        <f t="shared" si="629"/>
        <v>1.3424281609067179E-4</v>
      </c>
      <c r="HH108" s="212">
        <f t="shared" si="629"/>
        <v>1.1574962553681166E-4</v>
      </c>
      <c r="HI108" s="212">
        <f t="shared" si="629"/>
        <v>9.9452448897870111E-5</v>
      </c>
      <c r="HJ108" s="212">
        <f t="shared" si="629"/>
        <v>8.5148835843546373E-5</v>
      </c>
      <c r="HK108" s="212">
        <f t="shared" si="629"/>
        <v>7.2645596465589857E-5</v>
      </c>
      <c r="HL108" s="212">
        <f t="shared" si="629"/>
        <v>6.1759990345769601E-5</v>
      </c>
      <c r="HM108" s="212">
        <f t="shared" si="629"/>
        <v>5.2320572943207303E-5</v>
      </c>
      <c r="HN108" s="212">
        <f t="shared" si="629"/>
        <v>4.4167733028174333E-5</v>
      </c>
      <c r="HO108" s="212">
        <f t="shared" si="629"/>
        <v>3.7153956916850217E-5</v>
      </c>
      <c r="HP108" s="212">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74">
        <f>MAX(DT106:DT108)</f>
        <v>3.7153956916851966E-5</v>
      </c>
      <c r="DU109" s="274">
        <f t="shared" ref="DU109:GF109" si="630">MAX(DU106:DU108)</f>
        <v>4.4167733028176379E-5</v>
      </c>
      <c r="DV109" s="274">
        <f t="shared" si="630"/>
        <v>5.2320572943209654E-5</v>
      </c>
      <c r="DW109" s="274">
        <f t="shared" si="630"/>
        <v>6.1759990345772352E-5</v>
      </c>
      <c r="DX109" s="274">
        <f t="shared" si="630"/>
        <v>7.2645596465592988E-5</v>
      </c>
      <c r="DY109" s="274">
        <f t="shared" si="630"/>
        <v>8.5148835843549964E-5</v>
      </c>
      <c r="DZ109" s="274">
        <f t="shared" si="630"/>
        <v>9.9452448897874218E-5</v>
      </c>
      <c r="EA109" s="274">
        <f t="shared" si="630"/>
        <v>1.1574962553681635E-4</v>
      </c>
      <c r="EB109" s="274">
        <f t="shared" si="630"/>
        <v>1.342428160906771E-4</v>
      </c>
      <c r="EC109" s="274">
        <f t="shared" si="630"/>
        <v>1.5514216923819709E-4</v>
      </c>
      <c r="ED109" s="274">
        <f t="shared" si="630"/>
        <v>1.786635714958534E-4</v>
      </c>
      <c r="EE109" s="274">
        <f t="shared" si="630"/>
        <v>2.0502626930338197E-4</v>
      </c>
      <c r="EF109" s="274">
        <f t="shared" si="630"/>
        <v>2.3445006280808507E-4</v>
      </c>
      <c r="EG109" s="274">
        <f t="shared" si="630"/>
        <v>2.6715207010213573E-4</v>
      </c>
      <c r="EH109" s="274">
        <f t="shared" si="630"/>
        <v>3.0334307181593549E-4</v>
      </c>
      <c r="EI109" s="274">
        <f t="shared" si="630"/>
        <v>3.4322345846217071E-4</v>
      </c>
      <c r="EJ109" s="274">
        <f t="shared" si="630"/>
        <v>3.8697881653184621E-4</v>
      </c>
      <c r="EK109" s="274">
        <f t="shared" si="630"/>
        <v>4.3477520376319949E-4</v>
      </c>
      <c r="EL109" s="274">
        <f t="shared" si="630"/>
        <v>4.8675417886244384E-4</v>
      </c>
      <c r="EM109" s="274">
        <f t="shared" si="630"/>
        <v>5.430276658102603E-4</v>
      </c>
      <c r="EN109" s="274">
        <f t="shared" si="630"/>
        <v>6.0367274724055728E-4</v>
      </c>
      <c r="EO109" s="274">
        <f t="shared" si="630"/>
        <v>6.6872649468429756E-4</v>
      </c>
      <c r="EP109" s="274">
        <f t="shared" si="630"/>
        <v>7.3818095515900415E-4</v>
      </c>
      <c r="EQ109" s="274">
        <f t="shared" si="630"/>
        <v>8.119784230738304E-4</v>
      </c>
      <c r="ER109" s="274">
        <f t="shared" si="630"/>
        <v>8.9000713314518179E-4</v>
      </c>
      <c r="ES109" s="274">
        <f t="shared" si="630"/>
        <v>9.7209751345258362E-4</v>
      </c>
      <c r="ET109" s="274">
        <f t="shared" si="630"/>
        <v>1.0580191374474932E-3</v>
      </c>
      <c r="EU109" s="274">
        <f t="shared" si="630"/>
        <v>1.1474785092882402E-3</v>
      </c>
      <c r="EV109" s="274">
        <f t="shared" si="630"/>
        <v>1.2401178080562619E-3</v>
      </c>
      <c r="EW109" s="274">
        <f t="shared" si="630"/>
        <v>1.3355147030924125E-3</v>
      </c>
      <c r="EX109" s="274">
        <f t="shared" si="630"/>
        <v>1.4331833349116396E-3</v>
      </c>
      <c r="EY109" s="274">
        <f t="shared" si="630"/>
        <v>1.5325765341101213E-3</v>
      </c>
      <c r="EZ109" s="274">
        <f t="shared" si="630"/>
        <v>1.6330893247443533E-3</v>
      </c>
      <c r="FA109" s="274">
        <f t="shared" si="630"/>
        <v>1.7340637293817021E-3</v>
      </c>
      <c r="FB109" s="274">
        <f t="shared" si="630"/>
        <v>1.8347948611052722E-3</v>
      </c>
      <c r="FC109" s="274">
        <f t="shared" si="630"/>
        <v>1.9345382540588054E-3</v>
      </c>
      <c r="FD109" s="274">
        <f t="shared" si="630"/>
        <v>2.0325183496195725E-3</v>
      </c>
      <c r="FE109" s="274">
        <f t="shared" si="630"/>
        <v>2.1279380210619471E-3</v>
      </c>
      <c r="FF109" s="274">
        <f t="shared" si="630"/>
        <v>2.2199889867507757E-3</v>
      </c>
      <c r="FG109" s="274">
        <f t="shared" si="630"/>
        <v>2.3078629316259504E-3</v>
      </c>
      <c r="FH109" s="274">
        <f t="shared" si="630"/>
        <v>2.3907631301222131E-3</v>
      </c>
      <c r="FI109" s="274">
        <f t="shared" si="630"/>
        <v>2.4679163417502242E-3</v>
      </c>
      <c r="FJ109" s="274">
        <f t="shared" si="630"/>
        <v>2.5385847342655151E-3</v>
      </c>
      <c r="FK109" s="274">
        <f t="shared" si="630"/>
        <v>2.6020775794285073E-3</v>
      </c>
      <c r="FL109" s="274">
        <f t="shared" si="630"/>
        <v>2.6577624633706814E-3</v>
      </c>
      <c r="FM109" s="274">
        <f t="shared" si="630"/>
        <v>2.7050757578610451E-3</v>
      </c>
      <c r="FN109" s="274">
        <f t="shared" si="630"/>
        <v>2.7435321103967077E-3</v>
      </c>
      <c r="FO109" s="274">
        <f t="shared" si="630"/>
        <v>2.7727327298461557E-3</v>
      </c>
      <c r="FP109" s="274">
        <f t="shared" si="630"/>
        <v>2.792372269918842E-3</v>
      </c>
      <c r="FQ109" s="274">
        <f t="shared" si="630"/>
        <v>2.8022441443371474E-3</v>
      </c>
      <c r="FR109" s="274">
        <f t="shared" si="630"/>
        <v>2.8022441443371461E-3</v>
      </c>
      <c r="FS109" s="274">
        <f t="shared" si="630"/>
        <v>2.7923722699188377E-3</v>
      </c>
      <c r="FT109" s="274">
        <f t="shared" si="630"/>
        <v>2.7727327298461492E-3</v>
      </c>
      <c r="FU109" s="274">
        <f t="shared" si="630"/>
        <v>2.7435321103966986E-3</v>
      </c>
      <c r="FV109" s="274">
        <f t="shared" si="630"/>
        <v>2.7050757578610338E-3</v>
      </c>
      <c r="FW109" s="274">
        <f t="shared" si="630"/>
        <v>2.6577624633706679E-3</v>
      </c>
      <c r="FX109" s="274">
        <f t="shared" si="630"/>
        <v>2.6020775794284912E-3</v>
      </c>
      <c r="FY109" s="274">
        <f t="shared" si="630"/>
        <v>2.5385847342654973E-3</v>
      </c>
      <c r="FZ109" s="274">
        <f t="shared" si="630"/>
        <v>2.4679163417502042E-3</v>
      </c>
      <c r="GA109" s="274">
        <f t="shared" si="630"/>
        <v>2.3907631301221914E-3</v>
      </c>
      <c r="GB109" s="274">
        <f t="shared" si="630"/>
        <v>2.3078629316259274E-3</v>
      </c>
      <c r="GC109" s="274">
        <f t="shared" si="630"/>
        <v>2.219988986750751E-3</v>
      </c>
      <c r="GD109" s="274">
        <f t="shared" si="630"/>
        <v>2.127938021061922E-3</v>
      </c>
      <c r="GE109" s="274">
        <f t="shared" si="630"/>
        <v>2.0325183496195461E-3</v>
      </c>
      <c r="GF109" s="274">
        <f t="shared" si="630"/>
        <v>1.9345382540587788E-3</v>
      </c>
      <c r="GG109" s="274">
        <f t="shared" ref="GG109:HP109" si="631">MAX(GG106:GG108)</f>
        <v>1.8347948611052451E-3</v>
      </c>
      <c r="GH109" s="274">
        <f t="shared" si="631"/>
        <v>1.7340637293816749E-3</v>
      </c>
      <c r="GI109" s="274">
        <f t="shared" si="631"/>
        <v>1.6330893247443259E-3</v>
      </c>
      <c r="GJ109" s="274">
        <f t="shared" si="631"/>
        <v>1.5325765341100944E-3</v>
      </c>
      <c r="GK109" s="274">
        <f t="shared" si="631"/>
        <v>1.4331833349116132E-3</v>
      </c>
      <c r="GL109" s="274">
        <f t="shared" si="631"/>
        <v>1.3355147030923865E-3</v>
      </c>
      <c r="GM109" s="274">
        <f t="shared" si="631"/>
        <v>1.2401178080562367E-3</v>
      </c>
      <c r="GN109" s="274">
        <f t="shared" si="631"/>
        <v>1.1474785092882157E-3</v>
      </c>
      <c r="GO109" s="274">
        <f t="shared" si="631"/>
        <v>1.0580191374474693E-3</v>
      </c>
      <c r="GP109" s="274">
        <f t="shared" si="631"/>
        <v>9.7209751345256096E-4</v>
      </c>
      <c r="GQ109" s="274">
        <f t="shared" si="631"/>
        <v>8.9000713314516032E-4</v>
      </c>
      <c r="GR109" s="274">
        <f t="shared" si="631"/>
        <v>8.1197842307381002E-4</v>
      </c>
      <c r="GS109" s="274">
        <f t="shared" si="631"/>
        <v>7.3818095515898485E-4</v>
      </c>
      <c r="GT109" s="274">
        <f t="shared" si="631"/>
        <v>6.6872649468427956E-4</v>
      </c>
      <c r="GU109" s="274">
        <f t="shared" si="631"/>
        <v>6.0367274724054036E-4</v>
      </c>
      <c r="GV109" s="274">
        <f t="shared" si="631"/>
        <v>5.4302766581024447E-4</v>
      </c>
      <c r="GW109" s="274">
        <f t="shared" si="631"/>
        <v>4.8675417886242931E-4</v>
      </c>
      <c r="GX109" s="274">
        <f t="shared" si="631"/>
        <v>4.34775203763186E-4</v>
      </c>
      <c r="GY109" s="274">
        <f t="shared" si="631"/>
        <v>3.8697881653183385E-4</v>
      </c>
      <c r="GZ109" s="274">
        <f t="shared" si="631"/>
        <v>3.4322345846215938E-4</v>
      </c>
      <c r="HA109" s="274">
        <f t="shared" si="631"/>
        <v>3.0334307181592525E-4</v>
      </c>
      <c r="HB109" s="274">
        <f t="shared" si="631"/>
        <v>2.6715207010212646E-4</v>
      </c>
      <c r="HC109" s="274">
        <f t="shared" si="631"/>
        <v>2.3445006280807673E-4</v>
      </c>
      <c r="HD109" s="274">
        <f t="shared" si="631"/>
        <v>2.0502626930337441E-4</v>
      </c>
      <c r="HE109" s="274">
        <f t="shared" si="631"/>
        <v>1.7866357149584665E-4</v>
      </c>
      <c r="HF109" s="274">
        <f t="shared" si="631"/>
        <v>1.5514216923819118E-4</v>
      </c>
      <c r="HG109" s="274">
        <f t="shared" si="631"/>
        <v>1.3424281609067179E-4</v>
      </c>
      <c r="HH109" s="274">
        <f t="shared" si="631"/>
        <v>1.1574962553681166E-4</v>
      </c>
      <c r="HI109" s="274">
        <f t="shared" si="631"/>
        <v>9.9452448897870111E-5</v>
      </c>
      <c r="HJ109" s="274">
        <f t="shared" si="631"/>
        <v>8.5148835843546373E-5</v>
      </c>
      <c r="HK109" s="274">
        <f t="shared" si="631"/>
        <v>7.2645596465589857E-5</v>
      </c>
      <c r="HL109" s="274">
        <f t="shared" si="631"/>
        <v>6.1759990345769601E-5</v>
      </c>
      <c r="HM109" s="274">
        <f t="shared" si="631"/>
        <v>5.2320572943207303E-5</v>
      </c>
      <c r="HN109" s="274">
        <f t="shared" si="631"/>
        <v>4.4167733028174333E-5</v>
      </c>
      <c r="HO109" s="274">
        <f t="shared" si="631"/>
        <v>3.7153956916850217E-5</v>
      </c>
      <c r="HP109" s="274">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274</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275</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4m – © 2015-2019,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56" t="s">
        <v>142</v>
      </c>
      <c r="C148" s="356"/>
      <c r="D148" s="356"/>
      <c r="E148" s="356"/>
      <c r="F148" s="356"/>
      <c r="G148" s="356"/>
      <c r="H148" s="356"/>
      <c r="I148" s="104"/>
      <c r="J148" s="5"/>
      <c r="K148" s="5"/>
      <c r="L148" s="5"/>
      <c r="M148" s="5"/>
      <c r="N148" s="5"/>
      <c r="O148" s="5"/>
      <c r="P148" s="5"/>
      <c r="Q148" s="5"/>
      <c r="R148" s="5"/>
      <c r="S148" s="5"/>
      <c r="T148" s="5"/>
      <c r="U148" s="5"/>
    </row>
    <row r="149" spans="1:21" x14ac:dyDescent="0.25">
      <c r="A149" s="2"/>
      <c r="B149" s="356" t="s">
        <v>143</v>
      </c>
      <c r="C149" s="356"/>
      <c r="D149" s="356"/>
      <c r="E149" s="356"/>
      <c r="F149" s="356"/>
      <c r="G149" s="356"/>
      <c r="H149" s="356"/>
      <c r="I149" s="104"/>
      <c r="J149" s="5"/>
      <c r="K149" s="5"/>
      <c r="L149" s="5"/>
      <c r="M149" s="5"/>
      <c r="N149" s="5"/>
      <c r="O149" s="5"/>
      <c r="P149" s="5"/>
      <c r="Q149" s="5"/>
      <c r="R149" s="5"/>
      <c r="S149" s="5"/>
      <c r="T149" s="5"/>
      <c r="U149" s="5"/>
    </row>
    <row r="150" spans="1:21" x14ac:dyDescent="0.25">
      <c r="A150" s="2"/>
      <c r="B150" s="356" t="s">
        <v>94</v>
      </c>
      <c r="C150" s="356"/>
      <c r="D150" s="356"/>
      <c r="E150" s="356"/>
      <c r="F150" s="356"/>
      <c r="G150" s="356"/>
      <c r="H150" s="356"/>
      <c r="I150" s="104"/>
      <c r="J150" s="5"/>
      <c r="K150" s="5"/>
      <c r="L150" s="5"/>
      <c r="M150" s="5"/>
      <c r="N150" s="5"/>
      <c r="O150" s="5"/>
      <c r="P150" s="5"/>
      <c r="Q150" s="5"/>
      <c r="R150" s="5"/>
      <c r="S150" s="5"/>
      <c r="T150" s="5"/>
      <c r="U150" s="5"/>
    </row>
    <row r="151" spans="1:21" x14ac:dyDescent="0.25">
      <c r="A151" s="2"/>
      <c r="B151" s="356" t="s">
        <v>225</v>
      </c>
      <c r="C151" s="356"/>
      <c r="D151" s="356"/>
      <c r="E151" s="356"/>
      <c r="F151" s="356"/>
      <c r="G151" s="356"/>
      <c r="H151" s="356"/>
      <c r="I151" s="104"/>
      <c r="J151" s="5"/>
      <c r="K151" s="5"/>
      <c r="L151" s="5"/>
      <c r="M151" s="5"/>
      <c r="N151" s="5"/>
      <c r="O151" s="5"/>
      <c r="P151" s="5"/>
      <c r="Q151" s="5"/>
      <c r="R151" s="5"/>
      <c r="S151" s="5"/>
      <c r="T151" s="5"/>
      <c r="U151" s="5"/>
    </row>
    <row r="152" spans="1:21" x14ac:dyDescent="0.25">
      <c r="A152" s="2"/>
      <c r="B152" s="356" t="s">
        <v>95</v>
      </c>
      <c r="C152" s="356"/>
      <c r="D152" s="356"/>
      <c r="E152" s="356"/>
      <c r="F152" s="356"/>
      <c r="G152" s="356"/>
      <c r="H152" s="356"/>
      <c r="I152" s="104"/>
      <c r="J152" s="5"/>
      <c r="K152" s="5"/>
      <c r="L152" s="5"/>
      <c r="M152" s="5"/>
      <c r="N152" s="5"/>
      <c r="O152" s="5"/>
      <c r="P152" s="5"/>
      <c r="Q152" s="5"/>
      <c r="R152" s="5"/>
      <c r="S152" s="5"/>
      <c r="T152" s="5"/>
      <c r="U152" s="5"/>
    </row>
    <row r="153" spans="1:21" x14ac:dyDescent="0.25">
      <c r="A153" s="2"/>
      <c r="B153" s="155" t="s">
        <v>220</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219</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221</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799</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800</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801</v>
      </c>
    </row>
    <row r="161" spans="1:9" x14ac:dyDescent="0.25">
      <c r="B161" s="155" t="s">
        <v>91</v>
      </c>
    </row>
    <row r="162" spans="1:9" x14ac:dyDescent="0.25">
      <c r="B162" s="357" t="s">
        <v>806</v>
      </c>
      <c r="C162" s="357"/>
      <c r="D162" s="357"/>
      <c r="E162" s="357"/>
      <c r="F162" s="357"/>
      <c r="G162" s="357"/>
      <c r="H162" s="357"/>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H4:H104</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828</v>
      </c>
      <c r="C1" s="5"/>
      <c r="D1" s="5"/>
      <c r="E1" s="2"/>
      <c r="F1" s="2"/>
      <c r="G1" s="5"/>
      <c r="H1" s="2"/>
      <c r="I1" s="2"/>
      <c r="J1" s="5"/>
      <c r="K1" s="5"/>
      <c r="L1" s="5"/>
      <c r="M1" s="360" t="s">
        <v>76</v>
      </c>
      <c r="N1" s="361"/>
      <c r="O1" s="376" t="str">
        <f>VLOOKUP(M1,VLookups!A43:C44,3,FALSE)</f>
        <v>Show the likelihood that the SPERT estimates will be EQUAL TO or GREATER THAN an uncertainty</v>
      </c>
      <c r="P1" s="376"/>
      <c r="Q1" s="376"/>
      <c r="R1" s="376"/>
      <c r="S1" s="376"/>
      <c r="T1" s="376"/>
      <c r="U1" s="5"/>
    </row>
    <row r="2" spans="1:225" ht="15" customHeight="1" x14ac:dyDescent="0.25">
      <c r="B2" s="25"/>
      <c r="C2" s="25"/>
      <c r="D2" s="25"/>
      <c r="E2" s="26"/>
      <c r="F2" s="26"/>
      <c r="G2" s="25"/>
      <c r="H2" s="26"/>
      <c r="I2" s="26"/>
      <c r="J2" s="5"/>
      <c r="K2" s="5"/>
      <c r="L2" s="5"/>
      <c r="M2" s="380" t="s">
        <v>73</v>
      </c>
      <c r="N2" s="380" t="s">
        <v>74</v>
      </c>
      <c r="O2" s="377" t="s">
        <v>54</v>
      </c>
      <c r="P2" s="378"/>
      <c r="Q2" s="378"/>
      <c r="R2" s="378"/>
      <c r="S2" s="378"/>
      <c r="T2" s="379"/>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81"/>
      <c r="N3" s="381"/>
      <c r="O3" s="101">
        <v>0.1</v>
      </c>
      <c r="P3" s="54">
        <v>0.9</v>
      </c>
      <c r="Q3" s="54">
        <v>0.85</v>
      </c>
      <c r="R3" s="54">
        <v>0.8</v>
      </c>
      <c r="S3" s="54">
        <v>0.75</v>
      </c>
      <c r="T3" s="54">
        <v>0.7</v>
      </c>
      <c r="U3" s="5"/>
      <c r="V3" s="168" t="s">
        <v>187</v>
      </c>
      <c r="DT3" s="168" t="s">
        <v>181</v>
      </c>
      <c r="HQ3" s="171" t="s">
        <v>227</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97"/>
      <c r="K4" s="75">
        <f>IF(AND(B4&gt;0,C4&gt;0,D4&gt;0),IF(ISBLANK(J4),IF(ISBLANK(H4),"",(D4-B4)*VLOOKUP(H4,VLookups!$A$4:$B$13,2,FALSE)),J4),"")</f>
        <v>12.727922061357855</v>
      </c>
      <c r="L4" s="76">
        <f t="shared" ref="L4:L35" si="0">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852</v>
      </c>
      <c r="I5" s="58"/>
      <c r="J5" s="297"/>
      <c r="K5" s="75">
        <f>IF(AND(B5&gt;0,C5&gt;0,D5&gt;0),IF(ISBLANK(J5),IF(ISBLANK(H5),"",(D5-B5)*VLOOKUP(H5,VLookups!$A$4:$B$13,2,FALSE)),J5),"")</f>
        <v>18</v>
      </c>
      <c r="L5" s="76">
        <f t="shared" si="0"/>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97"/>
      <c r="K6" s="75">
        <f>IF(AND(B6&gt;0,C6&gt;0,D6&gt;0),IF(ISBLANK(J6),IF(ISBLANK(H6),"",(D6-B6)*VLOOKUP(H6,VLookups!$A$4:$B$13,2,FALSE)),J6),"")</f>
        <v>25.45584412271571</v>
      </c>
      <c r="L6" s="76">
        <f t="shared" si="0"/>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97"/>
      <c r="K7" s="75">
        <f>IF(AND(B7&gt;0,C7&gt;0,D7&gt;0),IF(ISBLANK(J7),IF(ISBLANK(H7),"",(D7-B7)*VLOOKUP(H7,VLookups!$A$4:$B$13,2,FALSE)),J7),"")</f>
        <v>31.176914536239792</v>
      </c>
      <c r="L7" s="76">
        <f t="shared" si="0"/>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97"/>
      <c r="K8" s="75">
        <f>IF(AND(B8&gt;0,C8&gt;0,D8&gt;0),IF(ISBLANK(J8),IF(ISBLANK(H8),"",(D8-B8)*VLOOKUP(H8,VLookups!$A$4:$B$13,2,FALSE)),J8),"")</f>
        <v>36</v>
      </c>
      <c r="L8" s="76">
        <f t="shared" si="0"/>
        <v>1296</v>
      </c>
      <c r="M8" s="96">
        <v>150</v>
      </c>
      <c r="N8" s="287">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97"/>
      <c r="K9" s="75">
        <f>IF(AND(B9&gt;0,C9&gt;0,D9&gt;0),IF(ISBLANK(J9),IF(ISBLANK(H9),"",(D9-B9)*VLOOKUP(H9,VLookups!$A$4:$B$13,2,FALSE)),J9),"")</f>
        <v>42.213741838410861</v>
      </c>
      <c r="L9" s="76">
        <f t="shared" si="0"/>
        <v>1781.9999999999995</v>
      </c>
      <c r="M9" s="96">
        <v>150</v>
      </c>
      <c r="N9" s="287">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97"/>
      <c r="K10" s="75">
        <f>IF(AND(B10&gt;0,C10&gt;0,D10&gt;0),IF(ISBLANK(J10),IF(ISBLANK(H10),"",(D10-B10)*VLOOKUP(H10,VLookups!$A$4:$B$13,2,FALSE)),J10),"")</f>
        <v>49.295030175464944</v>
      </c>
      <c r="L10" s="76">
        <f t="shared" si="0"/>
        <v>2429.9999999999995</v>
      </c>
      <c r="M10" s="96">
        <v>150</v>
      </c>
      <c r="N10" s="287">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853</v>
      </c>
      <c r="I11" s="58"/>
      <c r="J11" s="297"/>
      <c r="K11" s="75">
        <f>IF(AND(B11&gt;0,C11&gt;0,D11&gt;0),IF(ISBLANK(J11),IF(ISBLANK(H11),"",(D11-B11)*VLOOKUP(H11,VLookups!$A$4:$B$13,2,FALSE)),J11),"")</f>
        <v>56.920997883030829</v>
      </c>
      <c r="L11" s="76">
        <f t="shared" si="0"/>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854</v>
      </c>
      <c r="I12" s="58"/>
      <c r="J12" s="297"/>
      <c r="K12" s="75">
        <f>IF(AND(B12&gt;0,C12&gt;0,D12&gt;0),IF(ISBLANK(J12),IF(ISBLANK(H12),"",(D12-B12)*VLOOKUP(H12,VLookups!$A$4:$B$13,2,FALSE)),J12),"")</f>
        <v>63.63961030678928</v>
      </c>
      <c r="L12" s="76">
        <f t="shared" si="0"/>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97"/>
      <c r="K13" s="75">
        <f>IF(AND(B13&gt;0,C13&gt;0,D13&gt;0),IF(ISBLANK(J13),IF(ISBLANK(H13),"",(D13-B13)*VLOOKUP(H13,VLookups!$A$4:$B$13,2,FALSE)),J13),"")</f>
        <v>73.11634564172364</v>
      </c>
      <c r="L13" s="76">
        <f t="shared" si="0"/>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97"/>
      <c r="K14" s="75" t="str">
        <f>IF(AND(B14&gt;0,C14&gt;0,D14&gt;0),IF(ISBLANK(J14),IF(ISBLANK(H14),"",(D14-B14)*VLOOKUP(H14,VLookups!$A$4:$B$13,2,FALSE)),J14),"")</f>
        <v/>
      </c>
      <c r="L14" s="76" t="str">
        <f t="shared" si="0"/>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97"/>
      <c r="K15" s="75" t="str">
        <f>IF(AND(B15&gt;0,C15&gt;0,D15&gt;0),IF(ISBLANK(J15),IF(ISBLANK(H15),"",(D15-B15)*VLOOKUP(H15,VLookups!$A$4:$B$13,2,FALSE)),J15),"")</f>
        <v/>
      </c>
      <c r="L15" s="76" t="str">
        <f t="shared" si="0"/>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97"/>
      <c r="K16" s="75" t="str">
        <f>IF(AND(B16&gt;0,C16&gt;0,D16&gt;0),IF(ISBLANK(J16),IF(ISBLANK(H16),"",(D16-B16)*VLOOKUP(H16,VLookups!$A$4:$B$13,2,FALSE)),J16),"")</f>
        <v/>
      </c>
      <c r="L16" s="76" t="str">
        <f t="shared" si="0"/>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97"/>
      <c r="K17" s="75" t="str">
        <f>IF(AND(B17&gt;0,C17&gt;0,D17&gt;0),IF(ISBLANK(J17),IF(ISBLANK(H17),"",(D17-B17)*VLOOKUP(H17,VLookups!$A$4:$B$13,2,FALSE)),J17),"")</f>
        <v/>
      </c>
      <c r="L17" s="76" t="str">
        <f t="shared" si="0"/>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97"/>
      <c r="K18" s="75" t="str">
        <f>IF(AND(B18&gt;0,C18&gt;0,D18&gt;0),IF(ISBLANK(J18),IF(ISBLANK(H18),"",(D18-B18)*VLOOKUP(H18,VLookups!$A$4:$B$13,2,FALSE)),J18),"")</f>
        <v/>
      </c>
      <c r="L18" s="76" t="str">
        <f t="shared" si="0"/>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97"/>
      <c r="K19" s="75" t="str">
        <f>IF(AND(B19&gt;0,C19&gt;0,D19&gt;0),IF(ISBLANK(J19),IF(ISBLANK(H19),"",(D19-B19)*VLOOKUP(H19,VLookups!$A$4:$B$13,2,FALSE)),J19),"")</f>
        <v/>
      </c>
      <c r="L19" s="76" t="str">
        <f t="shared" si="0"/>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97"/>
      <c r="K20" s="75" t="str">
        <f>IF(AND(B20&gt;0,C20&gt;0,D20&gt;0),IF(ISBLANK(J20),IF(ISBLANK(H20),"",(D20-B20)*VLOOKUP(H20,VLookups!$A$4:$B$13,2,FALSE)),J20),"")</f>
        <v/>
      </c>
      <c r="L20" s="76" t="str">
        <f t="shared" si="0"/>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97"/>
      <c r="K21" s="75" t="str">
        <f>IF(AND(B21&gt;0,C21&gt;0,D21&gt;0),IF(ISBLANK(J21),IF(ISBLANK(H21),"",(D21-B21)*VLOOKUP(H21,VLookups!$A$4:$B$13,2,FALSE)),J21),"")</f>
        <v/>
      </c>
      <c r="L21" s="76" t="str">
        <f t="shared" si="0"/>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97"/>
      <c r="K22" s="75" t="str">
        <f>IF(AND(B22&gt;0,C22&gt;0,D22&gt;0),IF(ISBLANK(J22),IF(ISBLANK(H22),"",(D22-B22)*VLOOKUP(H22,VLookups!$A$4:$B$13,2,FALSE)),J22),"")</f>
        <v/>
      </c>
      <c r="L22" s="76" t="str">
        <f t="shared" si="0"/>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97"/>
      <c r="K23" s="75" t="str">
        <f>IF(AND(B23&gt;0,C23&gt;0,D23&gt;0),IF(ISBLANK(J23),IF(ISBLANK(H23),"",(D23-B23)*VLOOKUP(H23,VLookups!$A$4:$B$13,2,FALSE)),J23),"")</f>
        <v/>
      </c>
      <c r="L23" s="76" t="str">
        <f t="shared" si="0"/>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97"/>
      <c r="K24" s="75" t="str">
        <f>IF(AND(B24&gt;0,C24&gt;0,D24&gt;0),IF(ISBLANK(J24),IF(ISBLANK(H24),"",(D24-B24)*VLOOKUP(H24,VLookups!$A$4:$B$13,2,FALSE)),J24),"")</f>
        <v/>
      </c>
      <c r="L24" s="76" t="str">
        <f t="shared" si="0"/>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97"/>
      <c r="K25" s="75" t="str">
        <f>IF(AND(B25&gt;0,C25&gt;0,D25&gt;0),IF(ISBLANK(J25),IF(ISBLANK(H25),"",(D25-B25)*VLOOKUP(H25,VLookups!$A$4:$B$13,2,FALSE)),J25),"")</f>
        <v/>
      </c>
      <c r="L25" s="76" t="str">
        <f t="shared" si="0"/>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97"/>
      <c r="K26" s="75" t="str">
        <f>IF(AND(B26&gt;0,C26&gt;0,D26&gt;0),IF(ISBLANK(J26),IF(ISBLANK(H26),"",(D26-B26)*VLOOKUP(H26,VLookups!$A$4:$B$13,2,FALSE)),J26),"")</f>
        <v/>
      </c>
      <c r="L26" s="76" t="str">
        <f t="shared" si="0"/>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97"/>
      <c r="K27" s="75" t="str">
        <f>IF(AND(B27&gt;0,C27&gt;0,D27&gt;0),IF(ISBLANK(J27),IF(ISBLANK(H27),"",(D27-B27)*VLOOKUP(H27,VLookups!$A$4:$B$13,2,FALSE)),J27),"")</f>
        <v/>
      </c>
      <c r="L27" s="76" t="str">
        <f t="shared" si="0"/>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97"/>
      <c r="K28" s="75" t="str">
        <f>IF(AND(B28&gt;0,C28&gt;0,D28&gt;0),IF(ISBLANK(J28),IF(ISBLANK(H28),"",(D28-B28)*VLOOKUP(H28,VLookups!$A$4:$B$13,2,FALSE)),J28),"")</f>
        <v/>
      </c>
      <c r="L28" s="76" t="str">
        <f t="shared" si="0"/>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97"/>
      <c r="K29" s="75" t="str">
        <f>IF(AND(B29&gt;0,C29&gt;0,D29&gt;0),IF(ISBLANK(J29),IF(ISBLANK(H29),"",(D29-B29)*VLOOKUP(H29,VLookups!$A$4:$B$13,2,FALSE)),J29),"")</f>
        <v/>
      </c>
      <c r="L29" s="76" t="str">
        <f t="shared" si="0"/>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97"/>
      <c r="K30" s="75" t="str">
        <f>IF(AND(B30&gt;0,C30&gt;0,D30&gt;0),IF(ISBLANK(J30),IF(ISBLANK(H30),"",(D30-B30)*VLOOKUP(H30,VLookups!$A$4:$B$13,2,FALSE)),J30),"")</f>
        <v/>
      </c>
      <c r="L30" s="76" t="str">
        <f t="shared" si="0"/>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97"/>
      <c r="K31" s="75" t="str">
        <f>IF(AND(B31&gt;0,C31&gt;0,D31&gt;0),IF(ISBLANK(J31),IF(ISBLANK(H31),"",(D31-B31)*VLOOKUP(H31,VLookups!$A$4:$B$13,2,FALSE)),J31),"")</f>
        <v/>
      </c>
      <c r="L31" s="76" t="str">
        <f t="shared" si="0"/>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97"/>
      <c r="K32" s="75" t="str">
        <f>IF(AND(B32&gt;0,C32&gt;0,D32&gt;0),IF(ISBLANK(J32),IF(ISBLANK(H32),"",(D32-B32)*VLOOKUP(H32,VLookups!$A$4:$B$13,2,FALSE)),J32),"")</f>
        <v/>
      </c>
      <c r="L32" s="76" t="str">
        <f t="shared" si="0"/>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97"/>
      <c r="K33" s="75" t="str">
        <f>IF(AND(B33&gt;0,C33&gt;0,D33&gt;0),IF(ISBLANK(J33),IF(ISBLANK(H33),"",(D33-B33)*VLOOKUP(H33,VLookups!$A$4:$B$13,2,FALSE)),J33),"")</f>
        <v/>
      </c>
      <c r="L33" s="76" t="str">
        <f t="shared" si="0"/>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97"/>
      <c r="K34" s="75" t="str">
        <f>IF(AND(B34&gt;0,C34&gt;0,D34&gt;0),IF(ISBLANK(J34),IF(ISBLANK(H34),"",(D34-B34)*VLOOKUP(H34,VLookups!$A$4:$B$13,2,FALSE)),J34),"")</f>
        <v/>
      </c>
      <c r="L34" s="76" t="str">
        <f t="shared" si="0"/>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97"/>
      <c r="K35" s="75" t="str">
        <f>IF(AND(B35&gt;0,C35&gt;0,D35&gt;0),IF(ISBLANK(J35),IF(ISBLANK(H35),"",(D35-B35)*VLOOKUP(H35,VLookups!$A$4:$B$13,2,FALSE)),J35),"")</f>
        <v/>
      </c>
      <c r="L35" s="76" t="str">
        <f t="shared" si="0"/>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97"/>
      <c r="K36" s="75" t="str">
        <f>IF(AND(B36&gt;0,C36&gt;0,D36&gt;0),IF(ISBLANK(J36),IF(ISBLANK(H36),"",(D36-B36)*VLOOKUP(H36,VLookups!$A$4:$B$13,2,FALSE)),J36),"")</f>
        <v/>
      </c>
      <c r="L36" s="76" t="str">
        <f t="shared" ref="L36:L67" si="131">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97"/>
      <c r="K37" s="75" t="str">
        <f>IF(AND(B37&gt;0,C37&gt;0,D37&gt;0),IF(ISBLANK(J37),IF(ISBLANK(H37),"",(D37-B37)*VLOOKUP(H37,VLookups!$A$4:$B$13,2,FALSE)),J37),"")</f>
        <v/>
      </c>
      <c r="L37" s="76" t="str">
        <f t="shared" si="131"/>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97"/>
      <c r="K38" s="75" t="str">
        <f>IF(AND(B38&gt;0,C38&gt;0,D38&gt;0),IF(ISBLANK(J38),IF(ISBLANK(H38),"",(D38-B38)*VLOOKUP(H38,VLookups!$A$4:$B$13,2,FALSE)),J38),"")</f>
        <v/>
      </c>
      <c r="L38" s="76" t="str">
        <f t="shared" si="131"/>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97"/>
      <c r="K39" s="75" t="str">
        <f>IF(AND(B39&gt;0,C39&gt;0,D39&gt;0),IF(ISBLANK(J39),IF(ISBLANK(H39),"",(D39-B39)*VLOOKUP(H39,VLookups!$A$4:$B$13,2,FALSE)),J39),"")</f>
        <v/>
      </c>
      <c r="L39" s="76" t="str">
        <f t="shared" si="131"/>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97"/>
      <c r="K40" s="75" t="str">
        <f>IF(AND(B40&gt;0,C40&gt;0,D40&gt;0),IF(ISBLANK(J40),IF(ISBLANK(H40),"",(D40-B40)*VLOOKUP(H40,VLookups!$A$4:$B$13,2,FALSE)),J40),"")</f>
        <v/>
      </c>
      <c r="L40" s="76" t="str">
        <f t="shared" si="131"/>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97"/>
      <c r="K41" s="75" t="str">
        <f>IF(AND(B41&gt;0,C41&gt;0,D41&gt;0),IF(ISBLANK(J41),IF(ISBLANK(H41),"",(D41-B41)*VLOOKUP(H41,VLookups!$A$4:$B$13,2,FALSE)),J41),"")</f>
        <v/>
      </c>
      <c r="L41" s="76" t="str">
        <f t="shared" si="131"/>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97"/>
      <c r="K42" s="75" t="str">
        <f>IF(AND(B42&gt;0,C42&gt;0,D42&gt;0),IF(ISBLANK(J42),IF(ISBLANK(H42),"",(D42-B42)*VLOOKUP(H42,VLookups!$A$4:$B$13,2,FALSE)),J42),"")</f>
        <v/>
      </c>
      <c r="L42" s="76" t="str">
        <f t="shared" si="131"/>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97"/>
      <c r="K43" s="75" t="str">
        <f>IF(AND(B43&gt;0,C43&gt;0,D43&gt;0),IF(ISBLANK(J43),IF(ISBLANK(H43),"",(D43-B43)*VLOOKUP(H43,VLookups!$A$4:$B$13,2,FALSE)),J43),"")</f>
        <v/>
      </c>
      <c r="L43" s="76" t="str">
        <f t="shared" si="131"/>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97"/>
      <c r="K44" s="75" t="str">
        <f>IF(AND(B44&gt;0,C44&gt;0,D44&gt;0),IF(ISBLANK(J44),IF(ISBLANK(H44),"",(D44-B44)*VLOOKUP(H44,VLookups!$A$4:$B$13,2,FALSE)),J44),"")</f>
        <v/>
      </c>
      <c r="L44" s="76" t="str">
        <f t="shared" si="131"/>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97"/>
      <c r="K45" s="75" t="str">
        <f>IF(AND(B45&gt;0,C45&gt;0,D45&gt;0),IF(ISBLANK(J45),IF(ISBLANK(H45),"",(D45-B45)*VLOOKUP(H45,VLookups!$A$4:$B$13,2,FALSE)),J45),"")</f>
        <v/>
      </c>
      <c r="L45" s="76" t="str">
        <f t="shared" si="131"/>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97"/>
      <c r="K46" s="75" t="str">
        <f>IF(AND(B46&gt;0,C46&gt;0,D46&gt;0),IF(ISBLANK(J46),IF(ISBLANK(H46),"",(D46-B46)*VLOOKUP(H46,VLookups!$A$4:$B$13,2,FALSE)),J46),"")</f>
        <v/>
      </c>
      <c r="L46" s="76" t="str">
        <f t="shared" si="131"/>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97"/>
      <c r="K47" s="75" t="str">
        <f>IF(AND(B47&gt;0,C47&gt;0,D47&gt;0),IF(ISBLANK(J47),IF(ISBLANK(H47),"",(D47-B47)*VLOOKUP(H47,VLookups!$A$4:$B$13,2,FALSE)),J47),"")</f>
        <v/>
      </c>
      <c r="L47" s="76" t="str">
        <f t="shared" si="131"/>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97"/>
      <c r="K48" s="75" t="str">
        <f>IF(AND(B48&gt;0,C48&gt;0,D48&gt;0),IF(ISBLANK(J48),IF(ISBLANK(H48),"",(D48-B48)*VLOOKUP(H48,VLookups!$A$4:$B$13,2,FALSE)),J48),"")</f>
        <v/>
      </c>
      <c r="L48" s="76" t="str">
        <f t="shared" si="131"/>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97"/>
      <c r="K49" s="75" t="str">
        <f>IF(AND(B49&gt;0,C49&gt;0,D49&gt;0),IF(ISBLANK(J49),IF(ISBLANK(H49),"",(D49-B49)*VLOOKUP(H49,VLookups!$A$4:$B$13,2,FALSE)),J49),"")</f>
        <v/>
      </c>
      <c r="L49" s="76" t="str">
        <f t="shared" si="131"/>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97"/>
      <c r="K50" s="75" t="str">
        <f>IF(AND(B50&gt;0,C50&gt;0,D50&gt;0),IF(ISBLANK(J50),IF(ISBLANK(H50),"",(D50-B50)*VLOOKUP(H50,VLookups!$A$4:$B$13,2,FALSE)),J50),"")</f>
        <v/>
      </c>
      <c r="L50" s="76" t="str">
        <f t="shared" si="131"/>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97"/>
      <c r="K51" s="75" t="str">
        <f>IF(AND(B51&gt;0,C51&gt;0,D51&gt;0),IF(ISBLANK(J51),IF(ISBLANK(H51),"",(D51-B51)*VLOOKUP(H51,VLookups!$A$4:$B$13,2,FALSE)),J51),"")</f>
        <v/>
      </c>
      <c r="L51" s="76" t="str">
        <f t="shared" si="131"/>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97"/>
      <c r="K52" s="75" t="str">
        <f>IF(AND(B52&gt;0,C52&gt;0,D52&gt;0),IF(ISBLANK(J52),IF(ISBLANK(H52),"",(D52-B52)*VLOOKUP(H52,VLookups!$A$4:$B$13,2,FALSE)),J52),"")</f>
        <v/>
      </c>
      <c r="L52" s="76" t="str">
        <f t="shared" si="131"/>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97"/>
      <c r="K53" s="75" t="str">
        <f>IF(AND(B53&gt;0,C53&gt;0,D53&gt;0),IF(ISBLANK(J53),IF(ISBLANK(H53),"",(D53-B53)*VLOOKUP(H53,VLookups!$A$4:$B$13,2,FALSE)),J53),"")</f>
        <v/>
      </c>
      <c r="L53" s="76" t="str">
        <f t="shared" si="131"/>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97"/>
      <c r="K54" s="75" t="str">
        <f>IF(AND(B54&gt;0,C54&gt;0,D54&gt;0),IF(ISBLANK(J54),IF(ISBLANK(H54),"",(D54-B54)*VLOOKUP(H54,VLookups!$A$4:$B$13,2,FALSE)),J54),"")</f>
        <v/>
      </c>
      <c r="L54" s="76" t="str">
        <f t="shared" si="131"/>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97"/>
      <c r="K55" s="75" t="str">
        <f>IF(AND(B55&gt;0,C55&gt;0,D55&gt;0),IF(ISBLANK(J55),IF(ISBLANK(H55),"",(D55-B55)*VLOOKUP(H55,VLookups!$A$4:$B$13,2,FALSE)),J55),"")</f>
        <v/>
      </c>
      <c r="L55" s="76" t="str">
        <f t="shared" si="131"/>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97"/>
      <c r="K56" s="75" t="str">
        <f>IF(AND(B56&gt;0,C56&gt;0,D56&gt;0),IF(ISBLANK(J56),IF(ISBLANK(H56),"",(D56-B56)*VLOOKUP(H56,VLookups!$A$4:$B$13,2,FALSE)),J56),"")</f>
        <v/>
      </c>
      <c r="L56" s="76" t="str">
        <f t="shared" si="131"/>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97"/>
      <c r="K57" s="75" t="str">
        <f>IF(AND(B57&gt;0,C57&gt;0,D57&gt;0),IF(ISBLANK(J57),IF(ISBLANK(H57),"",(D57-B57)*VLOOKUP(H57,VLookups!$A$4:$B$13,2,FALSE)),J57),"")</f>
        <v/>
      </c>
      <c r="L57" s="76" t="str">
        <f t="shared" si="131"/>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97"/>
      <c r="K58" s="75" t="str">
        <f>IF(AND(B58&gt;0,C58&gt;0,D58&gt;0),IF(ISBLANK(J58),IF(ISBLANK(H58),"",(D58-B58)*VLOOKUP(H58,VLookups!$A$4:$B$13,2,FALSE)),J58),"")</f>
        <v/>
      </c>
      <c r="L58" s="76" t="str">
        <f t="shared" si="131"/>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97"/>
      <c r="K59" s="75" t="str">
        <f>IF(AND(B59&gt;0,C59&gt;0,D59&gt;0),IF(ISBLANK(J59),IF(ISBLANK(H59),"",(D59-B59)*VLOOKUP(H59,VLookups!$A$4:$B$13,2,FALSE)),J59),"")</f>
        <v/>
      </c>
      <c r="L59" s="76" t="str">
        <f t="shared" si="131"/>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97"/>
      <c r="K60" s="75" t="str">
        <f>IF(AND(B60&gt;0,C60&gt;0,D60&gt;0),IF(ISBLANK(J60),IF(ISBLANK(H60),"",(D60-B60)*VLOOKUP(H60,VLookups!$A$4:$B$13,2,FALSE)),J60),"")</f>
        <v/>
      </c>
      <c r="L60" s="76" t="str">
        <f t="shared" si="131"/>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97"/>
      <c r="K61" s="75" t="str">
        <f>IF(AND(B61&gt;0,C61&gt;0,D61&gt;0),IF(ISBLANK(J61),IF(ISBLANK(H61),"",(D61-B61)*VLOOKUP(H61,VLookups!$A$4:$B$13,2,FALSE)),J61),"")</f>
        <v/>
      </c>
      <c r="L61" s="76" t="str">
        <f t="shared" si="131"/>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97"/>
      <c r="K62" s="75" t="str">
        <f>IF(AND(B62&gt;0,C62&gt;0,D62&gt;0),IF(ISBLANK(J62),IF(ISBLANK(H62),"",(D62-B62)*VLOOKUP(H62,VLookups!$A$4:$B$13,2,FALSE)),J62),"")</f>
        <v/>
      </c>
      <c r="L62" s="76" t="str">
        <f t="shared" si="131"/>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97"/>
      <c r="K63" s="75" t="str">
        <f>IF(AND(B63&gt;0,C63&gt;0,D63&gt;0),IF(ISBLANK(J63),IF(ISBLANK(H63),"",(D63-B63)*VLOOKUP(H63,VLookups!$A$4:$B$13,2,FALSE)),J63),"")</f>
        <v/>
      </c>
      <c r="L63" s="76" t="str">
        <f t="shared" si="131"/>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97"/>
      <c r="K64" s="75" t="str">
        <f>IF(AND(B64&gt;0,C64&gt;0,D64&gt;0),IF(ISBLANK(J64),IF(ISBLANK(H64),"",(D64-B64)*VLOOKUP(H64,VLookups!$A$4:$B$13,2,FALSE)),J64),"")</f>
        <v/>
      </c>
      <c r="L64" s="76" t="str">
        <f t="shared" si="131"/>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97"/>
      <c r="K65" s="75" t="str">
        <f>IF(AND(B65&gt;0,C65&gt;0,D65&gt;0),IF(ISBLANK(J65),IF(ISBLANK(H65),"",(D65-B65)*VLOOKUP(H65,VLookups!$A$4:$B$13,2,FALSE)),J65),"")</f>
        <v/>
      </c>
      <c r="L65" s="76" t="str">
        <f t="shared" si="131"/>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97"/>
      <c r="K66" s="75" t="str">
        <f>IF(AND(B66&gt;0,C66&gt;0,D66&gt;0),IF(ISBLANK(J66),IF(ISBLANK(H66),"",(D66-B66)*VLOOKUP(H66,VLookups!$A$4:$B$13,2,FALSE)),J66),"")</f>
        <v/>
      </c>
      <c r="L66" s="76" t="str">
        <f t="shared" si="131"/>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97"/>
      <c r="K67" s="75" t="str">
        <f>IF(AND(B67&gt;0,C67&gt;0,D67&gt;0),IF(ISBLANK(J67),IF(ISBLANK(H67),"",(D67-B67)*VLOOKUP(H67,VLookups!$A$4:$B$13,2,FALSE)),J67),"")</f>
        <v/>
      </c>
      <c r="L67" s="76" t="str">
        <f t="shared" si="131"/>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97"/>
      <c r="K68" s="75" t="str">
        <f>IF(AND(B68&gt;0,C68&gt;0,D68&gt;0),IF(ISBLANK(J68),IF(ISBLANK(H68),"",(D68-B68)*VLOOKUP(H68,VLookups!$A$4:$B$13,2,FALSE)),J68),"")</f>
        <v/>
      </c>
      <c r="L68" s="76" t="str">
        <f t="shared" ref="L68:L99" si="257">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97"/>
      <c r="K69" s="75" t="str">
        <f>IF(AND(B69&gt;0,C69&gt;0,D69&gt;0),IF(ISBLANK(J69),IF(ISBLANK(H69),"",(D69-B69)*VLOOKUP(H69,VLookups!$A$4:$B$13,2,FALSE)),J69),"")</f>
        <v/>
      </c>
      <c r="L69" s="76" t="str">
        <f t="shared" si="257"/>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97"/>
      <c r="K70" s="75" t="str">
        <f>IF(AND(B70&gt;0,C70&gt;0,D70&gt;0),IF(ISBLANK(J70),IF(ISBLANK(H70),"",(D70-B70)*VLOOKUP(H70,VLookups!$A$4:$B$13,2,FALSE)),J70),"")</f>
        <v/>
      </c>
      <c r="L70" s="76" t="str">
        <f t="shared" si="257"/>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97"/>
      <c r="K71" s="75" t="str">
        <f>IF(AND(B71&gt;0,C71&gt;0,D71&gt;0),IF(ISBLANK(J71),IF(ISBLANK(H71),"",(D71-B71)*VLOOKUP(H71,VLookups!$A$4:$B$13,2,FALSE)),J71),"")</f>
        <v/>
      </c>
      <c r="L71" s="76" t="str">
        <f t="shared" si="257"/>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97"/>
      <c r="K72" s="75" t="str">
        <f>IF(AND(B72&gt;0,C72&gt;0,D72&gt;0),IF(ISBLANK(J72),IF(ISBLANK(H72),"",(D72-B72)*VLOOKUP(H72,VLookups!$A$4:$B$13,2,FALSE)),J72),"")</f>
        <v/>
      </c>
      <c r="L72" s="76" t="str">
        <f t="shared" si="257"/>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97"/>
      <c r="K73" s="75" t="str">
        <f>IF(AND(B73&gt;0,C73&gt;0,D73&gt;0),IF(ISBLANK(J73),IF(ISBLANK(H73),"",(D73-B73)*VLOOKUP(H73,VLookups!$A$4:$B$13,2,FALSE)),J73),"")</f>
        <v/>
      </c>
      <c r="L73" s="76" t="str">
        <f t="shared" si="257"/>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97"/>
      <c r="K74" s="75" t="str">
        <f>IF(AND(B74&gt;0,C74&gt;0,D74&gt;0),IF(ISBLANK(J74),IF(ISBLANK(H74),"",(D74-B74)*VLOOKUP(H74,VLookups!$A$4:$B$13,2,FALSE)),J74),"")</f>
        <v/>
      </c>
      <c r="L74" s="76" t="str">
        <f t="shared" si="257"/>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97"/>
      <c r="K75" s="75" t="str">
        <f>IF(AND(B75&gt;0,C75&gt;0,D75&gt;0),IF(ISBLANK(J75),IF(ISBLANK(H75),"",(D75-B75)*VLOOKUP(H75,VLookups!$A$4:$B$13,2,FALSE)),J75),"")</f>
        <v/>
      </c>
      <c r="L75" s="76" t="str">
        <f t="shared" si="257"/>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97"/>
      <c r="K76" s="75" t="str">
        <f>IF(AND(B76&gt;0,C76&gt;0,D76&gt;0),IF(ISBLANK(J76),IF(ISBLANK(H76),"",(D76-B76)*VLOOKUP(H76,VLookups!$A$4:$B$13,2,FALSE)),J76),"")</f>
        <v/>
      </c>
      <c r="L76" s="76" t="str">
        <f t="shared" si="257"/>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97"/>
      <c r="K77" s="75" t="str">
        <f>IF(AND(B77&gt;0,C77&gt;0,D77&gt;0),IF(ISBLANK(J77),IF(ISBLANK(H77),"",(D77-B77)*VLOOKUP(H77,VLookups!$A$4:$B$13,2,FALSE)),J77),"")</f>
        <v/>
      </c>
      <c r="L77" s="76" t="str">
        <f t="shared" si="257"/>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97"/>
      <c r="K78" s="75" t="str">
        <f>IF(AND(B78&gt;0,C78&gt;0,D78&gt;0),IF(ISBLANK(J78),IF(ISBLANK(H78),"",(D78-B78)*VLOOKUP(H78,VLookups!$A$4:$B$13,2,FALSE)),J78),"")</f>
        <v/>
      </c>
      <c r="L78" s="76" t="str">
        <f t="shared" si="257"/>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97"/>
      <c r="K79" s="75" t="str">
        <f>IF(AND(B79&gt;0,C79&gt;0,D79&gt;0),IF(ISBLANK(J79),IF(ISBLANK(H79),"",(D79-B79)*VLOOKUP(H79,VLookups!$A$4:$B$13,2,FALSE)),J79),"")</f>
        <v/>
      </c>
      <c r="L79" s="76" t="str">
        <f t="shared" si="257"/>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97"/>
      <c r="K80" s="75" t="str">
        <f>IF(AND(B80&gt;0,C80&gt;0,D80&gt;0),IF(ISBLANK(J80),IF(ISBLANK(H80),"",(D80-B80)*VLOOKUP(H80,VLookups!$A$4:$B$13,2,FALSE)),J80),"")</f>
        <v/>
      </c>
      <c r="L80" s="76" t="str">
        <f t="shared" si="257"/>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97"/>
      <c r="K81" s="75" t="str">
        <f>IF(AND(B81&gt;0,C81&gt;0,D81&gt;0),IF(ISBLANK(J81),IF(ISBLANK(H81),"",(D81-B81)*VLOOKUP(H81,VLookups!$A$4:$B$13,2,FALSE)),J81),"")</f>
        <v/>
      </c>
      <c r="L81" s="76" t="str">
        <f t="shared" si="257"/>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97"/>
      <c r="K82" s="75" t="str">
        <f>IF(AND(B82&gt;0,C82&gt;0,D82&gt;0),IF(ISBLANK(J82),IF(ISBLANK(H82),"",(D82-B82)*VLOOKUP(H82,VLookups!$A$4:$B$13,2,FALSE)),J82),"")</f>
        <v/>
      </c>
      <c r="L82" s="76" t="str">
        <f t="shared" si="257"/>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97"/>
      <c r="K83" s="75" t="str">
        <f>IF(AND(B83&gt;0,C83&gt;0,D83&gt;0),IF(ISBLANK(J83),IF(ISBLANK(H83),"",(D83-B83)*VLOOKUP(H83,VLookups!$A$4:$B$13,2,FALSE)),J83),"")</f>
        <v/>
      </c>
      <c r="L83" s="76" t="str">
        <f t="shared" si="257"/>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97"/>
      <c r="K84" s="75" t="str">
        <f>IF(AND(B84&gt;0,C84&gt;0,D84&gt;0),IF(ISBLANK(J84),IF(ISBLANK(H84),"",(D84-B84)*VLOOKUP(H84,VLookups!$A$4:$B$13,2,FALSE)),J84),"")</f>
        <v/>
      </c>
      <c r="L84" s="76" t="str">
        <f t="shared" si="257"/>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97"/>
      <c r="K85" s="75" t="str">
        <f>IF(AND(B85&gt;0,C85&gt;0,D85&gt;0),IF(ISBLANK(J85),IF(ISBLANK(H85),"",(D85-B85)*VLOOKUP(H85,VLookups!$A$4:$B$13,2,FALSE)),J85),"")</f>
        <v/>
      </c>
      <c r="L85" s="76" t="str">
        <f t="shared" si="257"/>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97"/>
      <c r="K86" s="75" t="str">
        <f>IF(AND(B86&gt;0,C86&gt;0,D86&gt;0),IF(ISBLANK(J86),IF(ISBLANK(H86),"",(D86-B86)*VLOOKUP(H86,VLookups!$A$4:$B$13,2,FALSE)),J86),"")</f>
        <v/>
      </c>
      <c r="L86" s="76" t="str">
        <f t="shared" si="257"/>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97"/>
      <c r="K87" s="75" t="str">
        <f>IF(AND(B87&gt;0,C87&gt;0,D87&gt;0),IF(ISBLANK(J87),IF(ISBLANK(H87),"",(D87-B87)*VLOOKUP(H87,VLookups!$A$4:$B$13,2,FALSE)),J87),"")</f>
        <v/>
      </c>
      <c r="L87" s="76" t="str">
        <f t="shared" si="257"/>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97"/>
      <c r="K88" s="75" t="str">
        <f>IF(AND(B88&gt;0,C88&gt;0,D88&gt;0),IF(ISBLANK(J88),IF(ISBLANK(H88),"",(D88-B88)*VLOOKUP(H88,VLookups!$A$4:$B$13,2,FALSE)),J88),"")</f>
        <v/>
      </c>
      <c r="L88" s="76" t="str">
        <f t="shared" si="257"/>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97"/>
      <c r="K89" s="75" t="str">
        <f>IF(AND(B89&gt;0,C89&gt;0,D89&gt;0),IF(ISBLANK(J89),IF(ISBLANK(H89),"",(D89-B89)*VLOOKUP(H89,VLookups!$A$4:$B$13,2,FALSE)),J89),"")</f>
        <v/>
      </c>
      <c r="L89" s="76" t="str">
        <f t="shared" si="257"/>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97"/>
      <c r="K90" s="75" t="str">
        <f>IF(AND(B90&gt;0,C90&gt;0,D90&gt;0),IF(ISBLANK(J90),IF(ISBLANK(H90),"",(D90-B90)*VLOOKUP(H90,VLookups!$A$4:$B$13,2,FALSE)),J90),"")</f>
        <v/>
      </c>
      <c r="L90" s="76" t="str">
        <f t="shared" si="257"/>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97"/>
      <c r="K91" s="75" t="str">
        <f>IF(AND(B91&gt;0,C91&gt;0,D91&gt;0),IF(ISBLANK(J91),IF(ISBLANK(H91),"",(D91-B91)*VLOOKUP(H91,VLookups!$A$4:$B$13,2,FALSE)),J91),"")</f>
        <v/>
      </c>
      <c r="L91" s="76" t="str">
        <f t="shared" si="257"/>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97"/>
      <c r="K92" s="75" t="str">
        <f>IF(AND(B92&gt;0,C92&gt;0,D92&gt;0),IF(ISBLANK(J92),IF(ISBLANK(H92),"",(D92-B92)*VLOOKUP(H92,VLookups!$A$4:$B$13,2,FALSE)),J92),"")</f>
        <v/>
      </c>
      <c r="L92" s="76" t="str">
        <f t="shared" si="257"/>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97"/>
      <c r="K93" s="75" t="str">
        <f>IF(AND(B93&gt;0,C93&gt;0,D93&gt;0),IF(ISBLANK(J93),IF(ISBLANK(H93),"",(D93-B93)*VLOOKUP(H93,VLookups!$A$4:$B$13,2,FALSE)),J93),"")</f>
        <v/>
      </c>
      <c r="L93" s="76" t="str">
        <f t="shared" si="257"/>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97"/>
      <c r="K94" s="75" t="str">
        <f>IF(AND(B94&gt;0,C94&gt;0,D94&gt;0),IF(ISBLANK(J94),IF(ISBLANK(H94),"",(D94-B94)*VLOOKUP(H94,VLookups!$A$4:$B$13,2,FALSE)),J94),"")</f>
        <v/>
      </c>
      <c r="L94" s="76" t="str">
        <f t="shared" si="257"/>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97"/>
      <c r="K95" s="75" t="str">
        <f>IF(AND(B95&gt;0,C95&gt;0,D95&gt;0),IF(ISBLANK(J95),IF(ISBLANK(H95),"",(D95-B95)*VLOOKUP(H95,VLookups!$A$4:$B$13,2,FALSE)),J95),"")</f>
        <v/>
      </c>
      <c r="L95" s="76" t="str">
        <f t="shared" si="257"/>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97"/>
      <c r="K96" s="75" t="str">
        <f>IF(AND(B96&gt;0,C96&gt;0,D96&gt;0),IF(ISBLANK(J96),IF(ISBLANK(H96),"",(D96-B96)*VLOOKUP(H96,VLookups!$A$4:$B$13,2,FALSE)),J96),"")</f>
        <v/>
      </c>
      <c r="L96" s="76" t="str">
        <f t="shared" si="257"/>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97"/>
      <c r="K97" s="75" t="str">
        <f>IF(AND(B97&gt;0,C97&gt;0,D97&gt;0),IF(ISBLANK(J97),IF(ISBLANK(H97),"",(D97-B97)*VLOOKUP(H97,VLookups!$A$4:$B$13,2,FALSE)),J97),"")</f>
        <v/>
      </c>
      <c r="L97" s="76" t="str">
        <f t="shared" si="257"/>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97"/>
      <c r="K98" s="75" t="str">
        <f>IF(AND(B98&gt;0,C98&gt;0,D98&gt;0),IF(ISBLANK(J98),IF(ISBLANK(H98),"",(D98-B98)*VLOOKUP(H98,VLookups!$A$4:$B$13,2,FALSE)),J98),"")</f>
        <v/>
      </c>
      <c r="L98" s="76" t="str">
        <f t="shared" si="257"/>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97"/>
      <c r="K99" s="75" t="str">
        <f>IF(AND(B99&gt;0,C99&gt;0,D99&gt;0),IF(ISBLANK(J99),IF(ISBLANK(H99),"",(D99-B99)*VLOOKUP(H99,VLookups!$A$4:$B$13,2,FALSE)),J99),"")</f>
        <v/>
      </c>
      <c r="L99" s="76" t="str">
        <f t="shared" si="257"/>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97"/>
      <c r="K100" s="75" t="str">
        <f>IF(AND(B100&gt;0,C100&gt;0,D100&gt;0),IF(ISBLANK(J100),IF(ISBLANK(H100),"",(D100-B100)*VLOOKUP(H100,VLookups!$A$4:$B$13,2,FALSE)),J100),"")</f>
        <v/>
      </c>
      <c r="L100" s="76" t="str">
        <f t="shared" ref="L100:L103" si="38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97"/>
      <c r="K101" s="75" t="str">
        <f>IF(AND(B101&gt;0,C101&gt;0,D101&gt;0),IF(ISBLANK(J101),IF(ISBLANK(H101),"",(D101-B101)*VLOOKUP(H101,VLookups!$A$4:$B$13,2,FALSE)),J101),"")</f>
        <v/>
      </c>
      <c r="L101" s="76" t="str">
        <f t="shared" si="38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97"/>
      <c r="K102" s="75" t="str">
        <f>IF(AND(B102&gt;0,C102&gt;0,D102&gt;0),IF(ISBLANK(J102),IF(ISBLANK(H102),"",(D102-B102)*VLOOKUP(H102,VLookups!$A$4:$B$13,2,FALSE)),J102),"")</f>
        <v/>
      </c>
      <c r="L102" s="76" t="str">
        <f t="shared" si="38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97"/>
      <c r="K103" s="75" t="str">
        <f>IF(AND(B103&gt;0,C103&gt;0,D103&gt;0),IF(ISBLANK(J103),IF(ISBLANK(H103),"",(D103-B103)*VLOOKUP(H103,VLookups!$A$4:$B$13,2,FALSE)),J103),"")</f>
        <v/>
      </c>
      <c r="L103" s="76" t="str">
        <f t="shared" si="38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88">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9">
        <f>IF(ISNONTEXT($V104),V104+(($DS$104-$V$104)/101),"")</f>
        <v>881.54612942425365</v>
      </c>
      <c r="X104" s="259">
        <f t="shared" ref="X104:CI104" si="392">IF(ISNONTEXT($V104),W104+(($DS$104-$V$104)/101),"")</f>
        <v>889.99974297123845</v>
      </c>
      <c r="Y104" s="259">
        <f t="shared" si="392"/>
        <v>898.45335651822325</v>
      </c>
      <c r="Z104" s="259">
        <f t="shared" si="392"/>
        <v>906.90697006520804</v>
      </c>
      <c r="AA104" s="259">
        <f t="shared" si="392"/>
        <v>915.36058361219284</v>
      </c>
      <c r="AB104" s="259">
        <f t="shared" si="392"/>
        <v>923.81419715917764</v>
      </c>
      <c r="AC104" s="259">
        <f t="shared" si="392"/>
        <v>932.26781070616244</v>
      </c>
      <c r="AD104" s="259">
        <f t="shared" si="392"/>
        <v>940.72142425314723</v>
      </c>
      <c r="AE104" s="259">
        <f t="shared" si="392"/>
        <v>949.17503780013203</v>
      </c>
      <c r="AF104" s="259">
        <f t="shared" si="392"/>
        <v>957.62865134711683</v>
      </c>
      <c r="AG104" s="259">
        <f t="shared" si="392"/>
        <v>966.08226489410163</v>
      </c>
      <c r="AH104" s="259">
        <f t="shared" si="392"/>
        <v>974.53587844108642</v>
      </c>
      <c r="AI104" s="259">
        <f t="shared" si="392"/>
        <v>982.98949198807122</v>
      </c>
      <c r="AJ104" s="259">
        <f t="shared" si="392"/>
        <v>991.44310553505602</v>
      </c>
      <c r="AK104" s="259">
        <f t="shared" si="392"/>
        <v>999.89671908204082</v>
      </c>
      <c r="AL104" s="259">
        <f t="shared" si="392"/>
        <v>1008.3503326290256</v>
      </c>
      <c r="AM104" s="259">
        <f t="shared" si="392"/>
        <v>1016.8039461760104</v>
      </c>
      <c r="AN104" s="259">
        <f t="shared" si="392"/>
        <v>1025.2575597229952</v>
      </c>
      <c r="AO104" s="259">
        <f t="shared" si="392"/>
        <v>1033.71117326998</v>
      </c>
      <c r="AP104" s="259">
        <f t="shared" si="392"/>
        <v>1042.1647868169648</v>
      </c>
      <c r="AQ104" s="259">
        <f t="shared" si="392"/>
        <v>1050.6184003639496</v>
      </c>
      <c r="AR104" s="259">
        <f t="shared" si="392"/>
        <v>1059.0720139109344</v>
      </c>
      <c r="AS104" s="259">
        <f t="shared" si="392"/>
        <v>1067.5256274579192</v>
      </c>
      <c r="AT104" s="259">
        <f t="shared" si="392"/>
        <v>1075.979241004904</v>
      </c>
      <c r="AU104" s="259">
        <f t="shared" si="392"/>
        <v>1084.4328545518888</v>
      </c>
      <c r="AV104" s="259">
        <f t="shared" si="392"/>
        <v>1092.8864680988736</v>
      </c>
      <c r="AW104" s="259">
        <f t="shared" si="392"/>
        <v>1101.3400816458584</v>
      </c>
      <c r="AX104" s="259">
        <f t="shared" si="392"/>
        <v>1109.7936951928432</v>
      </c>
      <c r="AY104" s="259">
        <f t="shared" si="392"/>
        <v>1118.247308739828</v>
      </c>
      <c r="AZ104" s="259">
        <f t="shared" si="392"/>
        <v>1126.7009222868128</v>
      </c>
      <c r="BA104" s="259">
        <f t="shared" si="392"/>
        <v>1135.1545358337976</v>
      </c>
      <c r="BB104" s="259">
        <f t="shared" si="392"/>
        <v>1143.6081493807824</v>
      </c>
      <c r="BC104" s="259">
        <f t="shared" si="392"/>
        <v>1152.0617629277672</v>
      </c>
      <c r="BD104" s="259">
        <f t="shared" si="392"/>
        <v>1160.515376474752</v>
      </c>
      <c r="BE104" s="259">
        <f t="shared" si="392"/>
        <v>1168.9689900217368</v>
      </c>
      <c r="BF104" s="259">
        <f t="shared" si="392"/>
        <v>1177.4226035687216</v>
      </c>
      <c r="BG104" s="259">
        <f t="shared" si="392"/>
        <v>1185.8762171157064</v>
      </c>
      <c r="BH104" s="259">
        <f t="shared" si="392"/>
        <v>1194.3298306626912</v>
      </c>
      <c r="BI104" s="259">
        <f t="shared" si="392"/>
        <v>1202.783444209676</v>
      </c>
      <c r="BJ104" s="259">
        <f t="shared" si="392"/>
        <v>1211.2370577566608</v>
      </c>
      <c r="BK104" s="259">
        <f t="shared" si="392"/>
        <v>1219.6906713036456</v>
      </c>
      <c r="BL104" s="259">
        <f t="shared" si="392"/>
        <v>1228.1442848506304</v>
      </c>
      <c r="BM104" s="259">
        <f t="shared" si="392"/>
        <v>1236.5978983976152</v>
      </c>
      <c r="BN104" s="259">
        <f t="shared" si="392"/>
        <v>1245.0515119446</v>
      </c>
      <c r="BO104" s="259">
        <f t="shared" si="392"/>
        <v>1253.5051254915847</v>
      </c>
      <c r="BP104" s="259">
        <f t="shared" si="392"/>
        <v>1261.9587390385695</v>
      </c>
      <c r="BQ104" s="259">
        <f t="shared" si="392"/>
        <v>1270.4123525855543</v>
      </c>
      <c r="BR104" s="259">
        <f t="shared" si="392"/>
        <v>1278.8659661325391</v>
      </c>
      <c r="BS104" s="259">
        <f t="shared" si="392"/>
        <v>1287.3195796795239</v>
      </c>
      <c r="BT104" s="259">
        <f t="shared" si="392"/>
        <v>1295.7731932265087</v>
      </c>
      <c r="BU104" s="259">
        <f t="shared" si="392"/>
        <v>1304.2268067734935</v>
      </c>
      <c r="BV104" s="259">
        <f t="shared" si="392"/>
        <v>1312.6804203204783</v>
      </c>
      <c r="BW104" s="259">
        <f t="shared" si="392"/>
        <v>1321.1340338674631</v>
      </c>
      <c r="BX104" s="259">
        <f t="shared" si="392"/>
        <v>1329.5876474144479</v>
      </c>
      <c r="BY104" s="259">
        <f t="shared" si="392"/>
        <v>1338.0412609614327</v>
      </c>
      <c r="BZ104" s="259">
        <f t="shared" si="392"/>
        <v>1346.4948745084175</v>
      </c>
      <c r="CA104" s="259">
        <f t="shared" si="392"/>
        <v>1354.9484880554023</v>
      </c>
      <c r="CB104" s="259">
        <f t="shared" si="392"/>
        <v>1363.4021016023871</v>
      </c>
      <c r="CC104" s="259">
        <f t="shared" si="392"/>
        <v>1371.8557151493719</v>
      </c>
      <c r="CD104" s="259">
        <f t="shared" si="392"/>
        <v>1380.3093286963567</v>
      </c>
      <c r="CE104" s="259">
        <f t="shared" si="392"/>
        <v>1388.7629422433415</v>
      </c>
      <c r="CF104" s="259">
        <f t="shared" si="392"/>
        <v>1397.2165557903263</v>
      </c>
      <c r="CG104" s="259">
        <f t="shared" si="392"/>
        <v>1405.6701693373111</v>
      </c>
      <c r="CH104" s="259">
        <f t="shared" si="392"/>
        <v>1414.1237828842959</v>
      </c>
      <c r="CI104" s="259">
        <f t="shared" si="392"/>
        <v>1422.5773964312807</v>
      </c>
      <c r="CJ104" s="259">
        <f t="shared" ref="CJ104:DR104" si="393">IF(ISNONTEXT($V104),CI104+(($DS$104-$V$104)/101),"")</f>
        <v>1431.0310099782655</v>
      </c>
      <c r="CK104" s="259">
        <f t="shared" si="393"/>
        <v>1439.4846235252503</v>
      </c>
      <c r="CL104" s="259">
        <f t="shared" si="393"/>
        <v>1447.9382370722351</v>
      </c>
      <c r="CM104" s="259">
        <f t="shared" si="393"/>
        <v>1456.3918506192199</v>
      </c>
      <c r="CN104" s="259">
        <f t="shared" si="393"/>
        <v>1464.8454641662047</v>
      </c>
      <c r="CO104" s="259">
        <f t="shared" si="393"/>
        <v>1473.2990777131895</v>
      </c>
      <c r="CP104" s="259">
        <f t="shared" si="393"/>
        <v>1481.7526912601743</v>
      </c>
      <c r="CQ104" s="259">
        <f t="shared" si="393"/>
        <v>1490.2063048071591</v>
      </c>
      <c r="CR104" s="259">
        <f t="shared" si="393"/>
        <v>1498.6599183541439</v>
      </c>
      <c r="CS104" s="259">
        <f t="shared" si="393"/>
        <v>1507.1135319011287</v>
      </c>
      <c r="CT104" s="259">
        <f t="shared" si="393"/>
        <v>1515.5671454481135</v>
      </c>
      <c r="CU104" s="259">
        <f t="shared" si="393"/>
        <v>1524.0207589950983</v>
      </c>
      <c r="CV104" s="259">
        <f t="shared" si="393"/>
        <v>1532.4743725420831</v>
      </c>
      <c r="CW104" s="259">
        <f t="shared" si="393"/>
        <v>1540.9279860890679</v>
      </c>
      <c r="CX104" s="259">
        <f t="shared" si="393"/>
        <v>1549.3815996360527</v>
      </c>
      <c r="CY104" s="259">
        <f t="shared" si="393"/>
        <v>1557.8352131830375</v>
      </c>
      <c r="CZ104" s="259">
        <f t="shared" si="393"/>
        <v>1566.2888267300223</v>
      </c>
      <c r="DA104" s="259">
        <f t="shared" si="393"/>
        <v>1574.7424402770071</v>
      </c>
      <c r="DB104" s="259">
        <f t="shared" si="393"/>
        <v>1583.1960538239919</v>
      </c>
      <c r="DC104" s="259">
        <f t="shared" si="393"/>
        <v>1591.6496673709767</v>
      </c>
      <c r="DD104" s="259">
        <f t="shared" si="393"/>
        <v>1600.1032809179615</v>
      </c>
      <c r="DE104" s="259">
        <f t="shared" si="393"/>
        <v>1608.5568944649463</v>
      </c>
      <c r="DF104" s="259">
        <f t="shared" si="393"/>
        <v>1617.0105080119311</v>
      </c>
      <c r="DG104" s="259">
        <f t="shared" si="393"/>
        <v>1625.4641215589158</v>
      </c>
      <c r="DH104" s="259">
        <f t="shared" si="393"/>
        <v>1633.9177351059006</v>
      </c>
      <c r="DI104" s="259">
        <f t="shared" si="393"/>
        <v>1642.3713486528854</v>
      </c>
      <c r="DJ104" s="259">
        <f t="shared" si="393"/>
        <v>1650.8249621998702</v>
      </c>
      <c r="DK104" s="259">
        <f t="shared" si="393"/>
        <v>1659.278575746855</v>
      </c>
      <c r="DL104" s="259">
        <f t="shared" si="393"/>
        <v>1667.7321892938398</v>
      </c>
      <c r="DM104" s="259">
        <f t="shared" si="393"/>
        <v>1676.1858028408246</v>
      </c>
      <c r="DN104" s="259">
        <f t="shared" si="393"/>
        <v>1684.6394163878094</v>
      </c>
      <c r="DO104" s="259">
        <f t="shared" si="393"/>
        <v>1693.0930299347942</v>
      </c>
      <c r="DP104" s="259">
        <f t="shared" si="393"/>
        <v>1701.546643481779</v>
      </c>
      <c r="DQ104" s="259">
        <f t="shared" si="393"/>
        <v>1710.0002570287638</v>
      </c>
      <c r="DR104" s="259">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68" t="s">
        <v>79</v>
      </c>
      <c r="C106" s="369"/>
      <c r="D106" s="370"/>
      <c r="E106" s="5"/>
      <c r="F106" s="5"/>
      <c r="G106" s="5"/>
      <c r="H106" s="5"/>
      <c r="I106" s="5"/>
      <c r="K106" s="33" t="s">
        <v>88</v>
      </c>
      <c r="L106" s="33"/>
      <c r="M106" s="98">
        <v>1000</v>
      </c>
      <c r="N106" s="290">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12">
        <f>IF(AND($D$112&gt;0,$D$113&gt;0),IF(OR(W104&lt;$D$112,W104=$D$112),DT104,0),"")</f>
        <v>3.7153956916851966E-5</v>
      </c>
      <c r="DU106" s="212">
        <f t="shared" ref="DU106:GF106" si="394">IF(AND($D$112&gt;0,$D$113&gt;0),IF(OR(X104&lt;$D$112,X104=$D$112),DU104,0),"")</f>
        <v>4.4167733028176379E-5</v>
      </c>
      <c r="DV106" s="212">
        <f t="shared" si="394"/>
        <v>5.2320572943209654E-5</v>
      </c>
      <c r="DW106" s="212">
        <f t="shared" si="394"/>
        <v>6.1759990345772352E-5</v>
      </c>
      <c r="DX106" s="212">
        <f t="shared" si="394"/>
        <v>7.2645596465592988E-5</v>
      </c>
      <c r="DY106" s="212">
        <f t="shared" si="394"/>
        <v>8.5148835843549964E-5</v>
      </c>
      <c r="DZ106" s="212">
        <f t="shared" si="394"/>
        <v>9.9452448897874218E-5</v>
      </c>
      <c r="EA106" s="212">
        <f t="shared" si="394"/>
        <v>1.1574962553681635E-4</v>
      </c>
      <c r="EB106" s="212">
        <f t="shared" si="394"/>
        <v>1.342428160906771E-4</v>
      </c>
      <c r="EC106" s="212">
        <f t="shared" si="394"/>
        <v>1.5514216923819709E-4</v>
      </c>
      <c r="ED106" s="212">
        <f t="shared" si="394"/>
        <v>1.786635714958534E-4</v>
      </c>
      <c r="EE106" s="212">
        <f t="shared" si="394"/>
        <v>2.0502626930338197E-4</v>
      </c>
      <c r="EF106" s="212">
        <f t="shared" si="394"/>
        <v>2.3445006280808507E-4</v>
      </c>
      <c r="EG106" s="212">
        <f t="shared" si="394"/>
        <v>2.6715207010213573E-4</v>
      </c>
      <c r="EH106" s="212">
        <f t="shared" si="394"/>
        <v>3.0334307181593549E-4</v>
      </c>
      <c r="EI106" s="212">
        <f t="shared" si="394"/>
        <v>3.4322345846217071E-4</v>
      </c>
      <c r="EJ106" s="212">
        <f t="shared" si="394"/>
        <v>3.8697881653184621E-4</v>
      </c>
      <c r="EK106" s="212">
        <f t="shared" si="394"/>
        <v>4.3477520376319949E-4</v>
      </c>
      <c r="EL106" s="212">
        <f t="shared" si="394"/>
        <v>4.8675417886244384E-4</v>
      </c>
      <c r="EM106" s="212">
        <f t="shared" si="394"/>
        <v>5.430276658102603E-4</v>
      </c>
      <c r="EN106" s="212">
        <f t="shared" si="394"/>
        <v>6.0367274724055728E-4</v>
      </c>
      <c r="EO106" s="212">
        <f t="shared" si="394"/>
        <v>6.6872649468429756E-4</v>
      </c>
      <c r="EP106" s="212">
        <f t="shared" si="394"/>
        <v>7.3818095515900415E-4</v>
      </c>
      <c r="EQ106" s="212">
        <f t="shared" si="394"/>
        <v>8.119784230738304E-4</v>
      </c>
      <c r="ER106" s="212">
        <f t="shared" si="394"/>
        <v>8.9000713314518179E-4</v>
      </c>
      <c r="ES106" s="212">
        <f t="shared" si="394"/>
        <v>9.7209751345258362E-4</v>
      </c>
      <c r="ET106" s="212">
        <f t="shared" si="394"/>
        <v>1.0580191374474932E-3</v>
      </c>
      <c r="EU106" s="212">
        <f t="shared" si="394"/>
        <v>1.1474785092882402E-3</v>
      </c>
      <c r="EV106" s="212">
        <f t="shared" si="394"/>
        <v>0</v>
      </c>
      <c r="EW106" s="212">
        <f t="shared" si="394"/>
        <v>0</v>
      </c>
      <c r="EX106" s="212">
        <f t="shared" si="394"/>
        <v>0</v>
      </c>
      <c r="EY106" s="212">
        <f t="shared" si="394"/>
        <v>0</v>
      </c>
      <c r="EZ106" s="212">
        <f t="shared" si="394"/>
        <v>0</v>
      </c>
      <c r="FA106" s="212">
        <f t="shared" si="394"/>
        <v>0</v>
      </c>
      <c r="FB106" s="212">
        <f t="shared" si="394"/>
        <v>0</v>
      </c>
      <c r="FC106" s="212">
        <f t="shared" si="394"/>
        <v>0</v>
      </c>
      <c r="FD106" s="212">
        <f t="shared" si="394"/>
        <v>0</v>
      </c>
      <c r="FE106" s="212">
        <f t="shared" si="394"/>
        <v>0</v>
      </c>
      <c r="FF106" s="212">
        <f t="shared" si="394"/>
        <v>0</v>
      </c>
      <c r="FG106" s="212">
        <f t="shared" si="394"/>
        <v>0</v>
      </c>
      <c r="FH106" s="212">
        <f t="shared" si="394"/>
        <v>0</v>
      </c>
      <c r="FI106" s="212">
        <f t="shared" si="394"/>
        <v>0</v>
      </c>
      <c r="FJ106" s="212">
        <f t="shared" si="394"/>
        <v>0</v>
      </c>
      <c r="FK106" s="212">
        <f t="shared" si="394"/>
        <v>0</v>
      </c>
      <c r="FL106" s="212">
        <f t="shared" si="394"/>
        <v>0</v>
      </c>
      <c r="FM106" s="212">
        <f t="shared" si="394"/>
        <v>0</v>
      </c>
      <c r="FN106" s="212">
        <f t="shared" si="394"/>
        <v>0</v>
      </c>
      <c r="FO106" s="212">
        <f t="shared" si="394"/>
        <v>0</v>
      </c>
      <c r="FP106" s="212">
        <f t="shared" si="394"/>
        <v>0</v>
      </c>
      <c r="FQ106" s="212">
        <f t="shared" si="394"/>
        <v>0</v>
      </c>
      <c r="FR106" s="212">
        <f t="shared" si="394"/>
        <v>0</v>
      </c>
      <c r="FS106" s="212">
        <f t="shared" si="394"/>
        <v>0</v>
      </c>
      <c r="FT106" s="212">
        <f t="shared" si="394"/>
        <v>0</v>
      </c>
      <c r="FU106" s="212">
        <f t="shared" si="394"/>
        <v>0</v>
      </c>
      <c r="FV106" s="212">
        <f t="shared" si="394"/>
        <v>0</v>
      </c>
      <c r="FW106" s="212">
        <f t="shared" si="394"/>
        <v>0</v>
      </c>
      <c r="FX106" s="212">
        <f t="shared" si="394"/>
        <v>0</v>
      </c>
      <c r="FY106" s="212">
        <f t="shared" si="394"/>
        <v>0</v>
      </c>
      <c r="FZ106" s="212">
        <f t="shared" si="394"/>
        <v>0</v>
      </c>
      <c r="GA106" s="212">
        <f t="shared" si="394"/>
        <v>0</v>
      </c>
      <c r="GB106" s="212">
        <f t="shared" si="394"/>
        <v>0</v>
      </c>
      <c r="GC106" s="212">
        <f t="shared" si="394"/>
        <v>0</v>
      </c>
      <c r="GD106" s="212">
        <f t="shared" si="394"/>
        <v>0</v>
      </c>
      <c r="GE106" s="212">
        <f t="shared" si="394"/>
        <v>0</v>
      </c>
      <c r="GF106" s="212">
        <f t="shared" si="394"/>
        <v>0</v>
      </c>
      <c r="GG106" s="212">
        <f t="shared" ref="GG106:HP106" si="395">IF(AND($D$112&gt;0,$D$113&gt;0),IF(OR(CJ104&lt;$D$112,CJ104=$D$112),GG104,0),"")</f>
        <v>0</v>
      </c>
      <c r="GH106" s="212">
        <f t="shared" si="395"/>
        <v>0</v>
      </c>
      <c r="GI106" s="212">
        <f t="shared" si="395"/>
        <v>0</v>
      </c>
      <c r="GJ106" s="212">
        <f t="shared" si="395"/>
        <v>0</v>
      </c>
      <c r="GK106" s="212">
        <f t="shared" si="395"/>
        <v>0</v>
      </c>
      <c r="GL106" s="212">
        <f t="shared" si="395"/>
        <v>0</v>
      </c>
      <c r="GM106" s="212">
        <f t="shared" si="395"/>
        <v>0</v>
      </c>
      <c r="GN106" s="212">
        <f t="shared" si="395"/>
        <v>0</v>
      </c>
      <c r="GO106" s="212">
        <f t="shared" si="395"/>
        <v>0</v>
      </c>
      <c r="GP106" s="212">
        <f t="shared" si="395"/>
        <v>0</v>
      </c>
      <c r="GQ106" s="212">
        <f t="shared" si="395"/>
        <v>0</v>
      </c>
      <c r="GR106" s="212">
        <f t="shared" si="395"/>
        <v>0</v>
      </c>
      <c r="GS106" s="212">
        <f t="shared" si="395"/>
        <v>0</v>
      </c>
      <c r="GT106" s="212">
        <f t="shared" si="395"/>
        <v>0</v>
      </c>
      <c r="GU106" s="212">
        <f t="shared" si="395"/>
        <v>0</v>
      </c>
      <c r="GV106" s="212">
        <f t="shared" si="395"/>
        <v>0</v>
      </c>
      <c r="GW106" s="212">
        <f t="shared" si="395"/>
        <v>0</v>
      </c>
      <c r="GX106" s="212">
        <f t="shared" si="395"/>
        <v>0</v>
      </c>
      <c r="GY106" s="212">
        <f t="shared" si="395"/>
        <v>0</v>
      </c>
      <c r="GZ106" s="212">
        <f t="shared" si="395"/>
        <v>0</v>
      </c>
      <c r="HA106" s="212">
        <f t="shared" si="395"/>
        <v>0</v>
      </c>
      <c r="HB106" s="212">
        <f t="shared" si="395"/>
        <v>0</v>
      </c>
      <c r="HC106" s="212">
        <f t="shared" si="395"/>
        <v>0</v>
      </c>
      <c r="HD106" s="212">
        <f t="shared" si="395"/>
        <v>0</v>
      </c>
      <c r="HE106" s="212">
        <f t="shared" si="395"/>
        <v>0</v>
      </c>
      <c r="HF106" s="212">
        <f t="shared" si="395"/>
        <v>0</v>
      </c>
      <c r="HG106" s="212">
        <f t="shared" si="395"/>
        <v>0</v>
      </c>
      <c r="HH106" s="212">
        <f t="shared" si="395"/>
        <v>0</v>
      </c>
      <c r="HI106" s="212">
        <f t="shared" si="395"/>
        <v>0</v>
      </c>
      <c r="HJ106" s="212">
        <f t="shared" si="395"/>
        <v>0</v>
      </c>
      <c r="HK106" s="212">
        <f t="shared" si="395"/>
        <v>0</v>
      </c>
      <c r="HL106" s="212">
        <f t="shared" si="395"/>
        <v>0</v>
      </c>
      <c r="HM106" s="212">
        <f t="shared" si="395"/>
        <v>0</v>
      </c>
      <c r="HN106" s="212">
        <f t="shared" si="395"/>
        <v>0</v>
      </c>
      <c r="HO106" s="212">
        <f t="shared" si="395"/>
        <v>0</v>
      </c>
      <c r="HP106" s="212">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396">IF(AND($D$112&gt;0,$D$113&gt;0),IF(AND(X104&gt;$D$112,OR(X104&lt;$D$113,X104=$D$113)),DU104,0),"")</f>
        <v>0</v>
      </c>
      <c r="DV107" s="212">
        <f t="shared" si="396"/>
        <v>0</v>
      </c>
      <c r="DW107" s="212">
        <f t="shared" si="396"/>
        <v>0</v>
      </c>
      <c r="DX107" s="212">
        <f t="shared" si="396"/>
        <v>0</v>
      </c>
      <c r="DY107" s="212">
        <f t="shared" si="396"/>
        <v>0</v>
      </c>
      <c r="DZ107" s="212">
        <f t="shared" si="396"/>
        <v>0</v>
      </c>
      <c r="EA107" s="212">
        <f t="shared" si="396"/>
        <v>0</v>
      </c>
      <c r="EB107" s="212">
        <f t="shared" si="396"/>
        <v>0</v>
      </c>
      <c r="EC107" s="212">
        <f t="shared" si="396"/>
        <v>0</v>
      </c>
      <c r="ED107" s="212">
        <f t="shared" si="396"/>
        <v>0</v>
      </c>
      <c r="EE107" s="212">
        <f t="shared" si="396"/>
        <v>0</v>
      </c>
      <c r="EF107" s="212">
        <f t="shared" si="396"/>
        <v>0</v>
      </c>
      <c r="EG107" s="212">
        <f t="shared" si="396"/>
        <v>0</v>
      </c>
      <c r="EH107" s="212">
        <f t="shared" si="396"/>
        <v>0</v>
      </c>
      <c r="EI107" s="212">
        <f t="shared" si="396"/>
        <v>0</v>
      </c>
      <c r="EJ107" s="212">
        <f t="shared" si="396"/>
        <v>0</v>
      </c>
      <c r="EK107" s="212">
        <f t="shared" si="396"/>
        <v>0</v>
      </c>
      <c r="EL107" s="212">
        <f t="shared" si="396"/>
        <v>0</v>
      </c>
      <c r="EM107" s="212">
        <f t="shared" si="396"/>
        <v>0</v>
      </c>
      <c r="EN107" s="212">
        <f t="shared" si="396"/>
        <v>0</v>
      </c>
      <c r="EO107" s="212">
        <f t="shared" si="396"/>
        <v>0</v>
      </c>
      <c r="EP107" s="212">
        <f t="shared" si="396"/>
        <v>0</v>
      </c>
      <c r="EQ107" s="212">
        <f t="shared" si="396"/>
        <v>0</v>
      </c>
      <c r="ER107" s="212">
        <f t="shared" si="396"/>
        <v>0</v>
      </c>
      <c r="ES107" s="212">
        <f t="shared" si="396"/>
        <v>0</v>
      </c>
      <c r="ET107" s="212">
        <f t="shared" si="396"/>
        <v>0</v>
      </c>
      <c r="EU107" s="212">
        <f t="shared" si="396"/>
        <v>0</v>
      </c>
      <c r="EV107" s="212">
        <f t="shared" si="396"/>
        <v>1.2401178080562619E-3</v>
      </c>
      <c r="EW107" s="212">
        <f t="shared" si="396"/>
        <v>1.3355147030924125E-3</v>
      </c>
      <c r="EX107" s="212">
        <f t="shared" si="396"/>
        <v>1.4331833349116396E-3</v>
      </c>
      <c r="EY107" s="212">
        <f t="shared" si="396"/>
        <v>1.5325765341101213E-3</v>
      </c>
      <c r="EZ107" s="212">
        <f t="shared" si="396"/>
        <v>1.6330893247443533E-3</v>
      </c>
      <c r="FA107" s="212">
        <f t="shared" si="396"/>
        <v>1.7340637293817021E-3</v>
      </c>
      <c r="FB107" s="212">
        <f t="shared" si="396"/>
        <v>1.8347948611052722E-3</v>
      </c>
      <c r="FC107" s="212">
        <f t="shared" si="396"/>
        <v>1.9345382540588054E-3</v>
      </c>
      <c r="FD107" s="212">
        <f t="shared" si="396"/>
        <v>2.0325183496195725E-3</v>
      </c>
      <c r="FE107" s="212">
        <f t="shared" si="396"/>
        <v>2.1279380210619471E-3</v>
      </c>
      <c r="FF107" s="212">
        <f t="shared" si="396"/>
        <v>2.2199889867507757E-3</v>
      </c>
      <c r="FG107" s="212">
        <f t="shared" si="396"/>
        <v>2.3078629316259504E-3</v>
      </c>
      <c r="FH107" s="212">
        <f t="shared" si="396"/>
        <v>2.3907631301222131E-3</v>
      </c>
      <c r="FI107" s="212">
        <f t="shared" si="396"/>
        <v>2.4679163417502242E-3</v>
      </c>
      <c r="FJ107" s="212">
        <f t="shared" si="396"/>
        <v>2.5385847342655151E-3</v>
      </c>
      <c r="FK107" s="212">
        <f t="shared" si="396"/>
        <v>2.6020775794285073E-3</v>
      </c>
      <c r="FL107" s="212">
        <f t="shared" si="396"/>
        <v>2.6577624633706814E-3</v>
      </c>
      <c r="FM107" s="212">
        <f t="shared" si="396"/>
        <v>2.7050757578610451E-3</v>
      </c>
      <c r="FN107" s="212">
        <f t="shared" si="396"/>
        <v>2.7435321103967077E-3</v>
      </c>
      <c r="FO107" s="212">
        <f t="shared" si="396"/>
        <v>2.7727327298461557E-3</v>
      </c>
      <c r="FP107" s="212">
        <f t="shared" si="396"/>
        <v>2.792372269918842E-3</v>
      </c>
      <c r="FQ107" s="212">
        <f t="shared" si="396"/>
        <v>2.8022441443371474E-3</v>
      </c>
      <c r="FR107" s="212">
        <f t="shared" si="396"/>
        <v>2.8022441443371461E-3</v>
      </c>
      <c r="FS107" s="212">
        <f t="shared" si="396"/>
        <v>2.7923722699188377E-3</v>
      </c>
      <c r="FT107" s="212">
        <f t="shared" si="396"/>
        <v>2.7727327298461492E-3</v>
      </c>
      <c r="FU107" s="212">
        <f t="shared" si="396"/>
        <v>2.7435321103966986E-3</v>
      </c>
      <c r="FV107" s="212">
        <f t="shared" si="396"/>
        <v>2.7050757578610338E-3</v>
      </c>
      <c r="FW107" s="212">
        <f t="shared" si="396"/>
        <v>2.6577624633706679E-3</v>
      </c>
      <c r="FX107" s="212">
        <f t="shared" si="396"/>
        <v>2.6020775794284912E-3</v>
      </c>
      <c r="FY107" s="212">
        <f t="shared" si="396"/>
        <v>2.5385847342654973E-3</v>
      </c>
      <c r="FZ107" s="212">
        <f t="shared" si="396"/>
        <v>2.4679163417502042E-3</v>
      </c>
      <c r="GA107" s="212">
        <f t="shared" si="396"/>
        <v>2.3907631301221914E-3</v>
      </c>
      <c r="GB107" s="212">
        <f t="shared" si="396"/>
        <v>2.3078629316259274E-3</v>
      </c>
      <c r="GC107" s="212">
        <f t="shared" si="396"/>
        <v>2.219988986750751E-3</v>
      </c>
      <c r="GD107" s="212">
        <f t="shared" si="396"/>
        <v>2.127938021061922E-3</v>
      </c>
      <c r="GE107" s="212">
        <f t="shared" si="396"/>
        <v>2.0325183496195461E-3</v>
      </c>
      <c r="GF107" s="212">
        <f t="shared" si="396"/>
        <v>1.9345382540587788E-3</v>
      </c>
      <c r="GG107" s="212">
        <f t="shared" ref="GG107:HP107" si="397">IF(AND($D$112&gt;0,$D$113&gt;0),IF(AND(CJ104&gt;$D$112,OR(CJ104&lt;$D$113,CJ104=$D$113)),GG104,0),"")</f>
        <v>1.8347948611052451E-3</v>
      </c>
      <c r="GH107" s="212">
        <f t="shared" si="397"/>
        <v>1.7340637293816749E-3</v>
      </c>
      <c r="GI107" s="212">
        <f t="shared" si="397"/>
        <v>1.6330893247443259E-3</v>
      </c>
      <c r="GJ107" s="212">
        <f t="shared" si="397"/>
        <v>1.5325765341100944E-3</v>
      </c>
      <c r="GK107" s="212">
        <f t="shared" si="397"/>
        <v>1.4331833349116132E-3</v>
      </c>
      <c r="GL107" s="212">
        <f t="shared" si="397"/>
        <v>1.3355147030923865E-3</v>
      </c>
      <c r="GM107" s="212">
        <f t="shared" si="397"/>
        <v>1.2401178080562367E-3</v>
      </c>
      <c r="GN107" s="212">
        <f t="shared" si="397"/>
        <v>0</v>
      </c>
      <c r="GO107" s="212">
        <f t="shared" si="397"/>
        <v>0</v>
      </c>
      <c r="GP107" s="212">
        <f t="shared" si="397"/>
        <v>0</v>
      </c>
      <c r="GQ107" s="212">
        <f t="shared" si="397"/>
        <v>0</v>
      </c>
      <c r="GR107" s="212">
        <f t="shared" si="397"/>
        <v>0</v>
      </c>
      <c r="GS107" s="212">
        <f t="shared" si="397"/>
        <v>0</v>
      </c>
      <c r="GT107" s="212">
        <f t="shared" si="397"/>
        <v>0</v>
      </c>
      <c r="GU107" s="212">
        <f t="shared" si="397"/>
        <v>0</v>
      </c>
      <c r="GV107" s="212">
        <f t="shared" si="397"/>
        <v>0</v>
      </c>
      <c r="GW107" s="212">
        <f t="shared" si="397"/>
        <v>0</v>
      </c>
      <c r="GX107" s="212">
        <f t="shared" si="397"/>
        <v>0</v>
      </c>
      <c r="GY107" s="212">
        <f t="shared" si="397"/>
        <v>0</v>
      </c>
      <c r="GZ107" s="212">
        <f t="shared" si="397"/>
        <v>0</v>
      </c>
      <c r="HA107" s="212">
        <f t="shared" si="397"/>
        <v>0</v>
      </c>
      <c r="HB107" s="212">
        <f t="shared" si="397"/>
        <v>0</v>
      </c>
      <c r="HC107" s="212">
        <f t="shared" si="397"/>
        <v>0</v>
      </c>
      <c r="HD107" s="212">
        <f t="shared" si="397"/>
        <v>0</v>
      </c>
      <c r="HE107" s="212">
        <f t="shared" si="397"/>
        <v>0</v>
      </c>
      <c r="HF107" s="212">
        <f t="shared" si="397"/>
        <v>0</v>
      </c>
      <c r="HG107" s="212">
        <f t="shared" si="397"/>
        <v>0</v>
      </c>
      <c r="HH107" s="212">
        <f t="shared" si="397"/>
        <v>0</v>
      </c>
      <c r="HI107" s="212">
        <f t="shared" si="397"/>
        <v>0</v>
      </c>
      <c r="HJ107" s="212">
        <f t="shared" si="397"/>
        <v>0</v>
      </c>
      <c r="HK107" s="212">
        <f t="shared" si="397"/>
        <v>0</v>
      </c>
      <c r="HL107" s="212">
        <f t="shared" si="397"/>
        <v>0</v>
      </c>
      <c r="HM107" s="212">
        <f t="shared" si="397"/>
        <v>0</v>
      </c>
      <c r="HN107" s="212">
        <f t="shared" si="397"/>
        <v>0</v>
      </c>
      <c r="HO107" s="212">
        <f t="shared" si="397"/>
        <v>0</v>
      </c>
      <c r="HP107" s="212">
        <f t="shared" si="397"/>
        <v>0</v>
      </c>
    </row>
    <row r="108" spans="1:224" ht="15.75" x14ac:dyDescent="0.25">
      <c r="A108" s="5"/>
      <c r="B108" s="5"/>
      <c r="C108" s="33" t="s">
        <v>30</v>
      </c>
      <c r="D108" s="99">
        <v>0.8</v>
      </c>
      <c r="E108" s="342"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398">IF(AND($D$112&gt;0,$D$113&gt;0),IF(AND(X104&gt;$D$113),DU104,0),"")</f>
        <v>0</v>
      </c>
      <c r="DV108" s="212">
        <f t="shared" si="398"/>
        <v>0</v>
      </c>
      <c r="DW108" s="212">
        <f t="shared" si="398"/>
        <v>0</v>
      </c>
      <c r="DX108" s="212">
        <f t="shared" si="398"/>
        <v>0</v>
      </c>
      <c r="DY108" s="212">
        <f t="shared" si="398"/>
        <v>0</v>
      </c>
      <c r="DZ108" s="212">
        <f t="shared" si="398"/>
        <v>0</v>
      </c>
      <c r="EA108" s="212">
        <f t="shared" si="398"/>
        <v>0</v>
      </c>
      <c r="EB108" s="212">
        <f t="shared" si="398"/>
        <v>0</v>
      </c>
      <c r="EC108" s="212">
        <f t="shared" si="398"/>
        <v>0</v>
      </c>
      <c r="ED108" s="212">
        <f t="shared" si="398"/>
        <v>0</v>
      </c>
      <c r="EE108" s="212">
        <f t="shared" si="398"/>
        <v>0</v>
      </c>
      <c r="EF108" s="212">
        <f t="shared" si="398"/>
        <v>0</v>
      </c>
      <c r="EG108" s="212">
        <f t="shared" si="398"/>
        <v>0</v>
      </c>
      <c r="EH108" s="212">
        <f t="shared" si="398"/>
        <v>0</v>
      </c>
      <c r="EI108" s="212">
        <f t="shared" si="398"/>
        <v>0</v>
      </c>
      <c r="EJ108" s="212">
        <f t="shared" si="398"/>
        <v>0</v>
      </c>
      <c r="EK108" s="212">
        <f t="shared" si="398"/>
        <v>0</v>
      </c>
      <c r="EL108" s="212">
        <f t="shared" si="398"/>
        <v>0</v>
      </c>
      <c r="EM108" s="212">
        <f t="shared" si="398"/>
        <v>0</v>
      </c>
      <c r="EN108" s="212">
        <f t="shared" si="398"/>
        <v>0</v>
      </c>
      <c r="EO108" s="212">
        <f t="shared" si="398"/>
        <v>0</v>
      </c>
      <c r="EP108" s="212">
        <f t="shared" si="398"/>
        <v>0</v>
      </c>
      <c r="EQ108" s="212">
        <f t="shared" si="398"/>
        <v>0</v>
      </c>
      <c r="ER108" s="212">
        <f t="shared" si="398"/>
        <v>0</v>
      </c>
      <c r="ES108" s="212">
        <f t="shared" si="398"/>
        <v>0</v>
      </c>
      <c r="ET108" s="212">
        <f t="shared" si="398"/>
        <v>0</v>
      </c>
      <c r="EU108" s="212">
        <f t="shared" si="398"/>
        <v>0</v>
      </c>
      <c r="EV108" s="212">
        <f t="shared" si="398"/>
        <v>0</v>
      </c>
      <c r="EW108" s="212">
        <f t="shared" si="398"/>
        <v>0</v>
      </c>
      <c r="EX108" s="212">
        <f t="shared" si="398"/>
        <v>0</v>
      </c>
      <c r="EY108" s="212">
        <f t="shared" si="398"/>
        <v>0</v>
      </c>
      <c r="EZ108" s="212">
        <f t="shared" si="398"/>
        <v>0</v>
      </c>
      <c r="FA108" s="212">
        <f t="shared" si="398"/>
        <v>0</v>
      </c>
      <c r="FB108" s="212">
        <f t="shared" si="398"/>
        <v>0</v>
      </c>
      <c r="FC108" s="212">
        <f t="shared" si="398"/>
        <v>0</v>
      </c>
      <c r="FD108" s="212">
        <f t="shared" si="398"/>
        <v>0</v>
      </c>
      <c r="FE108" s="212">
        <f t="shared" si="398"/>
        <v>0</v>
      </c>
      <c r="FF108" s="212">
        <f t="shared" si="398"/>
        <v>0</v>
      </c>
      <c r="FG108" s="212">
        <f t="shared" si="398"/>
        <v>0</v>
      </c>
      <c r="FH108" s="212">
        <f t="shared" si="398"/>
        <v>0</v>
      </c>
      <c r="FI108" s="212">
        <f t="shared" si="398"/>
        <v>0</v>
      </c>
      <c r="FJ108" s="212">
        <f t="shared" si="398"/>
        <v>0</v>
      </c>
      <c r="FK108" s="212">
        <f t="shared" si="398"/>
        <v>0</v>
      </c>
      <c r="FL108" s="212">
        <f t="shared" si="398"/>
        <v>0</v>
      </c>
      <c r="FM108" s="212">
        <f t="shared" si="398"/>
        <v>0</v>
      </c>
      <c r="FN108" s="212">
        <f t="shared" si="398"/>
        <v>0</v>
      </c>
      <c r="FO108" s="212">
        <f t="shared" si="398"/>
        <v>0</v>
      </c>
      <c r="FP108" s="212">
        <f t="shared" si="398"/>
        <v>0</v>
      </c>
      <c r="FQ108" s="212">
        <f t="shared" si="398"/>
        <v>0</v>
      </c>
      <c r="FR108" s="212">
        <f t="shared" si="398"/>
        <v>0</v>
      </c>
      <c r="FS108" s="212">
        <f t="shared" si="398"/>
        <v>0</v>
      </c>
      <c r="FT108" s="212">
        <f t="shared" si="398"/>
        <v>0</v>
      </c>
      <c r="FU108" s="212">
        <f t="shared" si="398"/>
        <v>0</v>
      </c>
      <c r="FV108" s="212">
        <f t="shared" si="398"/>
        <v>0</v>
      </c>
      <c r="FW108" s="212">
        <f t="shared" si="398"/>
        <v>0</v>
      </c>
      <c r="FX108" s="212">
        <f t="shared" si="398"/>
        <v>0</v>
      </c>
      <c r="FY108" s="212">
        <f t="shared" si="398"/>
        <v>0</v>
      </c>
      <c r="FZ108" s="212">
        <f t="shared" si="398"/>
        <v>0</v>
      </c>
      <c r="GA108" s="212">
        <f t="shared" si="398"/>
        <v>0</v>
      </c>
      <c r="GB108" s="212">
        <f t="shared" si="398"/>
        <v>0</v>
      </c>
      <c r="GC108" s="212">
        <f t="shared" si="398"/>
        <v>0</v>
      </c>
      <c r="GD108" s="212">
        <f t="shared" si="398"/>
        <v>0</v>
      </c>
      <c r="GE108" s="212">
        <f t="shared" si="398"/>
        <v>0</v>
      </c>
      <c r="GF108" s="212">
        <f t="shared" si="398"/>
        <v>0</v>
      </c>
      <c r="GG108" s="212">
        <f t="shared" ref="GG108:HP108" si="399">IF(AND($D$112&gt;0,$D$113&gt;0),IF(AND(CJ104&gt;$D$113),GG104,0),"")</f>
        <v>0</v>
      </c>
      <c r="GH108" s="212">
        <f t="shared" si="399"/>
        <v>0</v>
      </c>
      <c r="GI108" s="212">
        <f t="shared" si="399"/>
        <v>0</v>
      </c>
      <c r="GJ108" s="212">
        <f t="shared" si="399"/>
        <v>0</v>
      </c>
      <c r="GK108" s="212">
        <f t="shared" si="399"/>
        <v>0</v>
      </c>
      <c r="GL108" s="212">
        <f t="shared" si="399"/>
        <v>0</v>
      </c>
      <c r="GM108" s="212">
        <f t="shared" si="399"/>
        <v>0</v>
      </c>
      <c r="GN108" s="212">
        <f t="shared" si="399"/>
        <v>1.1474785092882157E-3</v>
      </c>
      <c r="GO108" s="212">
        <f t="shared" si="399"/>
        <v>1.0580191374474693E-3</v>
      </c>
      <c r="GP108" s="212">
        <f t="shared" si="399"/>
        <v>9.7209751345256096E-4</v>
      </c>
      <c r="GQ108" s="212">
        <f t="shared" si="399"/>
        <v>8.9000713314516032E-4</v>
      </c>
      <c r="GR108" s="212">
        <f t="shared" si="399"/>
        <v>8.1197842307381002E-4</v>
      </c>
      <c r="GS108" s="212">
        <f t="shared" si="399"/>
        <v>7.3818095515898485E-4</v>
      </c>
      <c r="GT108" s="212">
        <f t="shared" si="399"/>
        <v>6.6872649468427956E-4</v>
      </c>
      <c r="GU108" s="212">
        <f t="shared" si="399"/>
        <v>6.0367274724054036E-4</v>
      </c>
      <c r="GV108" s="212">
        <f t="shared" si="399"/>
        <v>5.4302766581024447E-4</v>
      </c>
      <c r="GW108" s="212">
        <f t="shared" si="399"/>
        <v>4.8675417886242931E-4</v>
      </c>
      <c r="GX108" s="212">
        <f t="shared" si="399"/>
        <v>4.34775203763186E-4</v>
      </c>
      <c r="GY108" s="212">
        <f t="shared" si="399"/>
        <v>3.8697881653183385E-4</v>
      </c>
      <c r="GZ108" s="212">
        <f t="shared" si="399"/>
        <v>3.4322345846215938E-4</v>
      </c>
      <c r="HA108" s="212">
        <f t="shared" si="399"/>
        <v>3.0334307181592525E-4</v>
      </c>
      <c r="HB108" s="212">
        <f t="shared" si="399"/>
        <v>2.6715207010212646E-4</v>
      </c>
      <c r="HC108" s="212">
        <f t="shared" si="399"/>
        <v>2.3445006280807673E-4</v>
      </c>
      <c r="HD108" s="212">
        <f t="shared" si="399"/>
        <v>2.0502626930337441E-4</v>
      </c>
      <c r="HE108" s="212">
        <f t="shared" si="399"/>
        <v>1.7866357149584665E-4</v>
      </c>
      <c r="HF108" s="212">
        <f t="shared" si="399"/>
        <v>1.5514216923819118E-4</v>
      </c>
      <c r="HG108" s="212">
        <f t="shared" si="399"/>
        <v>1.3424281609067179E-4</v>
      </c>
      <c r="HH108" s="212">
        <f t="shared" si="399"/>
        <v>1.1574962553681166E-4</v>
      </c>
      <c r="HI108" s="212">
        <f t="shared" si="399"/>
        <v>9.9452448897870111E-5</v>
      </c>
      <c r="HJ108" s="212">
        <f t="shared" si="399"/>
        <v>8.5148835843546373E-5</v>
      </c>
      <c r="HK108" s="212">
        <f t="shared" si="399"/>
        <v>7.2645596465589857E-5</v>
      </c>
      <c r="HL108" s="212">
        <f t="shared" si="399"/>
        <v>6.1759990345769601E-5</v>
      </c>
      <c r="HM108" s="212">
        <f t="shared" si="399"/>
        <v>5.2320572943207303E-5</v>
      </c>
      <c r="HN108" s="212">
        <f t="shared" si="399"/>
        <v>4.4167733028174333E-5</v>
      </c>
      <c r="HO108" s="212">
        <f t="shared" si="399"/>
        <v>3.7153956916850217E-5</v>
      </c>
      <c r="HP108" s="212">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74">
        <f>MAX(DT106:DT108)</f>
        <v>3.7153956916851966E-5</v>
      </c>
      <c r="DU109" s="274">
        <f t="shared" ref="DU109:GF109" si="400">MAX(DU106:DU108)</f>
        <v>4.4167733028176379E-5</v>
      </c>
      <c r="DV109" s="274">
        <f t="shared" si="400"/>
        <v>5.2320572943209654E-5</v>
      </c>
      <c r="DW109" s="274">
        <f t="shared" si="400"/>
        <v>6.1759990345772352E-5</v>
      </c>
      <c r="DX109" s="274">
        <f t="shared" si="400"/>
        <v>7.2645596465592988E-5</v>
      </c>
      <c r="DY109" s="274">
        <f t="shared" si="400"/>
        <v>8.5148835843549964E-5</v>
      </c>
      <c r="DZ109" s="274">
        <f t="shared" si="400"/>
        <v>9.9452448897874218E-5</v>
      </c>
      <c r="EA109" s="274">
        <f t="shared" si="400"/>
        <v>1.1574962553681635E-4</v>
      </c>
      <c r="EB109" s="274">
        <f t="shared" si="400"/>
        <v>1.342428160906771E-4</v>
      </c>
      <c r="EC109" s="274">
        <f t="shared" si="400"/>
        <v>1.5514216923819709E-4</v>
      </c>
      <c r="ED109" s="274">
        <f t="shared" si="400"/>
        <v>1.786635714958534E-4</v>
      </c>
      <c r="EE109" s="274">
        <f t="shared" si="400"/>
        <v>2.0502626930338197E-4</v>
      </c>
      <c r="EF109" s="274">
        <f t="shared" si="400"/>
        <v>2.3445006280808507E-4</v>
      </c>
      <c r="EG109" s="274">
        <f t="shared" si="400"/>
        <v>2.6715207010213573E-4</v>
      </c>
      <c r="EH109" s="274">
        <f t="shared" si="400"/>
        <v>3.0334307181593549E-4</v>
      </c>
      <c r="EI109" s="274">
        <f t="shared" si="400"/>
        <v>3.4322345846217071E-4</v>
      </c>
      <c r="EJ109" s="274">
        <f t="shared" si="400"/>
        <v>3.8697881653184621E-4</v>
      </c>
      <c r="EK109" s="274">
        <f t="shared" si="400"/>
        <v>4.3477520376319949E-4</v>
      </c>
      <c r="EL109" s="274">
        <f t="shared" si="400"/>
        <v>4.8675417886244384E-4</v>
      </c>
      <c r="EM109" s="274">
        <f t="shared" si="400"/>
        <v>5.430276658102603E-4</v>
      </c>
      <c r="EN109" s="274">
        <f t="shared" si="400"/>
        <v>6.0367274724055728E-4</v>
      </c>
      <c r="EO109" s="274">
        <f t="shared" si="400"/>
        <v>6.6872649468429756E-4</v>
      </c>
      <c r="EP109" s="274">
        <f t="shared" si="400"/>
        <v>7.3818095515900415E-4</v>
      </c>
      <c r="EQ109" s="274">
        <f t="shared" si="400"/>
        <v>8.119784230738304E-4</v>
      </c>
      <c r="ER109" s="274">
        <f t="shared" si="400"/>
        <v>8.9000713314518179E-4</v>
      </c>
      <c r="ES109" s="274">
        <f t="shared" si="400"/>
        <v>9.7209751345258362E-4</v>
      </c>
      <c r="ET109" s="274">
        <f t="shared" si="400"/>
        <v>1.0580191374474932E-3</v>
      </c>
      <c r="EU109" s="274">
        <f t="shared" si="400"/>
        <v>1.1474785092882402E-3</v>
      </c>
      <c r="EV109" s="274">
        <f t="shared" si="400"/>
        <v>1.2401178080562619E-3</v>
      </c>
      <c r="EW109" s="274">
        <f t="shared" si="400"/>
        <v>1.3355147030924125E-3</v>
      </c>
      <c r="EX109" s="274">
        <f t="shared" si="400"/>
        <v>1.4331833349116396E-3</v>
      </c>
      <c r="EY109" s="274">
        <f t="shared" si="400"/>
        <v>1.5325765341101213E-3</v>
      </c>
      <c r="EZ109" s="274">
        <f t="shared" si="400"/>
        <v>1.6330893247443533E-3</v>
      </c>
      <c r="FA109" s="274">
        <f t="shared" si="400"/>
        <v>1.7340637293817021E-3</v>
      </c>
      <c r="FB109" s="274">
        <f t="shared" si="400"/>
        <v>1.8347948611052722E-3</v>
      </c>
      <c r="FC109" s="274">
        <f t="shared" si="400"/>
        <v>1.9345382540588054E-3</v>
      </c>
      <c r="FD109" s="274">
        <f t="shared" si="400"/>
        <v>2.0325183496195725E-3</v>
      </c>
      <c r="FE109" s="274">
        <f t="shared" si="400"/>
        <v>2.1279380210619471E-3</v>
      </c>
      <c r="FF109" s="274">
        <f t="shared" si="400"/>
        <v>2.2199889867507757E-3</v>
      </c>
      <c r="FG109" s="274">
        <f t="shared" si="400"/>
        <v>2.3078629316259504E-3</v>
      </c>
      <c r="FH109" s="274">
        <f t="shared" si="400"/>
        <v>2.3907631301222131E-3</v>
      </c>
      <c r="FI109" s="274">
        <f t="shared" si="400"/>
        <v>2.4679163417502242E-3</v>
      </c>
      <c r="FJ109" s="274">
        <f t="shared" si="400"/>
        <v>2.5385847342655151E-3</v>
      </c>
      <c r="FK109" s="274">
        <f t="shared" si="400"/>
        <v>2.6020775794285073E-3</v>
      </c>
      <c r="FL109" s="274">
        <f t="shared" si="400"/>
        <v>2.6577624633706814E-3</v>
      </c>
      <c r="FM109" s="274">
        <f t="shared" si="400"/>
        <v>2.7050757578610451E-3</v>
      </c>
      <c r="FN109" s="274">
        <f t="shared" si="400"/>
        <v>2.7435321103967077E-3</v>
      </c>
      <c r="FO109" s="274">
        <f t="shared" si="400"/>
        <v>2.7727327298461557E-3</v>
      </c>
      <c r="FP109" s="274">
        <f t="shared" si="400"/>
        <v>2.792372269918842E-3</v>
      </c>
      <c r="FQ109" s="274">
        <f t="shared" si="400"/>
        <v>2.8022441443371474E-3</v>
      </c>
      <c r="FR109" s="274">
        <f t="shared" si="400"/>
        <v>2.8022441443371461E-3</v>
      </c>
      <c r="FS109" s="274">
        <f t="shared" si="400"/>
        <v>2.7923722699188377E-3</v>
      </c>
      <c r="FT109" s="274">
        <f t="shared" si="400"/>
        <v>2.7727327298461492E-3</v>
      </c>
      <c r="FU109" s="274">
        <f t="shared" si="400"/>
        <v>2.7435321103966986E-3</v>
      </c>
      <c r="FV109" s="274">
        <f t="shared" si="400"/>
        <v>2.7050757578610338E-3</v>
      </c>
      <c r="FW109" s="274">
        <f t="shared" si="400"/>
        <v>2.6577624633706679E-3</v>
      </c>
      <c r="FX109" s="274">
        <f t="shared" si="400"/>
        <v>2.6020775794284912E-3</v>
      </c>
      <c r="FY109" s="274">
        <f t="shared" si="400"/>
        <v>2.5385847342654973E-3</v>
      </c>
      <c r="FZ109" s="274">
        <f t="shared" si="400"/>
        <v>2.4679163417502042E-3</v>
      </c>
      <c r="GA109" s="274">
        <f t="shared" si="400"/>
        <v>2.3907631301221914E-3</v>
      </c>
      <c r="GB109" s="274">
        <f t="shared" si="400"/>
        <v>2.3078629316259274E-3</v>
      </c>
      <c r="GC109" s="274">
        <f t="shared" si="400"/>
        <v>2.219988986750751E-3</v>
      </c>
      <c r="GD109" s="274">
        <f t="shared" si="400"/>
        <v>2.127938021061922E-3</v>
      </c>
      <c r="GE109" s="274">
        <f t="shared" si="400"/>
        <v>2.0325183496195461E-3</v>
      </c>
      <c r="GF109" s="274">
        <f t="shared" si="400"/>
        <v>1.9345382540587788E-3</v>
      </c>
      <c r="GG109" s="274">
        <f t="shared" ref="GG109:HP109" si="401">MAX(GG106:GG108)</f>
        <v>1.8347948611052451E-3</v>
      </c>
      <c r="GH109" s="274">
        <f t="shared" si="401"/>
        <v>1.7340637293816749E-3</v>
      </c>
      <c r="GI109" s="274">
        <f t="shared" si="401"/>
        <v>1.6330893247443259E-3</v>
      </c>
      <c r="GJ109" s="274">
        <f t="shared" si="401"/>
        <v>1.5325765341100944E-3</v>
      </c>
      <c r="GK109" s="274">
        <f t="shared" si="401"/>
        <v>1.4331833349116132E-3</v>
      </c>
      <c r="GL109" s="274">
        <f t="shared" si="401"/>
        <v>1.3355147030923865E-3</v>
      </c>
      <c r="GM109" s="274">
        <f t="shared" si="401"/>
        <v>1.2401178080562367E-3</v>
      </c>
      <c r="GN109" s="274">
        <f t="shared" si="401"/>
        <v>1.1474785092882157E-3</v>
      </c>
      <c r="GO109" s="274">
        <f t="shared" si="401"/>
        <v>1.0580191374474693E-3</v>
      </c>
      <c r="GP109" s="274">
        <f t="shared" si="401"/>
        <v>9.7209751345256096E-4</v>
      </c>
      <c r="GQ109" s="274">
        <f t="shared" si="401"/>
        <v>8.9000713314516032E-4</v>
      </c>
      <c r="GR109" s="274">
        <f t="shared" si="401"/>
        <v>8.1197842307381002E-4</v>
      </c>
      <c r="GS109" s="274">
        <f t="shared" si="401"/>
        <v>7.3818095515898485E-4</v>
      </c>
      <c r="GT109" s="274">
        <f t="shared" si="401"/>
        <v>6.6872649468427956E-4</v>
      </c>
      <c r="GU109" s="274">
        <f t="shared" si="401"/>
        <v>6.0367274724054036E-4</v>
      </c>
      <c r="GV109" s="274">
        <f t="shared" si="401"/>
        <v>5.4302766581024447E-4</v>
      </c>
      <c r="GW109" s="274">
        <f t="shared" si="401"/>
        <v>4.8675417886242931E-4</v>
      </c>
      <c r="GX109" s="274">
        <f t="shared" si="401"/>
        <v>4.34775203763186E-4</v>
      </c>
      <c r="GY109" s="274">
        <f t="shared" si="401"/>
        <v>3.8697881653183385E-4</v>
      </c>
      <c r="GZ109" s="274">
        <f t="shared" si="401"/>
        <v>3.4322345846215938E-4</v>
      </c>
      <c r="HA109" s="274">
        <f t="shared" si="401"/>
        <v>3.0334307181592525E-4</v>
      </c>
      <c r="HB109" s="274">
        <f t="shared" si="401"/>
        <v>2.6715207010212646E-4</v>
      </c>
      <c r="HC109" s="274">
        <f t="shared" si="401"/>
        <v>2.3445006280807673E-4</v>
      </c>
      <c r="HD109" s="274">
        <f t="shared" si="401"/>
        <v>2.0502626930337441E-4</v>
      </c>
      <c r="HE109" s="274">
        <f t="shared" si="401"/>
        <v>1.7866357149584665E-4</v>
      </c>
      <c r="HF109" s="274">
        <f t="shared" si="401"/>
        <v>1.5514216923819118E-4</v>
      </c>
      <c r="HG109" s="274">
        <f t="shared" si="401"/>
        <v>1.3424281609067179E-4</v>
      </c>
      <c r="HH109" s="274">
        <f t="shared" si="401"/>
        <v>1.1574962553681166E-4</v>
      </c>
      <c r="HI109" s="274">
        <f t="shared" si="401"/>
        <v>9.9452448897870111E-5</v>
      </c>
      <c r="HJ109" s="274">
        <f t="shared" si="401"/>
        <v>8.5148835843546373E-5</v>
      </c>
      <c r="HK109" s="274">
        <f t="shared" si="401"/>
        <v>7.2645596465589857E-5</v>
      </c>
      <c r="HL109" s="274">
        <f t="shared" si="401"/>
        <v>6.1759990345769601E-5</v>
      </c>
      <c r="HM109" s="274">
        <f t="shared" si="401"/>
        <v>5.2320572943207303E-5</v>
      </c>
      <c r="HN109" s="274">
        <f t="shared" si="401"/>
        <v>4.4167733028174333E-5</v>
      </c>
      <c r="HO109" s="274">
        <f t="shared" si="401"/>
        <v>3.7153956916850217E-5</v>
      </c>
      <c r="HP109" s="274">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274</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275</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4m – © 2015-2019,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56" t="s">
        <v>142</v>
      </c>
      <c r="C148" s="356"/>
      <c r="D148" s="356"/>
      <c r="E148" s="356"/>
      <c r="F148" s="356"/>
      <c r="G148" s="356"/>
      <c r="H148" s="356"/>
      <c r="I148" s="104"/>
      <c r="J148" s="2"/>
      <c r="K148" s="2"/>
      <c r="L148" s="5"/>
      <c r="M148" s="5"/>
      <c r="N148" s="5"/>
      <c r="O148" s="5"/>
      <c r="P148" s="5"/>
      <c r="Q148" s="5"/>
      <c r="R148" s="5"/>
      <c r="S148" s="5"/>
      <c r="T148" s="5"/>
      <c r="U148" s="5"/>
    </row>
    <row r="149" spans="1:21" x14ac:dyDescent="0.25">
      <c r="A149" s="2"/>
      <c r="B149" s="356" t="s">
        <v>143</v>
      </c>
      <c r="C149" s="356"/>
      <c r="D149" s="356"/>
      <c r="E149" s="356"/>
      <c r="F149" s="356"/>
      <c r="G149" s="356"/>
      <c r="H149" s="356"/>
      <c r="I149" s="104"/>
      <c r="J149" s="2"/>
      <c r="K149" s="2"/>
      <c r="L149" s="5"/>
      <c r="M149" s="5"/>
      <c r="N149" s="5"/>
      <c r="O149" s="5"/>
      <c r="P149" s="5"/>
      <c r="Q149" s="5"/>
      <c r="R149" s="5"/>
      <c r="S149" s="5"/>
      <c r="T149" s="5"/>
      <c r="U149" s="5"/>
    </row>
    <row r="150" spans="1:21" x14ac:dyDescent="0.25">
      <c r="A150" s="2"/>
      <c r="B150" s="356" t="s">
        <v>94</v>
      </c>
      <c r="C150" s="356"/>
      <c r="D150" s="356"/>
      <c r="E150" s="356"/>
      <c r="F150" s="356"/>
      <c r="G150" s="356"/>
      <c r="H150" s="356"/>
      <c r="I150" s="104"/>
      <c r="J150" s="2"/>
      <c r="K150" s="2"/>
      <c r="L150" s="5"/>
      <c r="M150" s="5"/>
      <c r="N150" s="5"/>
      <c r="O150" s="5"/>
      <c r="P150" s="5"/>
      <c r="Q150" s="5"/>
      <c r="R150" s="5"/>
      <c r="S150" s="5"/>
      <c r="T150" s="5"/>
      <c r="U150" s="5"/>
    </row>
    <row r="151" spans="1:21" x14ac:dyDescent="0.25">
      <c r="A151" s="2"/>
      <c r="B151" s="356" t="s">
        <v>225</v>
      </c>
      <c r="C151" s="356"/>
      <c r="D151" s="356"/>
      <c r="E151" s="356"/>
      <c r="F151" s="356"/>
      <c r="G151" s="356"/>
      <c r="H151" s="356"/>
      <c r="I151" s="104"/>
      <c r="J151" s="2"/>
      <c r="K151" s="2"/>
      <c r="L151" s="5"/>
      <c r="M151" s="5"/>
      <c r="N151" s="5"/>
      <c r="O151" s="5"/>
      <c r="P151" s="5"/>
      <c r="Q151" s="5"/>
      <c r="R151" s="5"/>
      <c r="S151" s="5"/>
      <c r="T151" s="5"/>
      <c r="U151" s="5"/>
    </row>
    <row r="152" spans="1:21" x14ac:dyDescent="0.25">
      <c r="A152" s="2"/>
      <c r="B152" s="356" t="s">
        <v>95</v>
      </c>
      <c r="C152" s="356"/>
      <c r="D152" s="356"/>
      <c r="E152" s="356"/>
      <c r="F152" s="356"/>
      <c r="G152" s="356"/>
      <c r="H152" s="356"/>
      <c r="I152" s="104"/>
      <c r="J152" s="2"/>
      <c r="K152" s="2"/>
      <c r="L152" s="5"/>
      <c r="M152" s="5"/>
      <c r="N152" s="5"/>
      <c r="O152" s="5"/>
      <c r="P152" s="5"/>
      <c r="Q152" s="5"/>
      <c r="R152" s="5"/>
      <c r="S152" s="5"/>
      <c r="T152" s="5"/>
      <c r="U152" s="5"/>
    </row>
    <row r="153" spans="1:21" x14ac:dyDescent="0.25">
      <c r="A153" s="2"/>
      <c r="B153" s="155" t="s">
        <v>220</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219</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221</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799</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800</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801</v>
      </c>
    </row>
    <row r="161" spans="1:9" x14ac:dyDescent="0.25">
      <c r="B161" s="155" t="s">
        <v>91</v>
      </c>
    </row>
    <row r="162" spans="1:9" x14ac:dyDescent="0.25">
      <c r="B162" s="357" t="s">
        <v>806</v>
      </c>
      <c r="C162" s="357"/>
      <c r="D162" s="357"/>
      <c r="E162" s="357"/>
      <c r="F162" s="357"/>
      <c r="G162" s="357"/>
      <c r="H162" s="357"/>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H4:H104 I104</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829</v>
      </c>
      <c r="C1" s="55"/>
      <c r="E1" s="5"/>
      <c r="F1" s="5"/>
      <c r="G1" s="5"/>
      <c r="H1" s="5"/>
      <c r="I1" s="2"/>
      <c r="J1" s="2"/>
      <c r="K1" s="5"/>
      <c r="L1" s="2"/>
      <c r="M1" s="2"/>
      <c r="N1" s="5"/>
      <c r="O1" s="5"/>
      <c r="P1" s="5"/>
      <c r="Q1" s="360" t="s">
        <v>76</v>
      </c>
      <c r="R1" s="361"/>
      <c r="S1" s="382" t="str">
        <f>VLOOKUP(Q1,VLookups!A43:C44,3,FALSE)</f>
        <v>Show the likelihood that the SPERT estimates will be EQUAL TO or GREATER THAN an uncertainty</v>
      </c>
      <c r="T1" s="382"/>
      <c r="U1" s="382"/>
      <c r="V1" s="382"/>
      <c r="W1" s="382"/>
      <c r="X1" s="382"/>
      <c r="Y1" s="5"/>
    </row>
    <row r="2" spans="1:229" ht="15" customHeight="1" x14ac:dyDescent="0.25">
      <c r="A2" s="2"/>
      <c r="C2" s="2"/>
      <c r="D2" s="53">
        <v>-0.5</v>
      </c>
      <c r="E2" s="122" t="s">
        <v>103</v>
      </c>
      <c r="F2" s="102">
        <v>1</v>
      </c>
      <c r="G2" s="2"/>
      <c r="I2" s="26"/>
      <c r="J2" s="26"/>
      <c r="K2" s="25"/>
      <c r="L2" s="26"/>
      <c r="M2" s="26"/>
      <c r="N2" s="5"/>
      <c r="O2" s="5"/>
      <c r="P2" s="5"/>
      <c r="Q2" s="380" t="s">
        <v>73</v>
      </c>
      <c r="R2" s="380" t="s">
        <v>74</v>
      </c>
      <c r="S2" s="377" t="s">
        <v>54</v>
      </c>
      <c r="T2" s="378"/>
      <c r="U2" s="378"/>
      <c r="V2" s="378"/>
      <c r="W2" s="378"/>
      <c r="X2" s="379"/>
      <c r="Y2" s="5"/>
      <c r="Z2" s="168" t="s">
        <v>186</v>
      </c>
    </row>
    <row r="3" spans="1:229" x14ac:dyDescent="0.25">
      <c r="A3" s="106" t="s">
        <v>5</v>
      </c>
      <c r="B3" s="124" t="s">
        <v>105</v>
      </c>
      <c r="C3" s="124" t="s">
        <v>107</v>
      </c>
      <c r="D3" s="119" t="s">
        <v>41</v>
      </c>
      <c r="E3" s="120" t="s">
        <v>6</v>
      </c>
      <c r="F3" s="121" t="s">
        <v>42</v>
      </c>
      <c r="G3" s="124" t="s">
        <v>108</v>
      </c>
      <c r="H3" s="124" t="s">
        <v>106</v>
      </c>
      <c r="I3" s="105"/>
      <c r="J3" s="58"/>
      <c r="K3" s="58" t="s">
        <v>69</v>
      </c>
      <c r="L3" s="58" t="s">
        <v>9</v>
      </c>
      <c r="M3" s="58" t="s">
        <v>180</v>
      </c>
      <c r="N3" s="58" t="s">
        <v>815</v>
      </c>
      <c r="O3" s="58" t="s">
        <v>67</v>
      </c>
      <c r="P3" s="58" t="s">
        <v>85</v>
      </c>
      <c r="Q3" s="381"/>
      <c r="R3" s="381"/>
      <c r="S3" s="101">
        <v>0.1</v>
      </c>
      <c r="T3" s="54">
        <v>0.9</v>
      </c>
      <c r="U3" s="54">
        <v>0.85</v>
      </c>
      <c r="V3" s="54">
        <v>0.8</v>
      </c>
      <c r="W3" s="54">
        <v>0.75</v>
      </c>
      <c r="X3" s="54">
        <v>0.7</v>
      </c>
      <c r="Y3" s="5"/>
      <c r="Z3" s="168" t="s">
        <v>187</v>
      </c>
      <c r="DX3" s="168" t="s">
        <v>181</v>
      </c>
      <c r="HU3" s="171" t="s">
        <v>228</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97"/>
      <c r="O4" s="75">
        <f>IF(AND(D4&gt;0,E4&gt;0,F4&gt;0),IF(ISBLANK(N4),IF(ISBLANK(L4),"",(F4-D4)*VLOOKUP(L4,VLookups!$A$4:$B$13,2,FALSE)),N4),"")</f>
        <v>12.727922061357855</v>
      </c>
      <c r="P4" s="76">
        <f t="shared" ref="P4:P35" si="2">IF(O4="","",O4^2)</f>
        <v>162</v>
      </c>
      <c r="Q4" s="96">
        <v>150</v>
      </c>
      <c r="R4" s="287">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852</v>
      </c>
      <c r="M5" s="58"/>
      <c r="N5" s="297"/>
      <c r="O5" s="75">
        <f>IF(AND(D5&gt;0,E5&gt;0,F5&gt;0),IF(ISBLANK(N5),IF(ISBLANK(L5),"",(F5-D5)*VLOOKUP(L5,VLookups!$A$4:$B$13,2,FALSE)),N5),"")</f>
        <v>18</v>
      </c>
      <c r="P5" s="76">
        <f t="shared" si="2"/>
        <v>324</v>
      </c>
      <c r="Q5" s="96">
        <v>150</v>
      </c>
      <c r="R5" s="287">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97"/>
      <c r="O6" s="75">
        <f>IF(AND(D6&gt;0,E6&gt;0,F6&gt;0),IF(ISBLANK(N6),IF(ISBLANK(L6),"",(F6-D6)*VLOOKUP(L6,VLookups!$A$4:$B$13,2,FALSE)),N6),"")</f>
        <v>25.45584412271571</v>
      </c>
      <c r="P6" s="76">
        <f t="shared" si="2"/>
        <v>648</v>
      </c>
      <c r="Q6" s="96">
        <v>150</v>
      </c>
      <c r="R6" s="287">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97">
        <v>10</v>
      </c>
      <c r="O7" s="75">
        <f>IF(AND(D7&gt;0,E7&gt;0,F7&gt;0),IF(ISBLANK(N7),IF(ISBLANK(L7),"",(F7-D7)*VLOOKUP(L7,VLookups!$A$4:$B$13,2,FALSE)),N7),"")</f>
        <v>10</v>
      </c>
      <c r="P7" s="76">
        <f t="shared" si="2"/>
        <v>100</v>
      </c>
      <c r="Q7" s="96">
        <v>150</v>
      </c>
      <c r="R7" s="287">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97"/>
      <c r="O8" s="75">
        <f>IF(AND(D8&gt;0,E8&gt;0,F8&gt;0),IF(ISBLANK(N8),IF(ISBLANK(L8),"",(F8-D8)*VLOOKUP(L8,VLookups!$A$4:$B$13,2,FALSE)),N8),"")</f>
        <v>14</v>
      </c>
      <c r="P8" s="76">
        <f t="shared" si="2"/>
        <v>196</v>
      </c>
      <c r="Q8" s="96">
        <v>150</v>
      </c>
      <c r="R8" s="287">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97"/>
      <c r="O9" s="75">
        <f>IF(AND(D9&gt;0,E9&gt;0,F9&gt;0),IF(ISBLANK(N9),IF(ISBLANK(L9),"",(F9-D9)*VLOOKUP(L9,VLookups!$A$4:$B$13,2,FALSE)),N9),"")</f>
        <v>37.523326078587431</v>
      </c>
      <c r="P9" s="76">
        <f t="shared" si="2"/>
        <v>1407.9999999999995</v>
      </c>
      <c r="Q9" s="96">
        <v>150</v>
      </c>
      <c r="R9" s="287">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97"/>
      <c r="O10" s="75">
        <f>IF(AND(D10&gt;0,E10&gt;0,F10&gt;0),IF(ISBLANK(N10),IF(ISBLANK(L10),"",(F10-D10)*VLOOKUP(L10,VLookups!$A$4:$B$13,2,FALSE)),N10),"")</f>
        <v>35.601966237835796</v>
      </c>
      <c r="P10" s="76">
        <f t="shared" si="2"/>
        <v>1267.5</v>
      </c>
      <c r="Q10" s="96">
        <v>150</v>
      </c>
      <c r="R10" s="287">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853</v>
      </c>
      <c r="M11" s="58"/>
      <c r="N11" s="297"/>
      <c r="O11" s="75">
        <f>IF(AND(D11&gt;0,E11&gt;0,F11&gt;0),IF(ISBLANK(N11),IF(ISBLANK(L11),"",(F11-D11)*VLOOKUP(L11,VLookups!$A$4:$B$13,2,FALSE)),N11),"")</f>
        <v>56.920997883030829</v>
      </c>
      <c r="P11" s="76">
        <f t="shared" si="2"/>
        <v>3240</v>
      </c>
      <c r="Q11" s="96">
        <v>150</v>
      </c>
      <c r="R11" s="287">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854</v>
      </c>
      <c r="M12" s="58"/>
      <c r="N12" s="297"/>
      <c r="O12" s="75">
        <f>IF(AND(D12&gt;0,E12&gt;0,F12&gt;0),IF(ISBLANK(N12),IF(ISBLANK(L12),"",(F12-D12)*VLOOKUP(L12,VLookups!$A$4:$B$13,2,FALSE)),N12),"")</f>
        <v>63.63961030678928</v>
      </c>
      <c r="P12" s="76">
        <f t="shared" si="2"/>
        <v>4050.0000000000005</v>
      </c>
      <c r="Q12" s="96">
        <v>150</v>
      </c>
      <c r="R12" s="287">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97"/>
      <c r="O13" s="75">
        <f>IF(AND(D13&gt;0,E13&gt;0,F13&gt;0),IF(ISBLANK(N13),IF(ISBLANK(L13),"",(F13-D13)*VLOOKUP(L13,VLookups!$A$4:$B$13,2,FALSE)),N13),"")</f>
        <v>73.11634564172364</v>
      </c>
      <c r="P13" s="76">
        <f t="shared" si="2"/>
        <v>5346</v>
      </c>
      <c r="Q13" s="96">
        <v>150</v>
      </c>
      <c r="R13" s="287">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97"/>
      <c r="O14" s="75" t="str">
        <f>IF(AND(D14&gt;0,E14&gt;0,F14&gt;0),IF(ISBLANK(N14),IF(ISBLANK(L14),"",(F14-D14)*VLOOKUP(L14,VLookups!$A$4:$B$13,2,FALSE)),N14),"")</f>
        <v/>
      </c>
      <c r="P14" s="76" t="str">
        <f t="shared" si="2"/>
        <v/>
      </c>
      <c r="Q14" s="96"/>
      <c r="R14" s="287"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97"/>
      <c r="O15" s="75" t="str">
        <f>IF(AND(D15&gt;0,E15&gt;0,F15&gt;0),IF(ISBLANK(N15),IF(ISBLANK(L15),"",(F15-D15)*VLOOKUP(L15,VLookups!$A$4:$B$13,2,FALSE)),N15),"")</f>
        <v/>
      </c>
      <c r="P15" s="76" t="str">
        <f t="shared" si="2"/>
        <v/>
      </c>
      <c r="Q15" s="96"/>
      <c r="R15" s="287"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97"/>
      <c r="O16" s="75" t="str">
        <f>IF(AND(D16&gt;0,E16&gt;0,F16&gt;0),IF(ISBLANK(N16),IF(ISBLANK(L16),"",(F16-D16)*VLOOKUP(L16,VLookups!$A$4:$B$13,2,FALSE)),N16),"")</f>
        <v/>
      </c>
      <c r="P16" s="76" t="str">
        <f t="shared" si="2"/>
        <v/>
      </c>
      <c r="Q16" s="96"/>
      <c r="R16" s="287"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97"/>
      <c r="O17" s="75" t="str">
        <f>IF(AND(D17&gt;0,E17&gt;0,F17&gt;0),IF(ISBLANK(N17),IF(ISBLANK(L17),"",(F17-D17)*VLOOKUP(L17,VLookups!$A$4:$B$13,2,FALSE)),N17),"")</f>
        <v/>
      </c>
      <c r="P17" s="76" t="str">
        <f t="shared" si="2"/>
        <v/>
      </c>
      <c r="Q17" s="96"/>
      <c r="R17" s="287"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97"/>
      <c r="O18" s="75" t="str">
        <f>IF(AND(D18&gt;0,E18&gt;0,F18&gt;0),IF(ISBLANK(N18),IF(ISBLANK(L18),"",(F18-D18)*VLOOKUP(L18,VLookups!$A$4:$B$13,2,FALSE)),N18),"")</f>
        <v/>
      </c>
      <c r="P18" s="76" t="str">
        <f t="shared" si="2"/>
        <v/>
      </c>
      <c r="Q18" s="96"/>
      <c r="R18" s="287"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97"/>
      <c r="O19" s="75" t="str">
        <f>IF(AND(D19&gt;0,E19&gt;0,F19&gt;0),IF(ISBLANK(N19),IF(ISBLANK(L19),"",(F19-D19)*VLOOKUP(L19,VLookups!$A$4:$B$13,2,FALSE)),N19),"")</f>
        <v/>
      </c>
      <c r="P19" s="76" t="str">
        <f t="shared" si="2"/>
        <v/>
      </c>
      <c r="Q19" s="96"/>
      <c r="R19" s="287"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97"/>
      <c r="O20" s="75" t="str">
        <f>IF(AND(D20&gt;0,E20&gt;0,F20&gt;0),IF(ISBLANK(N20),IF(ISBLANK(L20),"",(F20-D20)*VLOOKUP(L20,VLookups!$A$4:$B$13,2,FALSE)),N20),"")</f>
        <v/>
      </c>
      <c r="P20" s="76" t="str">
        <f t="shared" si="2"/>
        <v/>
      </c>
      <c r="Q20" s="96"/>
      <c r="R20" s="287"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97"/>
      <c r="O21" s="75" t="str">
        <f>IF(AND(D21&gt;0,E21&gt;0,F21&gt;0),IF(ISBLANK(N21),IF(ISBLANK(L21),"",(F21-D21)*VLOOKUP(L21,VLookups!$A$4:$B$13,2,FALSE)),N21),"")</f>
        <v/>
      </c>
      <c r="P21" s="76" t="str">
        <f t="shared" si="2"/>
        <v/>
      </c>
      <c r="Q21" s="96"/>
      <c r="R21" s="287"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97"/>
      <c r="O22" s="75" t="str">
        <f>IF(AND(D22&gt;0,E22&gt;0,F22&gt;0),IF(ISBLANK(N22),IF(ISBLANK(L22),"",(F22-D22)*VLOOKUP(L22,VLookups!$A$4:$B$13,2,FALSE)),N22),"")</f>
        <v/>
      </c>
      <c r="P22" s="76" t="str">
        <f t="shared" si="2"/>
        <v/>
      </c>
      <c r="Q22" s="96"/>
      <c r="R22" s="287"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97"/>
      <c r="O23" s="75" t="str">
        <f>IF(AND(D23&gt;0,E23&gt;0,F23&gt;0),IF(ISBLANK(N23),IF(ISBLANK(L23),"",(F23-D23)*VLOOKUP(L23,VLookups!$A$4:$B$13,2,FALSE)),N23),"")</f>
        <v/>
      </c>
      <c r="P23" s="76" t="str">
        <f t="shared" si="2"/>
        <v/>
      </c>
      <c r="Q23" s="96"/>
      <c r="R23" s="287"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97"/>
      <c r="O24" s="75" t="str">
        <f>IF(AND(D24&gt;0,E24&gt;0,F24&gt;0),IF(ISBLANK(N24),IF(ISBLANK(L24),"",(F24-D24)*VLOOKUP(L24,VLookups!$A$4:$B$13,2,FALSE)),N24),"")</f>
        <v/>
      </c>
      <c r="P24" s="76" t="str">
        <f t="shared" si="2"/>
        <v/>
      </c>
      <c r="Q24" s="96"/>
      <c r="R24" s="287"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97"/>
      <c r="O25" s="75" t="str">
        <f>IF(AND(D25&gt;0,E25&gt;0,F25&gt;0),IF(ISBLANK(N25),IF(ISBLANK(L25),"",(F25-D25)*VLOOKUP(L25,VLookups!$A$4:$B$13,2,FALSE)),N25),"")</f>
        <v/>
      </c>
      <c r="P25" s="76" t="str">
        <f t="shared" si="2"/>
        <v/>
      </c>
      <c r="Q25" s="96"/>
      <c r="R25" s="287"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97"/>
      <c r="O26" s="75" t="str">
        <f>IF(AND(D26&gt;0,E26&gt;0,F26&gt;0),IF(ISBLANK(N26),IF(ISBLANK(L26),"",(F26-D26)*VLOOKUP(L26,VLookups!$A$4:$B$13,2,FALSE)),N26),"")</f>
        <v/>
      </c>
      <c r="P26" s="76" t="str">
        <f t="shared" si="2"/>
        <v/>
      </c>
      <c r="Q26" s="96"/>
      <c r="R26" s="287"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97"/>
      <c r="O27" s="75" t="str">
        <f>IF(AND(D27&gt;0,E27&gt;0,F27&gt;0),IF(ISBLANK(N27),IF(ISBLANK(L27),"",(F27-D27)*VLOOKUP(L27,VLookups!$A$4:$B$13,2,FALSE)),N27),"")</f>
        <v/>
      </c>
      <c r="P27" s="76" t="str">
        <f t="shared" si="2"/>
        <v/>
      </c>
      <c r="Q27" s="96"/>
      <c r="R27" s="287"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97"/>
      <c r="O28" s="75" t="str">
        <f>IF(AND(D28&gt;0,E28&gt;0,F28&gt;0),IF(ISBLANK(N28),IF(ISBLANK(L28),"",(F28-D28)*VLOOKUP(L28,VLookups!$A$4:$B$13,2,FALSE)),N28),"")</f>
        <v/>
      </c>
      <c r="P28" s="76" t="str">
        <f t="shared" si="2"/>
        <v/>
      </c>
      <c r="Q28" s="96"/>
      <c r="R28" s="287"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97"/>
      <c r="O29" s="75" t="str">
        <f>IF(AND(D29&gt;0,E29&gt;0,F29&gt;0),IF(ISBLANK(N29),IF(ISBLANK(L29),"",(F29-D29)*VLOOKUP(L29,VLookups!$A$4:$B$13,2,FALSE)),N29),"")</f>
        <v/>
      </c>
      <c r="P29" s="76" t="str">
        <f t="shared" si="2"/>
        <v/>
      </c>
      <c r="Q29" s="96"/>
      <c r="R29" s="287"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97"/>
      <c r="O30" s="75" t="str">
        <f>IF(AND(D30&gt;0,E30&gt;0,F30&gt;0),IF(ISBLANK(N30),IF(ISBLANK(L30),"",(F30-D30)*VLOOKUP(L30,VLookups!$A$4:$B$13,2,FALSE)),N30),"")</f>
        <v/>
      </c>
      <c r="P30" s="76" t="str">
        <f t="shared" si="2"/>
        <v/>
      </c>
      <c r="Q30" s="96"/>
      <c r="R30" s="287"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97"/>
      <c r="O31" s="75" t="str">
        <f>IF(AND(D31&gt;0,E31&gt;0,F31&gt;0),IF(ISBLANK(N31),IF(ISBLANK(L31),"",(F31-D31)*VLOOKUP(L31,VLookups!$A$4:$B$13,2,FALSE)),N31),"")</f>
        <v/>
      </c>
      <c r="P31" s="76" t="str">
        <f t="shared" si="2"/>
        <v/>
      </c>
      <c r="Q31" s="96"/>
      <c r="R31" s="287"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97"/>
      <c r="O32" s="75" t="str">
        <f>IF(AND(D32&gt;0,E32&gt;0,F32&gt;0),IF(ISBLANK(N32),IF(ISBLANK(L32),"",(F32-D32)*VLOOKUP(L32,VLookups!$A$4:$B$13,2,FALSE)),N32),"")</f>
        <v/>
      </c>
      <c r="P32" s="76" t="str">
        <f t="shared" si="2"/>
        <v/>
      </c>
      <c r="Q32" s="96"/>
      <c r="R32" s="287"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97"/>
      <c r="O33" s="75" t="str">
        <f>IF(AND(D33&gt;0,E33&gt;0,F33&gt;0),IF(ISBLANK(N33),IF(ISBLANK(L33),"",(F33-D33)*VLOOKUP(L33,VLookups!$A$4:$B$13,2,FALSE)),N33),"")</f>
        <v/>
      </c>
      <c r="P33" s="76" t="str">
        <f t="shared" si="2"/>
        <v/>
      </c>
      <c r="Q33" s="96"/>
      <c r="R33" s="287"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97"/>
      <c r="O34" s="75" t="str">
        <f>IF(AND(D34&gt;0,E34&gt;0,F34&gt;0),IF(ISBLANK(N34),IF(ISBLANK(L34),"",(F34-D34)*VLOOKUP(L34,VLookups!$A$4:$B$13,2,FALSE)),N34),"")</f>
        <v/>
      </c>
      <c r="P34" s="76" t="str">
        <f t="shared" si="2"/>
        <v/>
      </c>
      <c r="Q34" s="96"/>
      <c r="R34" s="287"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97"/>
      <c r="O35" s="75" t="str">
        <f>IF(AND(D35&gt;0,E35&gt;0,F35&gt;0),IF(ISBLANK(N35),IF(ISBLANK(L35),"",(F35-D35)*VLOOKUP(L35,VLookups!$A$4:$B$13,2,FALSE)),N35),"")</f>
        <v/>
      </c>
      <c r="P35" s="76" t="str">
        <f t="shared" si="2"/>
        <v/>
      </c>
      <c r="Q35" s="96"/>
      <c r="R35" s="287"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97"/>
      <c r="O36" s="75" t="str">
        <f>IF(AND(D36&gt;0,E36&gt;0,F36&gt;0),IF(ISBLANK(N36),IF(ISBLANK(L36),"",(F36-D36)*VLOOKUP(L36,VLookups!$A$4:$B$13,2,FALSE)),N36),"")</f>
        <v/>
      </c>
      <c r="P36" s="76" t="str">
        <f t="shared" ref="P36:P67" si="207">IF(O36="","",O36^2)</f>
        <v/>
      </c>
      <c r="Q36" s="96"/>
      <c r="R36" s="287"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97"/>
      <c r="O37" s="75" t="str">
        <f>IF(AND(D37&gt;0,E37&gt;0,F37&gt;0),IF(ISBLANK(N37),IF(ISBLANK(L37),"",(F37-D37)*VLOOKUP(L37,VLookups!$A$4:$B$13,2,FALSE)),N37),"")</f>
        <v/>
      </c>
      <c r="P37" s="76" t="str">
        <f t="shared" si="207"/>
        <v/>
      </c>
      <c r="Q37" s="96"/>
      <c r="R37" s="287"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97"/>
      <c r="O38" s="75" t="str">
        <f>IF(AND(D38&gt;0,E38&gt;0,F38&gt;0),IF(ISBLANK(N38),IF(ISBLANK(L38),"",(F38-D38)*VLOOKUP(L38,VLookups!$A$4:$B$13,2,FALSE)),N38),"")</f>
        <v/>
      </c>
      <c r="P38" s="76" t="str">
        <f t="shared" si="207"/>
        <v/>
      </c>
      <c r="Q38" s="96"/>
      <c r="R38" s="287"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97"/>
      <c r="O39" s="75" t="str">
        <f>IF(AND(D39&gt;0,E39&gt;0,F39&gt;0),IF(ISBLANK(N39),IF(ISBLANK(L39),"",(F39-D39)*VLOOKUP(L39,VLookups!$A$4:$B$13,2,FALSE)),N39),"")</f>
        <v/>
      </c>
      <c r="P39" s="76" t="str">
        <f t="shared" si="207"/>
        <v/>
      </c>
      <c r="Q39" s="96"/>
      <c r="R39" s="287"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97"/>
      <c r="O40" s="75" t="str">
        <f>IF(AND(D40&gt;0,E40&gt;0,F40&gt;0),IF(ISBLANK(N40),IF(ISBLANK(L40),"",(F40-D40)*VLOOKUP(L40,VLookups!$A$4:$B$13,2,FALSE)),N40),"")</f>
        <v/>
      </c>
      <c r="P40" s="76" t="str">
        <f t="shared" si="207"/>
        <v/>
      </c>
      <c r="Q40" s="96"/>
      <c r="R40" s="287"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97"/>
      <c r="O41" s="75" t="str">
        <f>IF(AND(D41&gt;0,E41&gt;0,F41&gt;0),IF(ISBLANK(N41),IF(ISBLANK(L41),"",(F41-D41)*VLOOKUP(L41,VLookups!$A$4:$B$13,2,FALSE)),N41),"")</f>
        <v/>
      </c>
      <c r="P41" s="76" t="str">
        <f t="shared" si="207"/>
        <v/>
      </c>
      <c r="Q41" s="96"/>
      <c r="R41" s="287"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97"/>
      <c r="O42" s="75" t="str">
        <f>IF(AND(D42&gt;0,E42&gt;0,F42&gt;0),IF(ISBLANK(N42),IF(ISBLANK(L42),"",(F42-D42)*VLOOKUP(L42,VLookups!$A$4:$B$13,2,FALSE)),N42),"")</f>
        <v/>
      </c>
      <c r="P42" s="76" t="str">
        <f t="shared" si="207"/>
        <v/>
      </c>
      <c r="Q42" s="96"/>
      <c r="R42" s="287"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97"/>
      <c r="O43" s="75" t="str">
        <f>IF(AND(D43&gt;0,E43&gt;0,F43&gt;0),IF(ISBLANK(N43),IF(ISBLANK(L43),"",(F43-D43)*VLOOKUP(L43,VLookups!$A$4:$B$13,2,FALSE)),N43),"")</f>
        <v/>
      </c>
      <c r="P43" s="76" t="str">
        <f t="shared" si="207"/>
        <v/>
      </c>
      <c r="Q43" s="96"/>
      <c r="R43" s="287"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97"/>
      <c r="O44" s="75" t="str">
        <f>IF(AND(D44&gt;0,E44&gt;0,F44&gt;0),IF(ISBLANK(N44),IF(ISBLANK(L44),"",(F44-D44)*VLOOKUP(L44,VLookups!$A$4:$B$13,2,FALSE)),N44),"")</f>
        <v/>
      </c>
      <c r="P44" s="76" t="str">
        <f t="shared" si="207"/>
        <v/>
      </c>
      <c r="Q44" s="96"/>
      <c r="R44" s="287"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97"/>
      <c r="O45" s="75" t="str">
        <f>IF(AND(D45&gt;0,E45&gt;0,F45&gt;0),IF(ISBLANK(N45),IF(ISBLANK(L45),"",(F45-D45)*VLOOKUP(L45,VLookups!$A$4:$B$13,2,FALSE)),N45),"")</f>
        <v/>
      </c>
      <c r="P45" s="76" t="str">
        <f t="shared" si="207"/>
        <v/>
      </c>
      <c r="Q45" s="96"/>
      <c r="R45" s="287"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97"/>
      <c r="O46" s="75" t="str">
        <f>IF(AND(D46&gt;0,E46&gt;0,F46&gt;0),IF(ISBLANK(N46),IF(ISBLANK(L46),"",(F46-D46)*VLOOKUP(L46,VLookups!$A$4:$B$13,2,FALSE)),N46),"")</f>
        <v/>
      </c>
      <c r="P46" s="76" t="str">
        <f t="shared" si="207"/>
        <v/>
      </c>
      <c r="Q46" s="96"/>
      <c r="R46" s="287"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97"/>
      <c r="O47" s="75" t="str">
        <f>IF(AND(D47&gt;0,E47&gt;0,F47&gt;0),IF(ISBLANK(N47),IF(ISBLANK(L47),"",(F47-D47)*VLOOKUP(L47,VLookups!$A$4:$B$13,2,FALSE)),N47),"")</f>
        <v/>
      </c>
      <c r="P47" s="76" t="str">
        <f t="shared" si="207"/>
        <v/>
      </c>
      <c r="Q47" s="96"/>
      <c r="R47" s="287"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97"/>
      <c r="O48" s="75" t="str">
        <f>IF(AND(D48&gt;0,E48&gt;0,F48&gt;0),IF(ISBLANK(N48),IF(ISBLANK(L48),"",(F48-D48)*VLOOKUP(L48,VLookups!$A$4:$B$13,2,FALSE)),N48),"")</f>
        <v/>
      </c>
      <c r="P48" s="76" t="str">
        <f t="shared" si="207"/>
        <v/>
      </c>
      <c r="Q48" s="96"/>
      <c r="R48" s="287"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97"/>
      <c r="O49" s="75" t="str">
        <f>IF(AND(D49&gt;0,E49&gt;0,F49&gt;0),IF(ISBLANK(N49),IF(ISBLANK(L49),"",(F49-D49)*VLOOKUP(L49,VLookups!$A$4:$B$13,2,FALSE)),N49),"")</f>
        <v/>
      </c>
      <c r="P49" s="76" t="str">
        <f t="shared" si="207"/>
        <v/>
      </c>
      <c r="Q49" s="96"/>
      <c r="R49" s="287"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97"/>
      <c r="O50" s="75" t="str">
        <f>IF(AND(D50&gt;0,E50&gt;0,F50&gt;0),IF(ISBLANK(N50),IF(ISBLANK(L50),"",(F50-D50)*VLOOKUP(L50,VLookups!$A$4:$B$13,2,FALSE)),N50),"")</f>
        <v/>
      </c>
      <c r="P50" s="76" t="str">
        <f t="shared" si="207"/>
        <v/>
      </c>
      <c r="Q50" s="96"/>
      <c r="R50" s="287"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97"/>
      <c r="O51" s="75" t="str">
        <f>IF(AND(D51&gt;0,E51&gt;0,F51&gt;0),IF(ISBLANK(N51),IF(ISBLANK(L51),"",(F51-D51)*VLOOKUP(L51,VLookups!$A$4:$B$13,2,FALSE)),N51),"")</f>
        <v/>
      </c>
      <c r="P51" s="76" t="str">
        <f t="shared" si="207"/>
        <v/>
      </c>
      <c r="Q51" s="96"/>
      <c r="R51" s="287"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97"/>
      <c r="O52" s="75" t="str">
        <f>IF(AND(D52&gt;0,E52&gt;0,F52&gt;0),IF(ISBLANK(N52),IF(ISBLANK(L52),"",(F52-D52)*VLOOKUP(L52,VLookups!$A$4:$B$13,2,FALSE)),N52),"")</f>
        <v/>
      </c>
      <c r="P52" s="76" t="str">
        <f t="shared" si="207"/>
        <v/>
      </c>
      <c r="Q52" s="96"/>
      <c r="R52" s="287"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97"/>
      <c r="O53" s="75" t="str">
        <f>IF(AND(D53&gt;0,E53&gt;0,F53&gt;0),IF(ISBLANK(N53),IF(ISBLANK(L53),"",(F53-D53)*VLOOKUP(L53,VLookups!$A$4:$B$13,2,FALSE)),N53),"")</f>
        <v/>
      </c>
      <c r="P53" s="76" t="str">
        <f t="shared" si="207"/>
        <v/>
      </c>
      <c r="Q53" s="96"/>
      <c r="R53" s="287"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97"/>
      <c r="O54" s="75" t="str">
        <f>IF(AND(D54&gt;0,E54&gt;0,F54&gt;0),IF(ISBLANK(N54),IF(ISBLANK(L54),"",(F54-D54)*VLOOKUP(L54,VLookups!$A$4:$B$13,2,FALSE)),N54),"")</f>
        <v/>
      </c>
      <c r="P54" s="76" t="str">
        <f t="shared" si="207"/>
        <v/>
      </c>
      <c r="Q54" s="96"/>
      <c r="R54" s="287"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97"/>
      <c r="O55" s="75" t="str">
        <f>IF(AND(D55&gt;0,E55&gt;0,F55&gt;0),IF(ISBLANK(N55),IF(ISBLANK(L55),"",(F55-D55)*VLOOKUP(L55,VLookups!$A$4:$B$13,2,FALSE)),N55),"")</f>
        <v/>
      </c>
      <c r="P55" s="76" t="str">
        <f t="shared" si="207"/>
        <v/>
      </c>
      <c r="Q55" s="96"/>
      <c r="R55" s="287"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97"/>
      <c r="O56" s="75" t="str">
        <f>IF(AND(D56&gt;0,E56&gt;0,F56&gt;0),IF(ISBLANK(N56),IF(ISBLANK(L56),"",(F56-D56)*VLOOKUP(L56,VLookups!$A$4:$B$13,2,FALSE)),N56),"")</f>
        <v/>
      </c>
      <c r="P56" s="76" t="str">
        <f t="shared" si="207"/>
        <v/>
      </c>
      <c r="Q56" s="96"/>
      <c r="R56" s="287"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97"/>
      <c r="O57" s="75" t="str">
        <f>IF(AND(D57&gt;0,E57&gt;0,F57&gt;0),IF(ISBLANK(N57),IF(ISBLANK(L57),"",(F57-D57)*VLOOKUP(L57,VLookups!$A$4:$B$13,2,FALSE)),N57),"")</f>
        <v/>
      </c>
      <c r="P57" s="76" t="str">
        <f t="shared" si="207"/>
        <v/>
      </c>
      <c r="Q57" s="96"/>
      <c r="R57" s="287"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97"/>
      <c r="O58" s="75" t="str">
        <f>IF(AND(D58&gt;0,E58&gt;0,F58&gt;0),IF(ISBLANK(N58),IF(ISBLANK(L58),"",(F58-D58)*VLOOKUP(L58,VLookups!$A$4:$B$13,2,FALSE)),N58),"")</f>
        <v/>
      </c>
      <c r="P58" s="76" t="str">
        <f t="shared" si="207"/>
        <v/>
      </c>
      <c r="Q58" s="96"/>
      <c r="R58" s="287"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97"/>
      <c r="O59" s="75" t="str">
        <f>IF(AND(D59&gt;0,E59&gt;0,F59&gt;0),IF(ISBLANK(N59),IF(ISBLANK(L59),"",(F59-D59)*VLOOKUP(L59,VLookups!$A$4:$B$13,2,FALSE)),N59),"")</f>
        <v/>
      </c>
      <c r="P59" s="76" t="str">
        <f t="shared" si="207"/>
        <v/>
      </c>
      <c r="Q59" s="96"/>
      <c r="R59" s="287"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97"/>
      <c r="O60" s="75" t="str">
        <f>IF(AND(D60&gt;0,E60&gt;0,F60&gt;0),IF(ISBLANK(N60),IF(ISBLANK(L60),"",(F60-D60)*VLOOKUP(L60,VLookups!$A$4:$B$13,2,FALSE)),N60),"")</f>
        <v/>
      </c>
      <c r="P60" s="76" t="str">
        <f t="shared" si="207"/>
        <v/>
      </c>
      <c r="Q60" s="96"/>
      <c r="R60" s="287"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97"/>
      <c r="O61" s="75" t="str">
        <f>IF(AND(D61&gt;0,E61&gt;0,F61&gt;0),IF(ISBLANK(N61),IF(ISBLANK(L61),"",(F61-D61)*VLOOKUP(L61,VLookups!$A$4:$B$13,2,FALSE)),N61),"")</f>
        <v/>
      </c>
      <c r="P61" s="76" t="str">
        <f t="shared" si="207"/>
        <v/>
      </c>
      <c r="Q61" s="96"/>
      <c r="R61" s="287"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97"/>
      <c r="O62" s="75" t="str">
        <f>IF(AND(D62&gt;0,E62&gt;0,F62&gt;0),IF(ISBLANK(N62),IF(ISBLANK(L62),"",(F62-D62)*VLOOKUP(L62,VLookups!$A$4:$B$13,2,FALSE)),N62),"")</f>
        <v/>
      </c>
      <c r="P62" s="76" t="str">
        <f t="shared" si="207"/>
        <v/>
      </c>
      <c r="Q62" s="96"/>
      <c r="R62" s="287"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97"/>
      <c r="O63" s="75" t="str">
        <f>IF(AND(D63&gt;0,E63&gt;0,F63&gt;0),IF(ISBLANK(N63),IF(ISBLANK(L63),"",(F63-D63)*VLOOKUP(L63,VLookups!$A$4:$B$13,2,FALSE)),N63),"")</f>
        <v/>
      </c>
      <c r="P63" s="76" t="str">
        <f t="shared" si="207"/>
        <v/>
      </c>
      <c r="Q63" s="96"/>
      <c r="R63" s="287"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97"/>
      <c r="O64" s="75" t="str">
        <f>IF(AND(D64&gt;0,E64&gt;0,F64&gt;0),IF(ISBLANK(N64),IF(ISBLANK(L64),"",(F64-D64)*VLOOKUP(L64,VLookups!$A$4:$B$13,2,FALSE)),N64),"")</f>
        <v/>
      </c>
      <c r="P64" s="76" t="str">
        <f t="shared" si="207"/>
        <v/>
      </c>
      <c r="Q64" s="96"/>
      <c r="R64" s="287"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97"/>
      <c r="O65" s="75" t="str">
        <f>IF(AND(D65&gt;0,E65&gt;0,F65&gt;0),IF(ISBLANK(N65),IF(ISBLANK(L65),"",(F65-D65)*VLOOKUP(L65,VLookups!$A$4:$B$13,2,FALSE)),N65),"")</f>
        <v/>
      </c>
      <c r="P65" s="76" t="str">
        <f t="shared" si="207"/>
        <v/>
      </c>
      <c r="Q65" s="96"/>
      <c r="R65" s="287"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97"/>
      <c r="O66" s="75" t="str">
        <f>IF(AND(D66&gt;0,E66&gt;0,F66&gt;0),IF(ISBLANK(N66),IF(ISBLANK(L66),"",(F66-D66)*VLOOKUP(L66,VLookups!$A$4:$B$13,2,FALSE)),N66),"")</f>
        <v/>
      </c>
      <c r="P66" s="76" t="str">
        <f t="shared" si="207"/>
        <v/>
      </c>
      <c r="Q66" s="96"/>
      <c r="R66" s="287"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97"/>
      <c r="O67" s="75" t="str">
        <f>IF(AND(D67&gt;0,E67&gt;0,F67&gt;0),IF(ISBLANK(N67),IF(ISBLANK(L67),"",(F67-D67)*VLOOKUP(L67,VLookups!$A$4:$B$13,2,FALSE)),N67),"")</f>
        <v/>
      </c>
      <c r="P67" s="76" t="str">
        <f t="shared" si="207"/>
        <v/>
      </c>
      <c r="Q67" s="96"/>
      <c r="R67" s="287"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97"/>
      <c r="O68" s="75" t="str">
        <f>IF(AND(D68&gt;0,E68&gt;0,F68&gt;0),IF(ISBLANK(N68),IF(ISBLANK(L68),"",(F68-D68)*VLOOKUP(L68,VLookups!$A$4:$B$13,2,FALSE)),N68),"")</f>
        <v/>
      </c>
      <c r="P68" s="76" t="str">
        <f t="shared" ref="P68:P99" si="409">IF(O68="","",O68^2)</f>
        <v/>
      </c>
      <c r="Q68" s="96"/>
      <c r="R68" s="287"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97"/>
      <c r="O69" s="75" t="str">
        <f>IF(AND(D69&gt;0,E69&gt;0,F69&gt;0),IF(ISBLANK(N69),IF(ISBLANK(L69),"",(F69-D69)*VLOOKUP(L69,VLookups!$A$4:$B$13,2,FALSE)),N69),"")</f>
        <v/>
      </c>
      <c r="P69" s="76" t="str">
        <f t="shared" si="409"/>
        <v/>
      </c>
      <c r="Q69" s="96"/>
      <c r="R69" s="287"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97"/>
      <c r="O70" s="75" t="str">
        <f>IF(AND(D70&gt;0,E70&gt;0,F70&gt;0),IF(ISBLANK(N70),IF(ISBLANK(L70),"",(F70-D70)*VLOOKUP(L70,VLookups!$A$4:$B$13,2,FALSE)),N70),"")</f>
        <v/>
      </c>
      <c r="P70" s="76" t="str">
        <f t="shared" si="409"/>
        <v/>
      </c>
      <c r="Q70" s="96"/>
      <c r="R70" s="287"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97"/>
      <c r="O71" s="75" t="str">
        <f>IF(AND(D71&gt;0,E71&gt;0,F71&gt;0),IF(ISBLANK(N71),IF(ISBLANK(L71),"",(F71-D71)*VLOOKUP(L71,VLookups!$A$4:$B$13,2,FALSE)),N71),"")</f>
        <v/>
      </c>
      <c r="P71" s="76" t="str">
        <f t="shared" si="409"/>
        <v/>
      </c>
      <c r="Q71" s="96"/>
      <c r="R71" s="287"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97"/>
      <c r="O72" s="75" t="str">
        <f>IF(AND(D72&gt;0,E72&gt;0,F72&gt;0),IF(ISBLANK(N72),IF(ISBLANK(L72),"",(F72-D72)*VLOOKUP(L72,VLookups!$A$4:$B$13,2,FALSE)),N72),"")</f>
        <v/>
      </c>
      <c r="P72" s="76" t="str">
        <f t="shared" si="409"/>
        <v/>
      </c>
      <c r="Q72" s="96"/>
      <c r="R72" s="287"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97"/>
      <c r="O73" s="75" t="str">
        <f>IF(AND(D73&gt;0,E73&gt;0,F73&gt;0),IF(ISBLANK(N73),IF(ISBLANK(L73),"",(F73-D73)*VLOOKUP(L73,VLookups!$A$4:$B$13,2,FALSE)),N73),"")</f>
        <v/>
      </c>
      <c r="P73" s="76" t="str">
        <f t="shared" si="409"/>
        <v/>
      </c>
      <c r="Q73" s="96"/>
      <c r="R73" s="287"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97"/>
      <c r="O74" s="75" t="str">
        <f>IF(AND(D74&gt;0,E74&gt;0,F74&gt;0),IF(ISBLANK(N74),IF(ISBLANK(L74),"",(F74-D74)*VLOOKUP(L74,VLookups!$A$4:$B$13,2,FALSE)),N74),"")</f>
        <v/>
      </c>
      <c r="P74" s="76" t="str">
        <f t="shared" si="409"/>
        <v/>
      </c>
      <c r="Q74" s="96"/>
      <c r="R74" s="287"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97"/>
      <c r="O75" s="75" t="str">
        <f>IF(AND(D75&gt;0,E75&gt;0,F75&gt;0),IF(ISBLANK(N75),IF(ISBLANK(L75),"",(F75-D75)*VLOOKUP(L75,VLookups!$A$4:$B$13,2,FALSE)),N75),"")</f>
        <v/>
      </c>
      <c r="P75" s="76" t="str">
        <f t="shared" si="409"/>
        <v/>
      </c>
      <c r="Q75" s="96"/>
      <c r="R75" s="287"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97"/>
      <c r="O76" s="75" t="str">
        <f>IF(AND(D76&gt;0,E76&gt;0,F76&gt;0),IF(ISBLANK(N76),IF(ISBLANK(L76),"",(F76-D76)*VLOOKUP(L76,VLookups!$A$4:$B$13,2,FALSE)),N76),"")</f>
        <v/>
      </c>
      <c r="P76" s="76" t="str">
        <f t="shared" si="409"/>
        <v/>
      </c>
      <c r="Q76" s="96"/>
      <c r="R76" s="287"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97"/>
      <c r="O77" s="75" t="str">
        <f>IF(AND(D77&gt;0,E77&gt;0,F77&gt;0),IF(ISBLANK(N77),IF(ISBLANK(L77),"",(F77-D77)*VLOOKUP(L77,VLookups!$A$4:$B$13,2,FALSE)),N77),"")</f>
        <v/>
      </c>
      <c r="P77" s="76" t="str">
        <f t="shared" si="409"/>
        <v/>
      </c>
      <c r="Q77" s="96"/>
      <c r="R77" s="287"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97"/>
      <c r="O78" s="75" t="str">
        <f>IF(AND(D78&gt;0,E78&gt;0,F78&gt;0),IF(ISBLANK(N78),IF(ISBLANK(L78),"",(F78-D78)*VLOOKUP(L78,VLookups!$A$4:$B$13,2,FALSE)),N78),"")</f>
        <v/>
      </c>
      <c r="P78" s="76" t="str">
        <f t="shared" si="409"/>
        <v/>
      </c>
      <c r="Q78" s="96"/>
      <c r="R78" s="287"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97"/>
      <c r="O79" s="75" t="str">
        <f>IF(AND(D79&gt;0,E79&gt;0,F79&gt;0),IF(ISBLANK(N79),IF(ISBLANK(L79),"",(F79-D79)*VLOOKUP(L79,VLookups!$A$4:$B$13,2,FALSE)),N79),"")</f>
        <v/>
      </c>
      <c r="P79" s="76" t="str">
        <f t="shared" si="409"/>
        <v/>
      </c>
      <c r="Q79" s="96"/>
      <c r="R79" s="287"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97"/>
      <c r="O80" s="75" t="str">
        <f>IF(AND(D80&gt;0,E80&gt;0,F80&gt;0),IF(ISBLANK(N80),IF(ISBLANK(L80),"",(F80-D80)*VLOOKUP(L80,VLookups!$A$4:$B$13,2,FALSE)),N80),"")</f>
        <v/>
      </c>
      <c r="P80" s="76" t="str">
        <f t="shared" si="409"/>
        <v/>
      </c>
      <c r="Q80" s="96"/>
      <c r="R80" s="287"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97"/>
      <c r="O81" s="75" t="str">
        <f>IF(AND(D81&gt;0,E81&gt;0,F81&gt;0),IF(ISBLANK(N81),IF(ISBLANK(L81),"",(F81-D81)*VLOOKUP(L81,VLookups!$A$4:$B$13,2,FALSE)),N81),"")</f>
        <v/>
      </c>
      <c r="P81" s="76" t="str">
        <f t="shared" si="409"/>
        <v/>
      </c>
      <c r="Q81" s="96"/>
      <c r="R81" s="287"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97"/>
      <c r="O82" s="75" t="str">
        <f>IF(AND(D82&gt;0,E82&gt;0,F82&gt;0),IF(ISBLANK(N82),IF(ISBLANK(L82),"",(F82-D82)*VLOOKUP(L82,VLookups!$A$4:$B$13,2,FALSE)),N82),"")</f>
        <v/>
      </c>
      <c r="P82" s="76" t="str">
        <f t="shared" si="409"/>
        <v/>
      </c>
      <c r="Q82" s="96"/>
      <c r="R82" s="287"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97"/>
      <c r="O83" s="75" t="str">
        <f>IF(AND(D83&gt;0,E83&gt;0,F83&gt;0),IF(ISBLANK(N83),IF(ISBLANK(L83),"",(F83-D83)*VLOOKUP(L83,VLookups!$A$4:$B$13,2,FALSE)),N83),"")</f>
        <v/>
      </c>
      <c r="P83" s="76" t="str">
        <f t="shared" si="409"/>
        <v/>
      </c>
      <c r="Q83" s="96"/>
      <c r="R83" s="287"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97"/>
      <c r="O84" s="75" t="str">
        <f>IF(AND(D84&gt;0,E84&gt;0,F84&gt;0),IF(ISBLANK(N84),IF(ISBLANK(L84),"",(F84-D84)*VLOOKUP(L84,VLookups!$A$4:$B$13,2,FALSE)),N84),"")</f>
        <v/>
      </c>
      <c r="P84" s="76" t="str">
        <f t="shared" si="409"/>
        <v/>
      </c>
      <c r="Q84" s="96"/>
      <c r="R84" s="287"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97"/>
      <c r="O85" s="75" t="str">
        <f>IF(AND(D85&gt;0,E85&gt;0,F85&gt;0),IF(ISBLANK(N85),IF(ISBLANK(L85),"",(F85-D85)*VLOOKUP(L85,VLookups!$A$4:$B$13,2,FALSE)),N85),"")</f>
        <v/>
      </c>
      <c r="P85" s="76" t="str">
        <f t="shared" si="409"/>
        <v/>
      </c>
      <c r="Q85" s="96"/>
      <c r="R85" s="287"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97"/>
      <c r="O86" s="75" t="str">
        <f>IF(AND(D86&gt;0,E86&gt;0,F86&gt;0),IF(ISBLANK(N86),IF(ISBLANK(L86),"",(F86-D86)*VLOOKUP(L86,VLookups!$A$4:$B$13,2,FALSE)),N86),"")</f>
        <v/>
      </c>
      <c r="P86" s="76" t="str">
        <f t="shared" si="409"/>
        <v/>
      </c>
      <c r="Q86" s="96"/>
      <c r="R86" s="287"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97"/>
      <c r="O87" s="75" t="str">
        <f>IF(AND(D87&gt;0,E87&gt;0,F87&gt;0),IF(ISBLANK(N87),IF(ISBLANK(L87),"",(F87-D87)*VLOOKUP(L87,VLookups!$A$4:$B$13,2,FALSE)),N87),"")</f>
        <v/>
      </c>
      <c r="P87" s="76" t="str">
        <f t="shared" si="409"/>
        <v/>
      </c>
      <c r="Q87" s="96"/>
      <c r="R87" s="287"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97"/>
      <c r="O88" s="75" t="str">
        <f>IF(AND(D88&gt;0,E88&gt;0,F88&gt;0),IF(ISBLANK(N88),IF(ISBLANK(L88),"",(F88-D88)*VLOOKUP(L88,VLookups!$A$4:$B$13,2,FALSE)),N88),"")</f>
        <v/>
      </c>
      <c r="P88" s="76" t="str">
        <f t="shared" si="409"/>
        <v/>
      </c>
      <c r="Q88" s="96"/>
      <c r="R88" s="287"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97"/>
      <c r="O89" s="75" t="str">
        <f>IF(AND(D89&gt;0,E89&gt;0,F89&gt;0),IF(ISBLANK(N89),IF(ISBLANK(L89),"",(F89-D89)*VLOOKUP(L89,VLookups!$A$4:$B$13,2,FALSE)),N89),"")</f>
        <v/>
      </c>
      <c r="P89" s="76" t="str">
        <f t="shared" si="409"/>
        <v/>
      </c>
      <c r="Q89" s="96"/>
      <c r="R89" s="287"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97"/>
      <c r="O90" s="75" t="str">
        <f>IF(AND(D90&gt;0,E90&gt;0,F90&gt;0),IF(ISBLANK(N90),IF(ISBLANK(L90),"",(F90-D90)*VLOOKUP(L90,VLookups!$A$4:$B$13,2,FALSE)),N90),"")</f>
        <v/>
      </c>
      <c r="P90" s="76" t="str">
        <f t="shared" si="409"/>
        <v/>
      </c>
      <c r="Q90" s="96"/>
      <c r="R90" s="287"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97"/>
      <c r="O91" s="75" t="str">
        <f>IF(AND(D91&gt;0,E91&gt;0,F91&gt;0),IF(ISBLANK(N91),IF(ISBLANK(L91),"",(F91-D91)*VLOOKUP(L91,VLookups!$A$4:$B$13,2,FALSE)),N91),"")</f>
        <v/>
      </c>
      <c r="P91" s="76" t="str">
        <f t="shared" si="409"/>
        <v/>
      </c>
      <c r="Q91" s="96"/>
      <c r="R91" s="287"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97"/>
      <c r="O92" s="75" t="str">
        <f>IF(AND(D92&gt;0,E92&gt;0,F92&gt;0),IF(ISBLANK(N92),IF(ISBLANK(L92),"",(F92-D92)*VLOOKUP(L92,VLookups!$A$4:$B$13,2,FALSE)),N92),"")</f>
        <v/>
      </c>
      <c r="P92" s="76" t="str">
        <f t="shared" si="409"/>
        <v/>
      </c>
      <c r="Q92" s="96"/>
      <c r="R92" s="287"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97"/>
      <c r="O93" s="75" t="str">
        <f>IF(AND(D93&gt;0,E93&gt;0,F93&gt;0),IF(ISBLANK(N93),IF(ISBLANK(L93),"",(F93-D93)*VLOOKUP(L93,VLookups!$A$4:$B$13,2,FALSE)),N93),"")</f>
        <v/>
      </c>
      <c r="P93" s="76" t="str">
        <f t="shared" si="409"/>
        <v/>
      </c>
      <c r="Q93" s="96"/>
      <c r="R93" s="287"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97"/>
      <c r="O94" s="75" t="str">
        <f>IF(AND(D94&gt;0,E94&gt;0,F94&gt;0),IF(ISBLANK(N94),IF(ISBLANK(L94),"",(F94-D94)*VLOOKUP(L94,VLookups!$A$4:$B$13,2,FALSE)),N94),"")</f>
        <v/>
      </c>
      <c r="P94" s="76" t="str">
        <f t="shared" si="409"/>
        <v/>
      </c>
      <c r="Q94" s="96"/>
      <c r="R94" s="287"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97"/>
      <c r="O95" s="75" t="str">
        <f>IF(AND(D95&gt;0,E95&gt;0,F95&gt;0),IF(ISBLANK(N95),IF(ISBLANK(L95),"",(F95-D95)*VLOOKUP(L95,VLookups!$A$4:$B$13,2,FALSE)),N95),"")</f>
        <v/>
      </c>
      <c r="P95" s="76" t="str">
        <f t="shared" si="409"/>
        <v/>
      </c>
      <c r="Q95" s="96"/>
      <c r="R95" s="287"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97"/>
      <c r="O96" s="75" t="str">
        <f>IF(AND(D96&gt;0,E96&gt;0,F96&gt;0),IF(ISBLANK(N96),IF(ISBLANK(L96),"",(F96-D96)*VLOOKUP(L96,VLookups!$A$4:$B$13,2,FALSE)),N96),"")</f>
        <v/>
      </c>
      <c r="P96" s="76" t="str">
        <f t="shared" si="409"/>
        <v/>
      </c>
      <c r="Q96" s="96"/>
      <c r="R96" s="287"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97"/>
      <c r="O97" s="75" t="str">
        <f>IF(AND(D97&gt;0,E97&gt;0,F97&gt;0),IF(ISBLANK(N97),IF(ISBLANK(L97),"",(F97-D97)*VLOOKUP(L97,VLookups!$A$4:$B$13,2,FALSE)),N97),"")</f>
        <v/>
      </c>
      <c r="P97" s="76" t="str">
        <f t="shared" si="409"/>
        <v/>
      </c>
      <c r="Q97" s="96"/>
      <c r="R97" s="287"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97"/>
      <c r="O98" s="75" t="str">
        <f>IF(AND(D98&gt;0,E98&gt;0,F98&gt;0),IF(ISBLANK(N98),IF(ISBLANK(L98),"",(F98-D98)*VLOOKUP(L98,VLookups!$A$4:$B$13,2,FALSE)),N98),"")</f>
        <v/>
      </c>
      <c r="P98" s="76" t="str">
        <f t="shared" si="409"/>
        <v/>
      </c>
      <c r="Q98" s="96"/>
      <c r="R98" s="287"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97"/>
      <c r="O99" s="75" t="str">
        <f>IF(AND(D99&gt;0,E99&gt;0,F99&gt;0),IF(ISBLANK(N99),IF(ISBLANK(L99),"",(F99-D99)*VLOOKUP(L99,VLookups!$A$4:$B$13,2,FALSE)),N99),"")</f>
        <v/>
      </c>
      <c r="P99" s="76" t="str">
        <f t="shared" si="409"/>
        <v/>
      </c>
      <c r="Q99" s="96"/>
      <c r="R99" s="287"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97"/>
      <c r="O100" s="75" t="str">
        <f>IF(AND(D100&gt;0,E100&gt;0,F100&gt;0),IF(ISBLANK(N100),IF(ISBLANK(L100),"",(F100-D100)*VLOOKUP(L100,VLookups!$A$4:$B$13,2,FALSE)),N100),"")</f>
        <v/>
      </c>
      <c r="P100" s="76" t="str">
        <f t="shared" ref="P100:P103" si="612">IF(O100="","",O100^2)</f>
        <v/>
      </c>
      <c r="Q100" s="96"/>
      <c r="R100" s="287"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97"/>
      <c r="O101" s="75" t="str">
        <f>IF(AND(D101&gt;0,E101&gt;0,F101&gt;0),IF(ISBLANK(N101),IF(ISBLANK(L101),"",(F101-D101)*VLOOKUP(L101,VLookups!$A$4:$B$13,2,FALSE)),N101),"")</f>
        <v/>
      </c>
      <c r="P101" s="76" t="str">
        <f t="shared" si="612"/>
        <v/>
      </c>
      <c r="Q101" s="96"/>
      <c r="R101" s="287"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97"/>
      <c r="O102" s="75" t="str">
        <f>IF(AND(D102&gt;0,E102&gt;0,F102&gt;0),IF(ISBLANK(N102),IF(ISBLANK(L102),"",(F102-D102)*VLOOKUP(L102,VLookups!$A$4:$B$13,2,FALSE)),N102),"")</f>
        <v/>
      </c>
      <c r="P102" s="76" t="str">
        <f t="shared" si="612"/>
        <v/>
      </c>
      <c r="Q102" s="96"/>
      <c r="R102" s="287"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97"/>
      <c r="O103" s="75" t="str">
        <f>IF(AND(D103&gt;0,E103&gt;0,F103&gt;0),IF(ISBLANK(N103),IF(ISBLANK(L103),"",(F103-D103)*VLOOKUP(L103,VLookups!$A$4:$B$13,2,FALSE)),N103),"")</f>
        <v/>
      </c>
      <c r="P103" s="76" t="str">
        <f t="shared" si="612"/>
        <v/>
      </c>
      <c r="Q103" s="96"/>
      <c r="R103" s="287"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5"/>
      <c r="M104" s="5"/>
      <c r="O104" s="92">
        <f>IF(O4="","",SQRT(P104))</f>
        <v>129.38894852343458</v>
      </c>
      <c r="P104" s="73">
        <f>IF(P4="","",SUM(P4:P103))</f>
        <v>16741.5</v>
      </c>
      <c r="Q104" s="91">
        <f>IF(SUM(Q4:Q103)=0,"",SUM(Q4:Q103))</f>
        <v>1500</v>
      </c>
      <c r="R104" s="288">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9">
        <f>IF(ISNONTEXT($Z104),Z104+(($DW$104-$Z$104)/101),"")</f>
        <v>891.5196266192072</v>
      </c>
      <c r="AB104" s="259">
        <f t="shared" ref="AB104:CM104" si="626">IF(ISNONTEXT($Z104),AA104+(($DW$104-$Z$104)/101),"")</f>
        <v>899.20609880871814</v>
      </c>
      <c r="AC104" s="259">
        <f t="shared" si="626"/>
        <v>906.89257099822908</v>
      </c>
      <c r="AD104" s="259">
        <f t="shared" si="626"/>
        <v>914.57904318774001</v>
      </c>
      <c r="AE104" s="259">
        <f t="shared" si="626"/>
        <v>922.26551537725095</v>
      </c>
      <c r="AF104" s="259">
        <f t="shared" si="626"/>
        <v>929.95198756676189</v>
      </c>
      <c r="AG104" s="259">
        <f t="shared" si="626"/>
        <v>937.63845975627282</v>
      </c>
      <c r="AH104" s="259">
        <f t="shared" si="626"/>
        <v>945.32493194578376</v>
      </c>
      <c r="AI104" s="259">
        <f t="shared" si="626"/>
        <v>953.0114041352947</v>
      </c>
      <c r="AJ104" s="259">
        <f t="shared" si="626"/>
        <v>960.69787632480563</v>
      </c>
      <c r="AK104" s="259">
        <f t="shared" si="626"/>
        <v>968.38434851431657</v>
      </c>
      <c r="AL104" s="259">
        <f t="shared" si="626"/>
        <v>976.07082070382751</v>
      </c>
      <c r="AM104" s="259">
        <f t="shared" si="626"/>
        <v>983.75729289333844</v>
      </c>
      <c r="AN104" s="259">
        <f t="shared" si="626"/>
        <v>991.44376508284938</v>
      </c>
      <c r="AO104" s="259">
        <f t="shared" si="626"/>
        <v>999.13023727236032</v>
      </c>
      <c r="AP104" s="259">
        <f t="shared" si="626"/>
        <v>1006.8167094618713</v>
      </c>
      <c r="AQ104" s="259">
        <f t="shared" si="626"/>
        <v>1014.5031816513822</v>
      </c>
      <c r="AR104" s="259">
        <f t="shared" si="626"/>
        <v>1022.1896538408931</v>
      </c>
      <c r="AS104" s="259">
        <f t="shared" si="626"/>
        <v>1029.8761260304041</v>
      </c>
      <c r="AT104" s="259">
        <f t="shared" si="626"/>
        <v>1037.5625982199151</v>
      </c>
      <c r="AU104" s="259">
        <f t="shared" si="626"/>
        <v>1045.2490704094262</v>
      </c>
      <c r="AV104" s="259">
        <f t="shared" si="626"/>
        <v>1052.9355425989372</v>
      </c>
      <c r="AW104" s="259">
        <f t="shared" si="626"/>
        <v>1060.6220147884483</v>
      </c>
      <c r="AX104" s="259">
        <f t="shared" si="626"/>
        <v>1068.3084869779593</v>
      </c>
      <c r="AY104" s="259">
        <f t="shared" si="626"/>
        <v>1075.9949591674704</v>
      </c>
      <c r="AZ104" s="259">
        <f t="shared" si="626"/>
        <v>1083.6814313569814</v>
      </c>
      <c r="BA104" s="259">
        <f t="shared" si="626"/>
        <v>1091.3679035464925</v>
      </c>
      <c r="BB104" s="259">
        <f t="shared" si="626"/>
        <v>1099.0543757360035</v>
      </c>
      <c r="BC104" s="259">
        <f t="shared" si="626"/>
        <v>1106.7408479255146</v>
      </c>
      <c r="BD104" s="259">
        <f t="shared" si="626"/>
        <v>1114.4273201150256</v>
      </c>
      <c r="BE104" s="259">
        <f t="shared" si="626"/>
        <v>1122.1137923045367</v>
      </c>
      <c r="BF104" s="259">
        <f t="shared" si="626"/>
        <v>1129.8002644940477</v>
      </c>
      <c r="BG104" s="259">
        <f t="shared" si="626"/>
        <v>1137.4867366835588</v>
      </c>
      <c r="BH104" s="259">
        <f t="shared" si="626"/>
        <v>1145.1732088730698</v>
      </c>
      <c r="BI104" s="259">
        <f t="shared" si="626"/>
        <v>1152.8596810625809</v>
      </c>
      <c r="BJ104" s="259">
        <f t="shared" si="626"/>
        <v>1160.5461532520919</v>
      </c>
      <c r="BK104" s="259">
        <f t="shared" si="626"/>
        <v>1168.232625441603</v>
      </c>
      <c r="BL104" s="259">
        <f t="shared" si="626"/>
        <v>1175.919097631114</v>
      </c>
      <c r="BM104" s="259">
        <f t="shared" si="626"/>
        <v>1183.6055698206251</v>
      </c>
      <c r="BN104" s="259">
        <f t="shared" si="626"/>
        <v>1191.2920420101361</v>
      </c>
      <c r="BO104" s="259">
        <f t="shared" si="626"/>
        <v>1198.9785141996472</v>
      </c>
      <c r="BP104" s="259">
        <f t="shared" si="626"/>
        <v>1206.6649863891582</v>
      </c>
      <c r="BQ104" s="259">
        <f t="shared" si="626"/>
        <v>1214.3514585786693</v>
      </c>
      <c r="BR104" s="259">
        <f t="shared" si="626"/>
        <v>1222.0379307681803</v>
      </c>
      <c r="BS104" s="259">
        <f t="shared" si="626"/>
        <v>1229.7244029576914</v>
      </c>
      <c r="BT104" s="259">
        <f t="shared" si="626"/>
        <v>1237.4108751472024</v>
      </c>
      <c r="BU104" s="259">
        <f t="shared" si="626"/>
        <v>1245.0973473367135</v>
      </c>
      <c r="BV104" s="259">
        <f t="shared" si="626"/>
        <v>1252.7838195262245</v>
      </c>
      <c r="BW104" s="259">
        <f t="shared" si="626"/>
        <v>1260.4702917157356</v>
      </c>
      <c r="BX104" s="259">
        <f t="shared" si="626"/>
        <v>1268.1567639052466</v>
      </c>
      <c r="BY104" s="259">
        <f t="shared" si="626"/>
        <v>1275.8432360947577</v>
      </c>
      <c r="BZ104" s="259">
        <f t="shared" si="626"/>
        <v>1283.5297082842687</v>
      </c>
      <c r="CA104" s="259">
        <f t="shared" si="626"/>
        <v>1291.2161804737798</v>
      </c>
      <c r="CB104" s="259">
        <f t="shared" si="626"/>
        <v>1298.9026526632908</v>
      </c>
      <c r="CC104" s="259">
        <f t="shared" si="626"/>
        <v>1306.5891248528019</v>
      </c>
      <c r="CD104" s="259">
        <f t="shared" si="626"/>
        <v>1314.2755970423129</v>
      </c>
      <c r="CE104" s="259">
        <f t="shared" si="626"/>
        <v>1321.962069231824</v>
      </c>
      <c r="CF104" s="259">
        <f t="shared" si="626"/>
        <v>1329.648541421335</v>
      </c>
      <c r="CG104" s="259">
        <f t="shared" si="626"/>
        <v>1337.3350136108461</v>
      </c>
      <c r="CH104" s="259">
        <f t="shared" si="626"/>
        <v>1345.0214858003571</v>
      </c>
      <c r="CI104" s="259">
        <f t="shared" si="626"/>
        <v>1352.7079579898682</v>
      </c>
      <c r="CJ104" s="259">
        <f t="shared" si="626"/>
        <v>1360.3944301793792</v>
      </c>
      <c r="CK104" s="259">
        <f t="shared" si="626"/>
        <v>1368.0809023688903</v>
      </c>
      <c r="CL104" s="259">
        <f t="shared" si="626"/>
        <v>1375.7673745584013</v>
      </c>
      <c r="CM104" s="259">
        <f t="shared" si="626"/>
        <v>1383.4538467479124</v>
      </c>
      <c r="CN104" s="259">
        <f t="shared" ref="CN104:DV104" si="627">IF(ISNONTEXT($Z104),CM104+(($DW$104-$Z$104)/101),"")</f>
        <v>1391.1403189374234</v>
      </c>
      <c r="CO104" s="259">
        <f t="shared" si="627"/>
        <v>1398.8267911269345</v>
      </c>
      <c r="CP104" s="259">
        <f t="shared" si="627"/>
        <v>1406.5132633164455</v>
      </c>
      <c r="CQ104" s="259">
        <f t="shared" si="627"/>
        <v>1414.1997355059566</v>
      </c>
      <c r="CR104" s="259">
        <f t="shared" si="627"/>
        <v>1421.8862076954676</v>
      </c>
      <c r="CS104" s="259">
        <f t="shared" si="627"/>
        <v>1429.5726798849787</v>
      </c>
      <c r="CT104" s="259">
        <f t="shared" si="627"/>
        <v>1437.2591520744897</v>
      </c>
      <c r="CU104" s="259">
        <f t="shared" si="627"/>
        <v>1444.9456242640008</v>
      </c>
      <c r="CV104" s="259">
        <f t="shared" si="627"/>
        <v>1452.6320964535118</v>
      </c>
      <c r="CW104" s="259">
        <f t="shared" si="627"/>
        <v>1460.3185686430229</v>
      </c>
      <c r="CX104" s="259">
        <f t="shared" si="627"/>
        <v>1468.005040832534</v>
      </c>
      <c r="CY104" s="259">
        <f t="shared" si="627"/>
        <v>1475.691513022045</v>
      </c>
      <c r="CZ104" s="259">
        <f t="shared" si="627"/>
        <v>1483.3779852115561</v>
      </c>
      <c r="DA104" s="259">
        <f t="shared" si="627"/>
        <v>1491.0644574010671</v>
      </c>
      <c r="DB104" s="259">
        <f t="shared" si="627"/>
        <v>1498.7509295905782</v>
      </c>
      <c r="DC104" s="259">
        <f t="shared" si="627"/>
        <v>1506.4374017800892</v>
      </c>
      <c r="DD104" s="259">
        <f t="shared" si="627"/>
        <v>1514.1238739696003</v>
      </c>
      <c r="DE104" s="259">
        <f t="shared" si="627"/>
        <v>1521.8103461591113</v>
      </c>
      <c r="DF104" s="259">
        <f t="shared" si="627"/>
        <v>1529.4968183486224</v>
      </c>
      <c r="DG104" s="259">
        <f t="shared" si="627"/>
        <v>1537.1832905381334</v>
      </c>
      <c r="DH104" s="259">
        <f t="shared" si="627"/>
        <v>1544.8697627276445</v>
      </c>
      <c r="DI104" s="259">
        <f t="shared" si="627"/>
        <v>1552.5562349171555</v>
      </c>
      <c r="DJ104" s="259">
        <f t="shared" si="627"/>
        <v>1560.2427071066666</v>
      </c>
      <c r="DK104" s="259">
        <f t="shared" si="627"/>
        <v>1567.9291792961776</v>
      </c>
      <c r="DL104" s="259">
        <f t="shared" si="627"/>
        <v>1575.6156514856887</v>
      </c>
      <c r="DM104" s="259">
        <f t="shared" si="627"/>
        <v>1583.3021236751997</v>
      </c>
      <c r="DN104" s="259">
        <f t="shared" si="627"/>
        <v>1590.9885958647108</v>
      </c>
      <c r="DO104" s="259">
        <f t="shared" si="627"/>
        <v>1598.6750680542218</v>
      </c>
      <c r="DP104" s="259">
        <f t="shared" si="627"/>
        <v>1606.3615402437329</v>
      </c>
      <c r="DQ104" s="259">
        <f t="shared" si="627"/>
        <v>1614.0480124332439</v>
      </c>
      <c r="DR104" s="259">
        <f t="shared" si="627"/>
        <v>1621.734484622755</v>
      </c>
      <c r="DS104" s="259">
        <f t="shared" si="627"/>
        <v>1629.420956812266</v>
      </c>
      <c r="DT104" s="259">
        <f t="shared" si="627"/>
        <v>1637.1074290017771</v>
      </c>
      <c r="DU104" s="259">
        <f t="shared" si="627"/>
        <v>1644.7939011912881</v>
      </c>
      <c r="DV104" s="259">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89"/>
      <c r="S105" s="35"/>
      <c r="T105" s="35"/>
      <c r="U105" s="35"/>
      <c r="V105" s="35"/>
      <c r="W105" s="35"/>
      <c r="X105" s="35"/>
      <c r="Y105" s="5"/>
    </row>
    <row r="106" spans="1:228" ht="15.75" x14ac:dyDescent="0.25">
      <c r="A106" s="5"/>
      <c r="B106" s="5"/>
      <c r="C106" s="5"/>
      <c r="D106" s="368" t="s">
        <v>79</v>
      </c>
      <c r="E106" s="369"/>
      <c r="F106" s="370"/>
      <c r="G106" s="5"/>
      <c r="H106" s="5"/>
      <c r="I106" s="2"/>
      <c r="J106" s="5"/>
      <c r="K106" s="5"/>
      <c r="L106" s="5"/>
      <c r="M106" s="5"/>
      <c r="O106" s="33" t="s">
        <v>88</v>
      </c>
      <c r="P106" s="33"/>
      <c r="Q106" s="98">
        <v>1000</v>
      </c>
      <c r="R106" s="290">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12">
        <f>IF(AND($F$112&gt;0,$F$113&gt;0),IF(OR(AA104&lt;$F$112,AA104=$F$112),DX104,0),"")</f>
        <v>4.086207375406775E-5</v>
      </c>
      <c r="DY106" s="212">
        <f t="shared" ref="DY106:GJ106" si="628">IF(AND($F$112&gt;0,$F$113&gt;0),IF(OR(AB104&lt;$F$112,AB104=$F$112),DY104,0),"")</f>
        <v>4.8575853403348235E-5</v>
      </c>
      <c r="DZ106" s="212">
        <f t="shared" si="628"/>
        <v>5.7542380082020482E-5</v>
      </c>
      <c r="EA106" s="212">
        <f t="shared" si="628"/>
        <v>6.7923889942791125E-5</v>
      </c>
      <c r="EB106" s="212">
        <f t="shared" si="628"/>
        <v>7.989592406882754E-5</v>
      </c>
      <c r="EC106" s="212">
        <f t="shared" si="628"/>
        <v>9.3647037867290934E-5</v>
      </c>
      <c r="ED106" s="212">
        <f t="shared" si="628"/>
        <v>1.093782099974481E-4</v>
      </c>
      <c r="EE106" s="212">
        <f t="shared" si="628"/>
        <v>1.2730191151042093E-4</v>
      </c>
      <c r="EF106" s="212">
        <f t="shared" si="628"/>
        <v>1.4764079810737277E-4</v>
      </c>
      <c r="EG106" s="212">
        <f t="shared" si="628"/>
        <v>1.7062599216456122E-4</v>
      </c>
      <c r="EH106" s="212">
        <f t="shared" si="628"/>
        <v>1.9649492655565132E-4</v>
      </c>
      <c r="EI106" s="212">
        <f t="shared" si="628"/>
        <v>2.2548872941164855E-4</v>
      </c>
      <c r="EJ106" s="212">
        <f t="shared" si="628"/>
        <v>2.5784913783340364E-4</v>
      </c>
      <c r="EK106" s="212">
        <f t="shared" si="628"/>
        <v>2.9381493918656824E-4</v>
      </c>
      <c r="EL106" s="212">
        <f t="shared" si="628"/>
        <v>3.336179508704223E-4</v>
      </c>
      <c r="EM106" s="212">
        <f t="shared" si="628"/>
        <v>3.7747856319029181E-4</v>
      </c>
      <c r="EN106" s="212">
        <f t="shared" si="628"/>
        <v>4.2560088492791924E-4</v>
      </c>
      <c r="EO106" s="212">
        <f t="shared" si="628"/>
        <v>4.7816754706289254E-4</v>
      </c>
      <c r="EP106" s="212">
        <f t="shared" si="628"/>
        <v>5.3533423643919368E-4</v>
      </c>
      <c r="EQ106" s="212">
        <f t="shared" si="628"/>
        <v>5.9722404750847658E-4</v>
      </c>
      <c r="ER106" s="212">
        <f t="shared" si="628"/>
        <v>6.6392175606673411E-4</v>
      </c>
      <c r="ES106" s="212">
        <f t="shared" si="628"/>
        <v>7.3546813353531895E-4</v>
      </c>
      <c r="ET106" s="212">
        <f t="shared" si="628"/>
        <v>8.118544331915797E-4</v>
      </c>
      <c r="EU106" s="212">
        <f t="shared" si="628"/>
        <v>8.9301719019072338E-4</v>
      </c>
      <c r="EV106" s="212">
        <f t="shared" si="628"/>
        <v>9.7883348461679995E-4</v>
      </c>
      <c r="EW106" s="212">
        <f t="shared" si="628"/>
        <v>1.0691168205782277E-3</v>
      </c>
      <c r="EX106" s="212">
        <f t="shared" si="628"/>
        <v>1.1636137740146145E-3</v>
      </c>
      <c r="EY106" s="212">
        <f t="shared" si="628"/>
        <v>1.2620015569990751E-3</v>
      </c>
      <c r="EZ106" s="212">
        <f t="shared" si="628"/>
        <v>0</v>
      </c>
      <c r="FA106" s="212">
        <f t="shared" si="628"/>
        <v>0</v>
      </c>
      <c r="FB106" s="212">
        <f t="shared" si="628"/>
        <v>0</v>
      </c>
      <c r="FC106" s="212">
        <f t="shared" si="628"/>
        <v>0</v>
      </c>
      <c r="FD106" s="212">
        <f t="shared" si="628"/>
        <v>0</v>
      </c>
      <c r="FE106" s="212">
        <f t="shared" si="628"/>
        <v>0</v>
      </c>
      <c r="FF106" s="212">
        <f t="shared" si="628"/>
        <v>0</v>
      </c>
      <c r="FG106" s="212">
        <f t="shared" si="628"/>
        <v>0</v>
      </c>
      <c r="FH106" s="212">
        <f t="shared" si="628"/>
        <v>0</v>
      </c>
      <c r="FI106" s="212">
        <f t="shared" si="628"/>
        <v>0</v>
      </c>
      <c r="FJ106" s="212">
        <f t="shared" si="628"/>
        <v>0</v>
      </c>
      <c r="FK106" s="212">
        <f t="shared" si="628"/>
        <v>0</v>
      </c>
      <c r="FL106" s="212">
        <f t="shared" si="628"/>
        <v>0</v>
      </c>
      <c r="FM106" s="212">
        <f t="shared" si="628"/>
        <v>0</v>
      </c>
      <c r="FN106" s="212">
        <f t="shared" si="628"/>
        <v>0</v>
      </c>
      <c r="FO106" s="212">
        <f t="shared" si="628"/>
        <v>0</v>
      </c>
      <c r="FP106" s="212">
        <f t="shared" si="628"/>
        <v>0</v>
      </c>
      <c r="FQ106" s="212">
        <f t="shared" si="628"/>
        <v>0</v>
      </c>
      <c r="FR106" s="212">
        <f t="shared" si="628"/>
        <v>0</v>
      </c>
      <c r="FS106" s="212">
        <f t="shared" si="628"/>
        <v>0</v>
      </c>
      <c r="FT106" s="212">
        <f t="shared" si="628"/>
        <v>0</v>
      </c>
      <c r="FU106" s="212">
        <f t="shared" si="628"/>
        <v>0</v>
      </c>
      <c r="FV106" s="212">
        <f t="shared" si="628"/>
        <v>0</v>
      </c>
      <c r="FW106" s="212">
        <f t="shared" si="628"/>
        <v>0</v>
      </c>
      <c r="FX106" s="212">
        <f t="shared" si="628"/>
        <v>0</v>
      </c>
      <c r="FY106" s="212">
        <f t="shared" si="628"/>
        <v>0</v>
      </c>
      <c r="FZ106" s="212">
        <f t="shared" si="628"/>
        <v>0</v>
      </c>
      <c r="GA106" s="212">
        <f t="shared" si="628"/>
        <v>0</v>
      </c>
      <c r="GB106" s="212">
        <f t="shared" si="628"/>
        <v>0</v>
      </c>
      <c r="GC106" s="212">
        <f t="shared" si="628"/>
        <v>0</v>
      </c>
      <c r="GD106" s="212">
        <f t="shared" si="628"/>
        <v>0</v>
      </c>
      <c r="GE106" s="212">
        <f t="shared" si="628"/>
        <v>0</v>
      </c>
      <c r="GF106" s="212">
        <f t="shared" si="628"/>
        <v>0</v>
      </c>
      <c r="GG106" s="212">
        <f t="shared" si="628"/>
        <v>0</v>
      </c>
      <c r="GH106" s="212">
        <f t="shared" si="628"/>
        <v>0</v>
      </c>
      <c r="GI106" s="212">
        <f t="shared" si="628"/>
        <v>0</v>
      </c>
      <c r="GJ106" s="212">
        <f t="shared" si="628"/>
        <v>0</v>
      </c>
      <c r="GK106" s="212">
        <f t="shared" ref="GK106:HT106" si="629">IF(AND($F$112&gt;0,$F$113&gt;0),IF(OR(CN104&lt;$F$112,CN104=$F$112),GK104,0),"")</f>
        <v>0</v>
      </c>
      <c r="GL106" s="212">
        <f t="shared" si="629"/>
        <v>0</v>
      </c>
      <c r="GM106" s="212">
        <f t="shared" si="629"/>
        <v>0</v>
      </c>
      <c r="GN106" s="212">
        <f t="shared" si="629"/>
        <v>0</v>
      </c>
      <c r="GO106" s="212">
        <f t="shared" si="629"/>
        <v>0</v>
      </c>
      <c r="GP106" s="212">
        <f t="shared" si="629"/>
        <v>0</v>
      </c>
      <c r="GQ106" s="212">
        <f t="shared" si="629"/>
        <v>0</v>
      </c>
      <c r="GR106" s="212">
        <f t="shared" si="629"/>
        <v>0</v>
      </c>
      <c r="GS106" s="212">
        <f t="shared" si="629"/>
        <v>0</v>
      </c>
      <c r="GT106" s="212">
        <f t="shared" si="629"/>
        <v>0</v>
      </c>
      <c r="GU106" s="212">
        <f t="shared" si="629"/>
        <v>0</v>
      </c>
      <c r="GV106" s="212">
        <f t="shared" si="629"/>
        <v>0</v>
      </c>
      <c r="GW106" s="212">
        <f t="shared" si="629"/>
        <v>0</v>
      </c>
      <c r="GX106" s="212">
        <f t="shared" si="629"/>
        <v>0</v>
      </c>
      <c r="GY106" s="212">
        <f t="shared" si="629"/>
        <v>0</v>
      </c>
      <c r="GZ106" s="212">
        <f t="shared" si="629"/>
        <v>0</v>
      </c>
      <c r="HA106" s="212">
        <f t="shared" si="629"/>
        <v>0</v>
      </c>
      <c r="HB106" s="212">
        <f t="shared" si="629"/>
        <v>0</v>
      </c>
      <c r="HC106" s="212">
        <f t="shared" si="629"/>
        <v>0</v>
      </c>
      <c r="HD106" s="212">
        <f t="shared" si="629"/>
        <v>0</v>
      </c>
      <c r="HE106" s="212">
        <f t="shared" si="629"/>
        <v>0</v>
      </c>
      <c r="HF106" s="212">
        <f t="shared" si="629"/>
        <v>0</v>
      </c>
      <c r="HG106" s="212">
        <f t="shared" si="629"/>
        <v>0</v>
      </c>
      <c r="HH106" s="212">
        <f t="shared" si="629"/>
        <v>0</v>
      </c>
      <c r="HI106" s="212">
        <f t="shared" si="629"/>
        <v>0</v>
      </c>
      <c r="HJ106" s="212">
        <f t="shared" si="629"/>
        <v>0</v>
      </c>
      <c r="HK106" s="212">
        <f t="shared" si="629"/>
        <v>0</v>
      </c>
      <c r="HL106" s="212">
        <f t="shared" si="629"/>
        <v>0</v>
      </c>
      <c r="HM106" s="212">
        <f t="shared" si="629"/>
        <v>0</v>
      </c>
      <c r="HN106" s="212">
        <f t="shared" si="629"/>
        <v>0</v>
      </c>
      <c r="HO106" s="212">
        <f t="shared" si="629"/>
        <v>0</v>
      </c>
      <c r="HP106" s="212">
        <f t="shared" si="629"/>
        <v>0</v>
      </c>
      <c r="HQ106" s="212">
        <f t="shared" si="629"/>
        <v>0</v>
      </c>
      <c r="HR106" s="212">
        <f t="shared" si="629"/>
        <v>0</v>
      </c>
      <c r="HS106" s="212">
        <f t="shared" si="629"/>
        <v>0</v>
      </c>
      <c r="HT106" s="21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2">
        <f>IF(AND($F$112&gt;0,$F$113&gt;0),IF(AND(AA104&gt;$F$112,OR(AA104&lt;$F$113,AA104=$F$113)),DX104,0),"")</f>
        <v>0</v>
      </c>
      <c r="DY107" s="212">
        <f t="shared" ref="DY107:GJ107" si="630">IF(AND($F$112&gt;0,$F$113&gt;0),IF(AND(AB104&gt;$F$112,OR(AB104&lt;$F$113,AB104=$F$113)),DY104,0),"")</f>
        <v>0</v>
      </c>
      <c r="DZ107" s="212">
        <f t="shared" si="630"/>
        <v>0</v>
      </c>
      <c r="EA107" s="212">
        <f t="shared" si="630"/>
        <v>0</v>
      </c>
      <c r="EB107" s="212">
        <f t="shared" si="630"/>
        <v>0</v>
      </c>
      <c r="EC107" s="212">
        <f t="shared" si="630"/>
        <v>0</v>
      </c>
      <c r="ED107" s="212">
        <f t="shared" si="630"/>
        <v>0</v>
      </c>
      <c r="EE107" s="212">
        <f t="shared" si="630"/>
        <v>0</v>
      </c>
      <c r="EF107" s="212">
        <f t="shared" si="630"/>
        <v>0</v>
      </c>
      <c r="EG107" s="212">
        <f t="shared" si="630"/>
        <v>0</v>
      </c>
      <c r="EH107" s="212">
        <f t="shared" si="630"/>
        <v>0</v>
      </c>
      <c r="EI107" s="212">
        <f t="shared" si="630"/>
        <v>0</v>
      </c>
      <c r="EJ107" s="212">
        <f t="shared" si="630"/>
        <v>0</v>
      </c>
      <c r="EK107" s="212">
        <f t="shared" si="630"/>
        <v>0</v>
      </c>
      <c r="EL107" s="212">
        <f t="shared" si="630"/>
        <v>0</v>
      </c>
      <c r="EM107" s="212">
        <f t="shared" si="630"/>
        <v>0</v>
      </c>
      <c r="EN107" s="212">
        <f t="shared" si="630"/>
        <v>0</v>
      </c>
      <c r="EO107" s="212">
        <f t="shared" si="630"/>
        <v>0</v>
      </c>
      <c r="EP107" s="212">
        <f t="shared" si="630"/>
        <v>0</v>
      </c>
      <c r="EQ107" s="212">
        <f t="shared" si="630"/>
        <v>0</v>
      </c>
      <c r="ER107" s="212">
        <f t="shared" si="630"/>
        <v>0</v>
      </c>
      <c r="ES107" s="212">
        <f t="shared" si="630"/>
        <v>0</v>
      </c>
      <c r="ET107" s="212">
        <f t="shared" si="630"/>
        <v>0</v>
      </c>
      <c r="EU107" s="212">
        <f t="shared" si="630"/>
        <v>0</v>
      </c>
      <c r="EV107" s="212">
        <f t="shared" si="630"/>
        <v>0</v>
      </c>
      <c r="EW107" s="212">
        <f t="shared" si="630"/>
        <v>0</v>
      </c>
      <c r="EX107" s="212">
        <f t="shared" si="630"/>
        <v>0</v>
      </c>
      <c r="EY107" s="212">
        <f t="shared" si="630"/>
        <v>0</v>
      </c>
      <c r="EZ107" s="212">
        <f t="shared" si="630"/>
        <v>1.3638866366221041E-3</v>
      </c>
      <c r="FA107" s="212">
        <f t="shared" si="630"/>
        <v>1.4688045318977003E-3</v>
      </c>
      <c r="FB107" s="212">
        <f t="shared" si="630"/>
        <v>1.576220892577336E-3</v>
      </c>
      <c r="FC107" s="212">
        <f t="shared" si="630"/>
        <v>1.6855339395130979E-3</v>
      </c>
      <c r="FD107" s="212">
        <f t="shared" si="630"/>
        <v>1.796078317688342E-3</v>
      </c>
      <c r="FE107" s="212">
        <f t="shared" si="630"/>
        <v>1.9071303808319321E-3</v>
      </c>
      <c r="FF107" s="212">
        <f t="shared" si="630"/>
        <v>2.0179148914301116E-3</v>
      </c>
      <c r="FG107" s="212">
        <f t="shared" si="630"/>
        <v>2.127613082889758E-3</v>
      </c>
      <c r="FH107" s="212">
        <f t="shared" si="630"/>
        <v>2.2353719926660339E-3</v>
      </c>
      <c r="FI107" s="212">
        <f t="shared" si="630"/>
        <v>2.3403149375263374E-3</v>
      </c>
      <c r="FJ107" s="212">
        <f t="shared" si="630"/>
        <v>2.4415529660229479E-3</v>
      </c>
      <c r="FK107" s="212">
        <f t="shared" si="630"/>
        <v>2.5381970899472465E-3</v>
      </c>
      <c r="FL107" s="212">
        <f t="shared" si="630"/>
        <v>2.6293710672644442E-3</v>
      </c>
      <c r="FM107" s="212">
        <f t="shared" si="630"/>
        <v>2.7142244849222832E-3</v>
      </c>
      <c r="FN107" s="212">
        <f t="shared" si="630"/>
        <v>2.7919458720010166E-3</v>
      </c>
      <c r="FO107" s="212">
        <f t="shared" si="630"/>
        <v>2.8617755627581001E-3</v>
      </c>
      <c r="FP107" s="212">
        <f t="shared" si="630"/>
        <v>2.9230180258347526E-3</v>
      </c>
      <c r="FQ107" s="212">
        <f t="shared" si="630"/>
        <v>2.9750533805976325E-3</v>
      </c>
      <c r="FR107" s="212">
        <f t="shared" si="630"/>
        <v>3.0173478343792672E-3</v>
      </c>
      <c r="FS107" s="212">
        <f t="shared" si="630"/>
        <v>3.0494627950624071E-3</v>
      </c>
      <c r="FT107" s="212">
        <f t="shared" si="630"/>
        <v>3.0710624415480293E-3</v>
      </c>
      <c r="FU107" s="212">
        <f t="shared" si="630"/>
        <v>3.0819195694031963E-3</v>
      </c>
      <c r="FV107" s="212">
        <f t="shared" si="630"/>
        <v>3.0819195694031932E-3</v>
      </c>
      <c r="FW107" s="212">
        <f t="shared" si="630"/>
        <v>3.0710624415480202E-3</v>
      </c>
      <c r="FX107" s="212">
        <f t="shared" si="630"/>
        <v>3.0494627950623915E-3</v>
      </c>
      <c r="FY107" s="212">
        <f t="shared" si="630"/>
        <v>3.0173478343792463E-3</v>
      </c>
      <c r="FZ107" s="212">
        <f t="shared" si="630"/>
        <v>2.9750533805976056E-3</v>
      </c>
      <c r="GA107" s="212">
        <f t="shared" si="630"/>
        <v>2.923018025834721E-3</v>
      </c>
      <c r="GB107" s="212">
        <f t="shared" si="630"/>
        <v>2.8617755627580637E-3</v>
      </c>
      <c r="GC107" s="212">
        <f t="shared" si="630"/>
        <v>2.791945872000975E-3</v>
      </c>
      <c r="GD107" s="212">
        <f t="shared" si="630"/>
        <v>2.7142244849222372E-3</v>
      </c>
      <c r="GE107" s="212">
        <f t="shared" si="630"/>
        <v>2.6293710672643947E-3</v>
      </c>
      <c r="GF107" s="212">
        <f t="shared" si="630"/>
        <v>2.5381970899471936E-3</v>
      </c>
      <c r="GG107" s="212">
        <f t="shared" si="630"/>
        <v>2.4415529660228924E-3</v>
      </c>
      <c r="GH107" s="212">
        <f t="shared" si="630"/>
        <v>2.3403149375262793E-3</v>
      </c>
      <c r="GI107" s="212">
        <f t="shared" si="630"/>
        <v>2.2353719926659745E-3</v>
      </c>
      <c r="GJ107" s="212">
        <f t="shared" si="630"/>
        <v>2.1276130828896968E-3</v>
      </c>
      <c r="GK107" s="212">
        <f t="shared" ref="GK107:HT107" si="631">IF(AND($F$112&gt;0,$F$113&gt;0),IF(AND(CN104&gt;$F$112,OR(CN104&lt;$F$113,CN104=$F$113)),GK104,0),"")</f>
        <v>2.01791489143005E-3</v>
      </c>
      <c r="GL107" s="212">
        <f t="shared" si="631"/>
        <v>1.9071303808318694E-3</v>
      </c>
      <c r="GM107" s="212">
        <f t="shared" si="631"/>
        <v>1.79607831768828E-3</v>
      </c>
      <c r="GN107" s="212">
        <f t="shared" si="631"/>
        <v>1.6855339395130359E-3</v>
      </c>
      <c r="GO107" s="212">
        <f t="shared" si="631"/>
        <v>1.5762208925772746E-3</v>
      </c>
      <c r="GP107" s="212">
        <f t="shared" si="631"/>
        <v>1.4688045318976409E-3</v>
      </c>
      <c r="GQ107" s="212">
        <f t="shared" si="631"/>
        <v>1.363886636622046E-3</v>
      </c>
      <c r="GR107" s="212">
        <f t="shared" si="631"/>
        <v>0</v>
      </c>
      <c r="GS107" s="212">
        <f t="shared" si="631"/>
        <v>0</v>
      </c>
      <c r="GT107" s="212">
        <f t="shared" si="631"/>
        <v>0</v>
      </c>
      <c r="GU107" s="212">
        <f t="shared" si="631"/>
        <v>0</v>
      </c>
      <c r="GV107" s="212">
        <f t="shared" si="631"/>
        <v>0</v>
      </c>
      <c r="GW107" s="212">
        <f t="shared" si="631"/>
        <v>0</v>
      </c>
      <c r="GX107" s="212">
        <f t="shared" si="631"/>
        <v>0</v>
      </c>
      <c r="GY107" s="212">
        <f t="shared" si="631"/>
        <v>0</v>
      </c>
      <c r="GZ107" s="212">
        <f t="shared" si="631"/>
        <v>0</v>
      </c>
      <c r="HA107" s="212">
        <f t="shared" si="631"/>
        <v>0</v>
      </c>
      <c r="HB107" s="212">
        <f t="shared" si="631"/>
        <v>0</v>
      </c>
      <c r="HC107" s="212">
        <f t="shared" si="631"/>
        <v>0</v>
      </c>
      <c r="HD107" s="212">
        <f t="shared" si="631"/>
        <v>0</v>
      </c>
      <c r="HE107" s="212">
        <f t="shared" si="631"/>
        <v>0</v>
      </c>
      <c r="HF107" s="212">
        <f t="shared" si="631"/>
        <v>0</v>
      </c>
      <c r="HG107" s="212">
        <f t="shared" si="631"/>
        <v>0</v>
      </c>
      <c r="HH107" s="212">
        <f t="shared" si="631"/>
        <v>0</v>
      </c>
      <c r="HI107" s="212">
        <f t="shared" si="631"/>
        <v>0</v>
      </c>
      <c r="HJ107" s="212">
        <f t="shared" si="631"/>
        <v>0</v>
      </c>
      <c r="HK107" s="212">
        <f t="shared" si="631"/>
        <v>0</v>
      </c>
      <c r="HL107" s="212">
        <f t="shared" si="631"/>
        <v>0</v>
      </c>
      <c r="HM107" s="212">
        <f t="shared" si="631"/>
        <v>0</v>
      </c>
      <c r="HN107" s="212">
        <f t="shared" si="631"/>
        <v>0</v>
      </c>
      <c r="HO107" s="212">
        <f t="shared" si="631"/>
        <v>0</v>
      </c>
      <c r="HP107" s="212">
        <f t="shared" si="631"/>
        <v>0</v>
      </c>
      <c r="HQ107" s="212">
        <f t="shared" si="631"/>
        <v>0</v>
      </c>
      <c r="HR107" s="212">
        <f t="shared" si="631"/>
        <v>0</v>
      </c>
      <c r="HS107" s="212">
        <f t="shared" si="631"/>
        <v>0</v>
      </c>
      <c r="HT107" s="212">
        <f t="shared" si="631"/>
        <v>0</v>
      </c>
    </row>
    <row r="108" spans="1:228" ht="15.75" x14ac:dyDescent="0.25">
      <c r="A108" s="5"/>
      <c r="B108" s="5"/>
      <c r="C108" s="5"/>
      <c r="D108" s="5"/>
      <c r="E108" s="33" t="s">
        <v>30</v>
      </c>
      <c r="F108" s="99">
        <v>0.8</v>
      </c>
      <c r="G108" s="342" t="s">
        <v>34</v>
      </c>
      <c r="H108" s="5"/>
      <c r="J108" s="40"/>
      <c r="K108" s="5"/>
      <c r="L108" s="5"/>
      <c r="M108" s="5"/>
      <c r="N108" s="5"/>
      <c r="O108" s="5"/>
      <c r="P108" s="5"/>
      <c r="Q108" s="5"/>
      <c r="R108" s="5"/>
      <c r="S108" s="5"/>
      <c r="T108" s="5"/>
      <c r="U108" s="5"/>
      <c r="V108" s="5"/>
      <c r="W108" s="5"/>
      <c r="X108" s="5"/>
      <c r="Y108" s="5"/>
      <c r="DX108" s="212">
        <f>IF(AND($F$112&gt;0,$F$113&gt;0),IF(AND(AA104&gt;$F$113),DX104,0),"")</f>
        <v>0</v>
      </c>
      <c r="DY108" s="212">
        <f t="shared" ref="DY108:GJ108" si="632">IF(AND($F$112&gt;0,$F$113&gt;0),IF(AND(AB104&gt;$F$113),DY104,0),"")</f>
        <v>0</v>
      </c>
      <c r="DZ108" s="212">
        <f t="shared" si="632"/>
        <v>0</v>
      </c>
      <c r="EA108" s="212">
        <f t="shared" si="632"/>
        <v>0</v>
      </c>
      <c r="EB108" s="212">
        <f t="shared" si="632"/>
        <v>0</v>
      </c>
      <c r="EC108" s="212">
        <f t="shared" si="632"/>
        <v>0</v>
      </c>
      <c r="ED108" s="212">
        <f t="shared" si="632"/>
        <v>0</v>
      </c>
      <c r="EE108" s="212">
        <f t="shared" si="632"/>
        <v>0</v>
      </c>
      <c r="EF108" s="212">
        <f t="shared" si="632"/>
        <v>0</v>
      </c>
      <c r="EG108" s="212">
        <f t="shared" si="632"/>
        <v>0</v>
      </c>
      <c r="EH108" s="212">
        <f t="shared" si="632"/>
        <v>0</v>
      </c>
      <c r="EI108" s="212">
        <f t="shared" si="632"/>
        <v>0</v>
      </c>
      <c r="EJ108" s="212">
        <f t="shared" si="632"/>
        <v>0</v>
      </c>
      <c r="EK108" s="212">
        <f t="shared" si="632"/>
        <v>0</v>
      </c>
      <c r="EL108" s="212">
        <f t="shared" si="632"/>
        <v>0</v>
      </c>
      <c r="EM108" s="212">
        <f t="shared" si="632"/>
        <v>0</v>
      </c>
      <c r="EN108" s="212">
        <f t="shared" si="632"/>
        <v>0</v>
      </c>
      <c r="EO108" s="212">
        <f t="shared" si="632"/>
        <v>0</v>
      </c>
      <c r="EP108" s="212">
        <f t="shared" si="632"/>
        <v>0</v>
      </c>
      <c r="EQ108" s="212">
        <f t="shared" si="632"/>
        <v>0</v>
      </c>
      <c r="ER108" s="212">
        <f t="shared" si="632"/>
        <v>0</v>
      </c>
      <c r="ES108" s="212">
        <f t="shared" si="632"/>
        <v>0</v>
      </c>
      <c r="ET108" s="212">
        <f t="shared" si="632"/>
        <v>0</v>
      </c>
      <c r="EU108" s="212">
        <f t="shared" si="632"/>
        <v>0</v>
      </c>
      <c r="EV108" s="212">
        <f t="shared" si="632"/>
        <v>0</v>
      </c>
      <c r="EW108" s="212">
        <f t="shared" si="632"/>
        <v>0</v>
      </c>
      <c r="EX108" s="212">
        <f t="shared" si="632"/>
        <v>0</v>
      </c>
      <c r="EY108" s="212">
        <f t="shared" si="632"/>
        <v>0</v>
      </c>
      <c r="EZ108" s="212">
        <f t="shared" si="632"/>
        <v>0</v>
      </c>
      <c r="FA108" s="212">
        <f t="shared" si="632"/>
        <v>0</v>
      </c>
      <c r="FB108" s="212">
        <f t="shared" si="632"/>
        <v>0</v>
      </c>
      <c r="FC108" s="212">
        <f t="shared" si="632"/>
        <v>0</v>
      </c>
      <c r="FD108" s="212">
        <f t="shared" si="632"/>
        <v>0</v>
      </c>
      <c r="FE108" s="212">
        <f t="shared" si="632"/>
        <v>0</v>
      </c>
      <c r="FF108" s="212">
        <f t="shared" si="632"/>
        <v>0</v>
      </c>
      <c r="FG108" s="212">
        <f t="shared" si="632"/>
        <v>0</v>
      </c>
      <c r="FH108" s="212">
        <f t="shared" si="632"/>
        <v>0</v>
      </c>
      <c r="FI108" s="212">
        <f t="shared" si="632"/>
        <v>0</v>
      </c>
      <c r="FJ108" s="212">
        <f t="shared" si="632"/>
        <v>0</v>
      </c>
      <c r="FK108" s="212">
        <f t="shared" si="632"/>
        <v>0</v>
      </c>
      <c r="FL108" s="212">
        <f t="shared" si="632"/>
        <v>0</v>
      </c>
      <c r="FM108" s="212">
        <f t="shared" si="632"/>
        <v>0</v>
      </c>
      <c r="FN108" s="212">
        <f t="shared" si="632"/>
        <v>0</v>
      </c>
      <c r="FO108" s="212">
        <f t="shared" si="632"/>
        <v>0</v>
      </c>
      <c r="FP108" s="212">
        <f t="shared" si="632"/>
        <v>0</v>
      </c>
      <c r="FQ108" s="212">
        <f t="shared" si="632"/>
        <v>0</v>
      </c>
      <c r="FR108" s="212">
        <f t="shared" si="632"/>
        <v>0</v>
      </c>
      <c r="FS108" s="212">
        <f t="shared" si="632"/>
        <v>0</v>
      </c>
      <c r="FT108" s="212">
        <f t="shared" si="632"/>
        <v>0</v>
      </c>
      <c r="FU108" s="212">
        <f t="shared" si="632"/>
        <v>0</v>
      </c>
      <c r="FV108" s="212">
        <f t="shared" si="632"/>
        <v>0</v>
      </c>
      <c r="FW108" s="212">
        <f t="shared" si="632"/>
        <v>0</v>
      </c>
      <c r="FX108" s="212">
        <f t="shared" si="632"/>
        <v>0</v>
      </c>
      <c r="FY108" s="212">
        <f t="shared" si="632"/>
        <v>0</v>
      </c>
      <c r="FZ108" s="212">
        <f t="shared" si="632"/>
        <v>0</v>
      </c>
      <c r="GA108" s="212">
        <f t="shared" si="632"/>
        <v>0</v>
      </c>
      <c r="GB108" s="212">
        <f t="shared" si="632"/>
        <v>0</v>
      </c>
      <c r="GC108" s="212">
        <f t="shared" si="632"/>
        <v>0</v>
      </c>
      <c r="GD108" s="212">
        <f t="shared" si="632"/>
        <v>0</v>
      </c>
      <c r="GE108" s="212">
        <f t="shared" si="632"/>
        <v>0</v>
      </c>
      <c r="GF108" s="212">
        <f t="shared" si="632"/>
        <v>0</v>
      </c>
      <c r="GG108" s="212">
        <f t="shared" si="632"/>
        <v>0</v>
      </c>
      <c r="GH108" s="212">
        <f t="shared" si="632"/>
        <v>0</v>
      </c>
      <c r="GI108" s="212">
        <f t="shared" si="632"/>
        <v>0</v>
      </c>
      <c r="GJ108" s="212">
        <f t="shared" si="632"/>
        <v>0</v>
      </c>
      <c r="GK108" s="212">
        <f t="shared" ref="GK108:HT108" si="633">IF(AND($F$112&gt;0,$F$113&gt;0),IF(AND(CN104&gt;$F$113),GK104,0),"")</f>
        <v>0</v>
      </c>
      <c r="GL108" s="212">
        <f t="shared" si="633"/>
        <v>0</v>
      </c>
      <c r="GM108" s="212">
        <f t="shared" si="633"/>
        <v>0</v>
      </c>
      <c r="GN108" s="212">
        <f t="shared" si="633"/>
        <v>0</v>
      </c>
      <c r="GO108" s="212">
        <f t="shared" si="633"/>
        <v>0</v>
      </c>
      <c r="GP108" s="212">
        <f t="shared" si="633"/>
        <v>0</v>
      </c>
      <c r="GQ108" s="212">
        <f t="shared" si="633"/>
        <v>0</v>
      </c>
      <c r="GR108" s="212">
        <f t="shared" si="633"/>
        <v>1.2620015569990187E-3</v>
      </c>
      <c r="GS108" s="212">
        <f t="shared" si="633"/>
        <v>1.1636137740145603E-3</v>
      </c>
      <c r="GT108" s="212">
        <f t="shared" si="633"/>
        <v>1.0691168205781761E-3</v>
      </c>
      <c r="GU108" s="212">
        <f t="shared" si="633"/>
        <v>9.7883348461675073E-4</v>
      </c>
      <c r="GV108" s="212">
        <f t="shared" si="633"/>
        <v>8.9301719019067611E-4</v>
      </c>
      <c r="GW108" s="212">
        <f t="shared" si="633"/>
        <v>8.1185443319153525E-4</v>
      </c>
      <c r="GX108" s="212">
        <f t="shared" si="633"/>
        <v>7.3546813353527753E-4</v>
      </c>
      <c r="GY108" s="212">
        <f t="shared" si="633"/>
        <v>6.639217560666954E-4</v>
      </c>
      <c r="GZ108" s="212">
        <f t="shared" si="633"/>
        <v>5.9722404750844036E-4</v>
      </c>
      <c r="HA108" s="212">
        <f t="shared" si="633"/>
        <v>5.353342364391604E-4</v>
      </c>
      <c r="HB108" s="212">
        <f t="shared" si="633"/>
        <v>4.7816754706286093E-4</v>
      </c>
      <c r="HC108" s="212">
        <f t="shared" si="633"/>
        <v>4.2560088492788958E-4</v>
      </c>
      <c r="HD108" s="212">
        <f t="shared" si="633"/>
        <v>3.77478563190264E-4</v>
      </c>
      <c r="HE108" s="212">
        <f t="shared" si="633"/>
        <v>3.3361795087039639E-4</v>
      </c>
      <c r="HF108" s="212">
        <f t="shared" si="633"/>
        <v>2.9381493918654423E-4</v>
      </c>
      <c r="HG108" s="212">
        <f t="shared" si="633"/>
        <v>2.5784913783338142E-4</v>
      </c>
      <c r="HH108" s="212">
        <f t="shared" si="633"/>
        <v>2.2548872941162808E-4</v>
      </c>
      <c r="HI108" s="212">
        <f t="shared" si="633"/>
        <v>1.9649492655563269E-4</v>
      </c>
      <c r="HJ108" s="212">
        <f t="shared" si="633"/>
        <v>1.7062599216454425E-4</v>
      </c>
      <c r="HK108" s="212">
        <f t="shared" si="633"/>
        <v>1.4764079810735743E-4</v>
      </c>
      <c r="HL108" s="212">
        <f t="shared" si="633"/>
        <v>1.2730191151040713E-4</v>
      </c>
      <c r="HM108" s="212">
        <f t="shared" si="633"/>
        <v>1.0937820999743566E-4</v>
      </c>
      <c r="HN108" s="212">
        <f t="shared" si="633"/>
        <v>9.3647037867279848E-5</v>
      </c>
      <c r="HO108" s="212">
        <f t="shared" si="633"/>
        <v>7.9895924068817647E-5</v>
      </c>
      <c r="HP108" s="212">
        <f t="shared" si="633"/>
        <v>6.7923889942782384E-5</v>
      </c>
      <c r="HQ108" s="212">
        <f t="shared" si="633"/>
        <v>5.7542380082012764E-5</v>
      </c>
      <c r="HR108" s="212">
        <f t="shared" si="633"/>
        <v>4.8575853403341458E-5</v>
      </c>
      <c r="HS108" s="212">
        <f t="shared" si="633"/>
        <v>4.0862073754061868E-5</v>
      </c>
      <c r="HT108" s="212">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74">
        <f>MAX(DX106:DX108)</f>
        <v>4.086207375406775E-5</v>
      </c>
      <c r="DY109" s="274">
        <f t="shared" ref="DY109:GJ109" si="634">MAX(DY106:DY108)</f>
        <v>4.8575853403348235E-5</v>
      </c>
      <c r="DZ109" s="274">
        <f t="shared" si="634"/>
        <v>5.7542380082020482E-5</v>
      </c>
      <c r="EA109" s="274">
        <f t="shared" si="634"/>
        <v>6.7923889942791125E-5</v>
      </c>
      <c r="EB109" s="274">
        <f t="shared" si="634"/>
        <v>7.989592406882754E-5</v>
      </c>
      <c r="EC109" s="274">
        <f t="shared" si="634"/>
        <v>9.3647037867290934E-5</v>
      </c>
      <c r="ED109" s="274">
        <f t="shared" si="634"/>
        <v>1.093782099974481E-4</v>
      </c>
      <c r="EE109" s="274">
        <f t="shared" si="634"/>
        <v>1.2730191151042093E-4</v>
      </c>
      <c r="EF109" s="274">
        <f t="shared" si="634"/>
        <v>1.4764079810737277E-4</v>
      </c>
      <c r="EG109" s="274">
        <f t="shared" si="634"/>
        <v>1.7062599216456122E-4</v>
      </c>
      <c r="EH109" s="274">
        <f t="shared" si="634"/>
        <v>1.9649492655565132E-4</v>
      </c>
      <c r="EI109" s="274">
        <f t="shared" si="634"/>
        <v>2.2548872941164855E-4</v>
      </c>
      <c r="EJ109" s="274">
        <f t="shared" si="634"/>
        <v>2.5784913783340364E-4</v>
      </c>
      <c r="EK109" s="274">
        <f t="shared" si="634"/>
        <v>2.9381493918656824E-4</v>
      </c>
      <c r="EL109" s="274">
        <f t="shared" si="634"/>
        <v>3.336179508704223E-4</v>
      </c>
      <c r="EM109" s="274">
        <f t="shared" si="634"/>
        <v>3.7747856319029181E-4</v>
      </c>
      <c r="EN109" s="274">
        <f t="shared" si="634"/>
        <v>4.2560088492791924E-4</v>
      </c>
      <c r="EO109" s="274">
        <f t="shared" si="634"/>
        <v>4.7816754706289254E-4</v>
      </c>
      <c r="EP109" s="274">
        <f t="shared" si="634"/>
        <v>5.3533423643919368E-4</v>
      </c>
      <c r="EQ109" s="274">
        <f t="shared" si="634"/>
        <v>5.9722404750847658E-4</v>
      </c>
      <c r="ER109" s="274">
        <f t="shared" si="634"/>
        <v>6.6392175606673411E-4</v>
      </c>
      <c r="ES109" s="274">
        <f t="shared" si="634"/>
        <v>7.3546813353531895E-4</v>
      </c>
      <c r="ET109" s="274">
        <f t="shared" si="634"/>
        <v>8.118544331915797E-4</v>
      </c>
      <c r="EU109" s="274">
        <f t="shared" si="634"/>
        <v>8.9301719019072338E-4</v>
      </c>
      <c r="EV109" s="274">
        <f t="shared" si="634"/>
        <v>9.7883348461679995E-4</v>
      </c>
      <c r="EW109" s="274">
        <f t="shared" si="634"/>
        <v>1.0691168205782277E-3</v>
      </c>
      <c r="EX109" s="274">
        <f t="shared" si="634"/>
        <v>1.1636137740146145E-3</v>
      </c>
      <c r="EY109" s="274">
        <f t="shared" si="634"/>
        <v>1.2620015569990751E-3</v>
      </c>
      <c r="EZ109" s="274">
        <f t="shared" si="634"/>
        <v>1.3638866366221041E-3</v>
      </c>
      <c r="FA109" s="274">
        <f t="shared" si="634"/>
        <v>1.4688045318977003E-3</v>
      </c>
      <c r="FB109" s="274">
        <f t="shared" si="634"/>
        <v>1.576220892577336E-3</v>
      </c>
      <c r="FC109" s="274">
        <f t="shared" si="634"/>
        <v>1.6855339395130979E-3</v>
      </c>
      <c r="FD109" s="274">
        <f t="shared" si="634"/>
        <v>1.796078317688342E-3</v>
      </c>
      <c r="FE109" s="274">
        <f t="shared" si="634"/>
        <v>1.9071303808319321E-3</v>
      </c>
      <c r="FF109" s="274">
        <f t="shared" si="634"/>
        <v>2.0179148914301116E-3</v>
      </c>
      <c r="FG109" s="274">
        <f t="shared" si="634"/>
        <v>2.127613082889758E-3</v>
      </c>
      <c r="FH109" s="274">
        <f t="shared" si="634"/>
        <v>2.2353719926660339E-3</v>
      </c>
      <c r="FI109" s="274">
        <f t="shared" si="634"/>
        <v>2.3403149375263374E-3</v>
      </c>
      <c r="FJ109" s="274">
        <f t="shared" si="634"/>
        <v>2.4415529660229479E-3</v>
      </c>
      <c r="FK109" s="274">
        <f t="shared" si="634"/>
        <v>2.5381970899472465E-3</v>
      </c>
      <c r="FL109" s="274">
        <f t="shared" si="634"/>
        <v>2.6293710672644442E-3</v>
      </c>
      <c r="FM109" s="274">
        <f t="shared" si="634"/>
        <v>2.7142244849222832E-3</v>
      </c>
      <c r="FN109" s="274">
        <f t="shared" si="634"/>
        <v>2.7919458720010166E-3</v>
      </c>
      <c r="FO109" s="274">
        <f t="shared" si="634"/>
        <v>2.8617755627581001E-3</v>
      </c>
      <c r="FP109" s="274">
        <f t="shared" si="634"/>
        <v>2.9230180258347526E-3</v>
      </c>
      <c r="FQ109" s="274">
        <f t="shared" si="634"/>
        <v>2.9750533805976325E-3</v>
      </c>
      <c r="FR109" s="274">
        <f t="shared" si="634"/>
        <v>3.0173478343792672E-3</v>
      </c>
      <c r="FS109" s="274">
        <f t="shared" si="634"/>
        <v>3.0494627950624071E-3</v>
      </c>
      <c r="FT109" s="274">
        <f t="shared" si="634"/>
        <v>3.0710624415480293E-3</v>
      </c>
      <c r="FU109" s="274">
        <f t="shared" si="634"/>
        <v>3.0819195694031963E-3</v>
      </c>
      <c r="FV109" s="274">
        <f t="shared" si="634"/>
        <v>3.0819195694031932E-3</v>
      </c>
      <c r="FW109" s="274">
        <f t="shared" si="634"/>
        <v>3.0710624415480202E-3</v>
      </c>
      <c r="FX109" s="274">
        <f t="shared" si="634"/>
        <v>3.0494627950623915E-3</v>
      </c>
      <c r="FY109" s="274">
        <f t="shared" si="634"/>
        <v>3.0173478343792463E-3</v>
      </c>
      <c r="FZ109" s="274">
        <f t="shared" si="634"/>
        <v>2.9750533805976056E-3</v>
      </c>
      <c r="GA109" s="274">
        <f t="shared" si="634"/>
        <v>2.923018025834721E-3</v>
      </c>
      <c r="GB109" s="274">
        <f t="shared" si="634"/>
        <v>2.8617755627580637E-3</v>
      </c>
      <c r="GC109" s="274">
        <f t="shared" si="634"/>
        <v>2.791945872000975E-3</v>
      </c>
      <c r="GD109" s="274">
        <f t="shared" si="634"/>
        <v>2.7142244849222372E-3</v>
      </c>
      <c r="GE109" s="274">
        <f t="shared" si="634"/>
        <v>2.6293710672643947E-3</v>
      </c>
      <c r="GF109" s="274">
        <f t="shared" si="634"/>
        <v>2.5381970899471936E-3</v>
      </c>
      <c r="GG109" s="274">
        <f t="shared" si="634"/>
        <v>2.4415529660228924E-3</v>
      </c>
      <c r="GH109" s="274">
        <f t="shared" si="634"/>
        <v>2.3403149375262793E-3</v>
      </c>
      <c r="GI109" s="274">
        <f t="shared" si="634"/>
        <v>2.2353719926659745E-3</v>
      </c>
      <c r="GJ109" s="274">
        <f t="shared" si="634"/>
        <v>2.1276130828896968E-3</v>
      </c>
      <c r="GK109" s="274">
        <f t="shared" ref="GK109:HT109" si="635">MAX(GK106:GK108)</f>
        <v>2.01791489143005E-3</v>
      </c>
      <c r="GL109" s="274">
        <f t="shared" si="635"/>
        <v>1.9071303808318694E-3</v>
      </c>
      <c r="GM109" s="274">
        <f t="shared" si="635"/>
        <v>1.79607831768828E-3</v>
      </c>
      <c r="GN109" s="274">
        <f t="shared" si="635"/>
        <v>1.6855339395130359E-3</v>
      </c>
      <c r="GO109" s="274">
        <f t="shared" si="635"/>
        <v>1.5762208925772746E-3</v>
      </c>
      <c r="GP109" s="274">
        <f t="shared" si="635"/>
        <v>1.4688045318976409E-3</v>
      </c>
      <c r="GQ109" s="274">
        <f t="shared" si="635"/>
        <v>1.363886636622046E-3</v>
      </c>
      <c r="GR109" s="274">
        <f t="shared" si="635"/>
        <v>1.2620015569990187E-3</v>
      </c>
      <c r="GS109" s="274">
        <f t="shared" si="635"/>
        <v>1.1636137740145603E-3</v>
      </c>
      <c r="GT109" s="274">
        <f t="shared" si="635"/>
        <v>1.0691168205781761E-3</v>
      </c>
      <c r="GU109" s="274">
        <f t="shared" si="635"/>
        <v>9.7883348461675073E-4</v>
      </c>
      <c r="GV109" s="274">
        <f t="shared" si="635"/>
        <v>8.9301719019067611E-4</v>
      </c>
      <c r="GW109" s="274">
        <f t="shared" si="635"/>
        <v>8.1185443319153525E-4</v>
      </c>
      <c r="GX109" s="274">
        <f t="shared" si="635"/>
        <v>7.3546813353527753E-4</v>
      </c>
      <c r="GY109" s="274">
        <f t="shared" si="635"/>
        <v>6.639217560666954E-4</v>
      </c>
      <c r="GZ109" s="274">
        <f t="shared" si="635"/>
        <v>5.9722404750844036E-4</v>
      </c>
      <c r="HA109" s="274">
        <f t="shared" si="635"/>
        <v>5.353342364391604E-4</v>
      </c>
      <c r="HB109" s="274">
        <f t="shared" si="635"/>
        <v>4.7816754706286093E-4</v>
      </c>
      <c r="HC109" s="274">
        <f t="shared" si="635"/>
        <v>4.2560088492788958E-4</v>
      </c>
      <c r="HD109" s="274">
        <f t="shared" si="635"/>
        <v>3.77478563190264E-4</v>
      </c>
      <c r="HE109" s="274">
        <f t="shared" si="635"/>
        <v>3.3361795087039639E-4</v>
      </c>
      <c r="HF109" s="274">
        <f t="shared" si="635"/>
        <v>2.9381493918654423E-4</v>
      </c>
      <c r="HG109" s="274">
        <f t="shared" si="635"/>
        <v>2.5784913783338142E-4</v>
      </c>
      <c r="HH109" s="274">
        <f t="shared" si="635"/>
        <v>2.2548872941162808E-4</v>
      </c>
      <c r="HI109" s="274">
        <f t="shared" si="635"/>
        <v>1.9649492655563269E-4</v>
      </c>
      <c r="HJ109" s="274">
        <f t="shared" si="635"/>
        <v>1.7062599216454425E-4</v>
      </c>
      <c r="HK109" s="274">
        <f t="shared" si="635"/>
        <v>1.4764079810735743E-4</v>
      </c>
      <c r="HL109" s="274">
        <f t="shared" si="635"/>
        <v>1.2730191151040713E-4</v>
      </c>
      <c r="HM109" s="274">
        <f t="shared" si="635"/>
        <v>1.0937820999743566E-4</v>
      </c>
      <c r="HN109" s="274">
        <f t="shared" si="635"/>
        <v>9.3647037867279848E-5</v>
      </c>
      <c r="HO109" s="274">
        <f t="shared" si="635"/>
        <v>7.9895924068817647E-5</v>
      </c>
      <c r="HP109" s="274">
        <f t="shared" si="635"/>
        <v>6.7923889942782384E-5</v>
      </c>
      <c r="HQ109" s="274">
        <f t="shared" si="635"/>
        <v>5.7542380082012764E-5</v>
      </c>
      <c r="HR109" s="274">
        <f t="shared" si="635"/>
        <v>4.8575853403341458E-5</v>
      </c>
      <c r="HS109" s="274">
        <f t="shared" si="635"/>
        <v>4.0862073754061868E-5</v>
      </c>
      <c r="HT109" s="274">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1105</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1439</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0.80318606644866253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274</v>
      </c>
      <c r="F115" s="45">
        <f>IF(AND($F$112&gt;0,$F$113&gt;0,$F$112&lt;$F$113,NOT($O$104="")),_xlfn.NORM.DIST(F112,$K$104,$O$104,TRUE),"")</f>
        <v>9.8406966775668694E-2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275</v>
      </c>
      <c r="F116" s="44">
        <f>IF(AND($F$112&gt;0,$F$113&gt;0,$F$112&lt;$F$113,NOT($O$104="")),1-_xlfn.NORM.DIST(F113,$K$104,$O$104,TRUE),"")</f>
        <v>9.8406966775668736E-2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98"/>
      <c r="P138" s="11"/>
      <c r="W138" s="5"/>
      <c r="X138" s="5"/>
      <c r="Y138" s="5"/>
    </row>
    <row r="139" spans="1:25" x14ac:dyDescent="0.25">
      <c r="A139" s="2"/>
      <c r="B139" s="10" t="s">
        <v>90</v>
      </c>
      <c r="C139" s="11"/>
      <c r="D139" s="11"/>
      <c r="E139" s="11"/>
      <c r="F139" s="11"/>
      <c r="G139" s="108"/>
      <c r="H139" s="12"/>
      <c r="I139" s="12"/>
      <c r="J139" s="12"/>
      <c r="K139" s="11"/>
      <c r="L139" s="11"/>
      <c r="M139" s="11"/>
      <c r="N139" s="13"/>
      <c r="O139" s="298"/>
      <c r="P139" s="11"/>
      <c r="W139" s="5"/>
      <c r="X139" s="5"/>
      <c r="Y139" s="5"/>
    </row>
    <row r="140" spans="1:25" x14ac:dyDescent="0.25">
      <c r="A140" s="2"/>
      <c r="B140" s="10" t="s">
        <v>55</v>
      </c>
      <c r="C140" s="11"/>
      <c r="D140" s="11"/>
      <c r="E140" s="11"/>
      <c r="F140" s="11"/>
      <c r="G140" s="108"/>
      <c r="H140" s="12"/>
      <c r="I140" s="12"/>
      <c r="J140" s="12"/>
      <c r="K140" s="11"/>
      <c r="L140" s="11"/>
      <c r="M140" s="11"/>
      <c r="N140" s="13"/>
      <c r="O140" s="298"/>
      <c r="P140" s="11"/>
      <c r="W140" s="5"/>
      <c r="X140" s="5"/>
      <c r="Y140" s="5"/>
    </row>
    <row r="141" spans="1:25" x14ac:dyDescent="0.25">
      <c r="A141" s="2"/>
      <c r="B141" s="10" t="s">
        <v>56</v>
      </c>
      <c r="C141" s="11"/>
      <c r="D141" s="11"/>
      <c r="E141" s="11"/>
      <c r="F141" s="11"/>
      <c r="G141" s="108"/>
      <c r="H141" s="12"/>
      <c r="I141" s="12"/>
      <c r="J141" s="12"/>
      <c r="K141" s="11"/>
      <c r="L141" s="11"/>
      <c r="M141" s="11"/>
      <c r="N141" s="13"/>
      <c r="O141" s="298"/>
      <c r="P141" s="11"/>
      <c r="W141" s="5"/>
      <c r="X141" s="5"/>
      <c r="Y141" s="5"/>
    </row>
    <row r="142" spans="1:25" x14ac:dyDescent="0.25">
      <c r="A142" s="2"/>
      <c r="B142" s="10"/>
      <c r="C142" s="11"/>
      <c r="D142" s="11"/>
      <c r="E142" s="11"/>
      <c r="F142" s="11"/>
      <c r="G142" s="108"/>
      <c r="H142" s="12"/>
      <c r="I142" s="12"/>
      <c r="J142" s="12"/>
      <c r="K142" s="11"/>
      <c r="L142" s="11"/>
      <c r="M142" s="11"/>
      <c r="N142" s="13"/>
      <c r="O142" s="298"/>
      <c r="P142" s="11"/>
      <c r="W142" s="5"/>
      <c r="X142" s="5"/>
      <c r="Y142" s="5"/>
    </row>
    <row r="143" spans="1:25" x14ac:dyDescent="0.25">
      <c r="A143" s="2"/>
      <c r="B143" s="14" t="s">
        <v>8</v>
      </c>
      <c r="C143" s="11"/>
      <c r="D143" s="11"/>
      <c r="E143" s="11"/>
      <c r="F143" s="11"/>
      <c r="G143" s="108"/>
      <c r="H143" s="12"/>
      <c r="I143" s="12"/>
      <c r="J143" s="12"/>
      <c r="K143" s="11"/>
      <c r="L143" s="11"/>
      <c r="M143" s="11"/>
      <c r="N143" s="13"/>
      <c r="O143" s="298"/>
      <c r="P143" s="11"/>
      <c r="W143" s="5"/>
      <c r="X143" s="5"/>
      <c r="Y143" s="5"/>
    </row>
    <row r="144" spans="1:25" x14ac:dyDescent="0.25">
      <c r="A144" s="2"/>
      <c r="B144" s="10" t="s">
        <v>81</v>
      </c>
      <c r="C144" s="11"/>
      <c r="D144" s="11"/>
      <c r="E144" s="11"/>
      <c r="F144" s="11"/>
      <c r="G144" s="108"/>
      <c r="H144" s="12"/>
      <c r="I144" s="12"/>
      <c r="J144" s="12"/>
      <c r="K144" s="11"/>
      <c r="L144" s="11"/>
      <c r="M144" s="11"/>
      <c r="N144" s="13"/>
      <c r="O144" s="298"/>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4m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56" t="s">
        <v>142</v>
      </c>
      <c r="C148" s="356"/>
      <c r="D148" s="356"/>
      <c r="E148" s="356"/>
      <c r="F148" s="356"/>
      <c r="G148" s="356"/>
      <c r="H148" s="356"/>
      <c r="I148" s="356"/>
      <c r="J148" s="356"/>
      <c r="K148" s="48"/>
      <c r="L148" s="48"/>
      <c r="M148" s="48"/>
      <c r="N148" s="5"/>
      <c r="O148" s="5"/>
      <c r="P148" s="5"/>
      <c r="Q148" s="5"/>
      <c r="R148" s="5"/>
      <c r="S148" s="5"/>
      <c r="T148" s="5"/>
      <c r="U148" s="5"/>
      <c r="V148" s="5"/>
      <c r="W148" s="5"/>
      <c r="X148" s="5"/>
      <c r="Y148" s="5"/>
    </row>
    <row r="149" spans="1:25" x14ac:dyDescent="0.25">
      <c r="A149" s="2"/>
      <c r="B149" s="356" t="s">
        <v>143</v>
      </c>
      <c r="C149" s="356"/>
      <c r="D149" s="356"/>
      <c r="E149" s="356"/>
      <c r="F149" s="356"/>
      <c r="G149" s="356"/>
      <c r="H149" s="356"/>
      <c r="I149" s="356"/>
      <c r="J149" s="356"/>
      <c r="K149" s="48"/>
      <c r="L149" s="48"/>
      <c r="M149" s="48"/>
      <c r="N149" s="5"/>
      <c r="O149" s="5"/>
      <c r="P149" s="5"/>
      <c r="Q149" s="5"/>
      <c r="R149" s="5"/>
      <c r="S149" s="5"/>
      <c r="T149" s="5"/>
      <c r="U149" s="5"/>
      <c r="V149" s="5"/>
      <c r="W149" s="5"/>
      <c r="X149" s="5"/>
      <c r="Y149" s="5"/>
    </row>
    <row r="150" spans="1:25" x14ac:dyDescent="0.25">
      <c r="A150" s="2"/>
      <c r="B150" s="356" t="s">
        <v>94</v>
      </c>
      <c r="C150" s="356"/>
      <c r="D150" s="356"/>
      <c r="E150" s="356"/>
      <c r="F150" s="356"/>
      <c r="G150" s="356"/>
      <c r="H150" s="356"/>
      <c r="I150" s="356"/>
      <c r="J150" s="356"/>
      <c r="K150" s="48"/>
      <c r="L150" s="48"/>
      <c r="M150" s="48"/>
      <c r="N150" s="5"/>
      <c r="O150" s="5"/>
      <c r="P150" s="5"/>
      <c r="Q150" s="5"/>
      <c r="R150" s="5"/>
      <c r="S150" s="5"/>
      <c r="T150" s="5"/>
      <c r="U150" s="5"/>
      <c r="V150" s="5"/>
      <c r="W150" s="5"/>
      <c r="X150" s="5"/>
      <c r="Y150" s="5"/>
    </row>
    <row r="151" spans="1:25" x14ac:dyDescent="0.25">
      <c r="A151" s="2"/>
      <c r="B151" s="356" t="s">
        <v>225</v>
      </c>
      <c r="C151" s="356"/>
      <c r="D151" s="356"/>
      <c r="E151" s="356"/>
      <c r="F151" s="356"/>
      <c r="G151" s="356"/>
      <c r="H151" s="356"/>
      <c r="I151" s="356"/>
      <c r="J151" s="356"/>
      <c r="K151" s="48"/>
      <c r="L151" s="48"/>
      <c r="M151" s="48"/>
      <c r="N151" s="5"/>
      <c r="O151" s="5"/>
      <c r="P151" s="5"/>
      <c r="Q151" s="5"/>
      <c r="R151" s="5"/>
      <c r="S151" s="5"/>
      <c r="T151" s="5"/>
      <c r="U151" s="5"/>
      <c r="V151" s="5"/>
      <c r="W151" s="5"/>
      <c r="X151" s="5"/>
      <c r="Y151" s="5"/>
    </row>
    <row r="152" spans="1:25" x14ac:dyDescent="0.25">
      <c r="A152" s="2"/>
      <c r="B152" s="356" t="s">
        <v>95</v>
      </c>
      <c r="C152" s="356"/>
      <c r="D152" s="356"/>
      <c r="E152" s="356"/>
      <c r="F152" s="356"/>
      <c r="G152" s="356"/>
      <c r="H152" s="356"/>
      <c r="I152" s="356"/>
      <c r="J152" s="356"/>
      <c r="K152" s="48"/>
      <c r="L152" s="48"/>
      <c r="M152" s="48"/>
      <c r="N152" s="5"/>
      <c r="O152" s="5"/>
      <c r="P152" s="5"/>
      <c r="Q152" s="5"/>
      <c r="R152" s="5"/>
      <c r="S152" s="5"/>
      <c r="T152" s="5"/>
      <c r="U152" s="5"/>
      <c r="V152" s="5"/>
      <c r="W152" s="5"/>
      <c r="X152" s="5"/>
      <c r="Y152" s="5"/>
    </row>
    <row r="153" spans="1:25" x14ac:dyDescent="0.25">
      <c r="A153" s="2"/>
      <c r="B153" s="155" t="s">
        <v>220</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219</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221</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799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800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801</v>
      </c>
    </row>
    <row r="161" spans="1:13" x14ac:dyDescent="0.25">
      <c r="B161" s="155" t="s">
        <v>91</v>
      </c>
    </row>
    <row r="162" spans="1:13" x14ac:dyDescent="0.25">
      <c r="B162" s="357" t="s">
        <v>806</v>
      </c>
      <c r="C162" s="357"/>
      <c r="D162" s="357"/>
      <c r="E162" s="357"/>
      <c r="F162" s="357"/>
      <c r="G162" s="357"/>
      <c r="H162" s="357"/>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sqref="A1:A1048576"/>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830</v>
      </c>
      <c r="C1" s="5"/>
      <c r="D1" s="5"/>
      <c r="E1" s="2"/>
      <c r="F1" s="2"/>
      <c r="G1" s="5"/>
      <c r="H1" s="2"/>
      <c r="I1" s="2"/>
      <c r="J1" s="5"/>
      <c r="K1" s="5"/>
      <c r="L1" s="5"/>
      <c r="M1" s="360" t="s">
        <v>76</v>
      </c>
      <c r="N1" s="361"/>
      <c r="O1" s="376" t="str">
        <f>VLOOKUP(M1,VLookups!A43:C44,3,FALSE)</f>
        <v>Show the likelihood that the SPERT estimates will be EQUAL TO or GREATER THAN an uncertainty</v>
      </c>
      <c r="P1" s="376"/>
      <c r="Q1" s="376"/>
      <c r="R1" s="376"/>
      <c r="S1" s="376"/>
      <c r="T1" s="376"/>
      <c r="U1" s="5"/>
    </row>
    <row r="2" spans="1:225" ht="15" customHeight="1" x14ac:dyDescent="0.25">
      <c r="B2" s="25"/>
      <c r="C2" s="25"/>
      <c r="D2" s="25"/>
      <c r="E2" s="26"/>
      <c r="F2" s="26"/>
      <c r="G2" s="25"/>
      <c r="H2" s="26"/>
      <c r="I2" s="26"/>
      <c r="J2" s="5"/>
      <c r="K2" s="5"/>
      <c r="L2" s="5"/>
      <c r="M2" s="380" t="s">
        <v>73</v>
      </c>
      <c r="N2" s="380" t="s">
        <v>74</v>
      </c>
      <c r="O2" s="377" t="s">
        <v>54</v>
      </c>
      <c r="P2" s="378"/>
      <c r="Q2" s="378"/>
      <c r="R2" s="378"/>
      <c r="S2" s="378"/>
      <c r="T2" s="379"/>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81"/>
      <c r="N3" s="381"/>
      <c r="O3" s="101">
        <v>0.1</v>
      </c>
      <c r="P3" s="54">
        <v>0.9</v>
      </c>
      <c r="Q3" s="54">
        <v>0.85</v>
      </c>
      <c r="R3" s="54">
        <v>0.8</v>
      </c>
      <c r="S3" s="54">
        <v>0.75</v>
      </c>
      <c r="T3" s="54">
        <v>0.7</v>
      </c>
      <c r="U3" s="5"/>
      <c r="V3" s="168" t="s">
        <v>187</v>
      </c>
      <c r="DT3" s="168" t="s">
        <v>181</v>
      </c>
      <c r="HQ3" s="171" t="s">
        <v>229</v>
      </c>
    </row>
    <row r="4" spans="1:225"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24</v>
      </c>
      <c r="L4" s="228">
        <f>IF(K4="","",K4^2)</f>
        <v>576</v>
      </c>
      <c r="M4" s="224">
        <v>150</v>
      </c>
      <c r="N4" s="291">
        <f>IF(AND(M4&gt;0,C4&gt;0,NOT(K4="")),ABS(VLOOKUP($M$1,VLookups!$A$43:$B$44,2,FALSE)-_xlfn.NORM.DIST(M4,G4,K4,TRUE)),"")</f>
        <v>0.89435022633314476</v>
      </c>
      <c r="O4" s="229">
        <f>IF(AND($B4&gt;0,$C4&gt;0,$D4&gt;0,NOT(ISBLANK($H4))),_xlfn.NORM.INV(ABS(VLOOKUP($M$1,VLookups!$A$43:$B$44,2,FALSE)-O$3),$G4,$K4),"")</f>
        <v>89.242762426929588</v>
      </c>
      <c r="P4" s="230">
        <f>IF(AND($B4&gt;0,$C4&gt;0,$D4&gt;0,NOT(ISBLANK($H4))),_xlfn.NORM.INV(ABS(VLOOKUP($M$1,VLookups!$A$43:$B$44,2,FALSE)-P$3),$G4,$K4),"")</f>
        <v>150.75723757307043</v>
      </c>
      <c r="Q4" s="229">
        <f>IF(AND($B4&gt;0,$C4&gt;0,$D4&gt;0,NOT(ISBLANK($H4))),_xlfn.NORM.INV(ABS(VLOOKUP($M$1,VLookups!$A$43:$B$44,2,FALSE)-Q$3),$G4,$K4),"")</f>
        <v>144.87440134785095</v>
      </c>
      <c r="R4" s="230">
        <f>IF(AND($B4&gt;0,$C4&gt;0,$D4&gt;0,NOT(ISBLANK($H4))),_xlfn.NORM.INV(ABS(VLOOKUP($M$1,VLookups!$A$43:$B$44,2,FALSE)-R$3),$G4,$K4),"")</f>
        <v>140.19890960574995</v>
      </c>
      <c r="S4" s="229">
        <f>IF(AND($B4&gt;0,$C4&gt;0,$D4&gt;0,NOT(ISBLANK($H4))),_xlfn.NORM.INV(ABS(VLOOKUP($M$1,VLookups!$A$43:$B$44,2,FALSE)-S$3),$G4,$K4),"")</f>
        <v>136.18775400470597</v>
      </c>
      <c r="T4" s="230">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68" t="s">
        <v>79</v>
      </c>
      <c r="C7" s="369"/>
      <c r="D7" s="370"/>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2">
        <f>IF(AND($D$13&gt;0,$D$14&gt;0),IF(OR(W4&lt;$D$13,W4=$D$13),DT4,0),"")</f>
        <v>2.8234587453674017E-6</v>
      </c>
      <c r="DU8" s="212">
        <f t="shared" ref="DU8:GF8" si="11">IF(AND($D$13&gt;0,$D$14&gt;0),IF(OR(X4&lt;$D$13,X4=$D$13),DU4,0),"")</f>
        <v>3.9817150312558068E-6</v>
      </c>
      <c r="DV8" s="212">
        <f t="shared" si="11"/>
        <v>5.5762594068702237E-6</v>
      </c>
      <c r="DW8" s="212">
        <f t="shared" si="11"/>
        <v>7.7553219081560061E-6</v>
      </c>
      <c r="DX8" s="212">
        <f t="shared" si="11"/>
        <v>1.0711264794262764E-5</v>
      </c>
      <c r="DY8" s="212">
        <f t="shared" si="11"/>
        <v>1.4691486765310226E-5</v>
      </c>
      <c r="DZ8" s="212">
        <f t="shared" si="11"/>
        <v>2.0011277150867528E-5</v>
      </c>
      <c r="EA8" s="212">
        <f t="shared" si="11"/>
        <v>2.7068733204981822E-5</v>
      </c>
      <c r="EB8" s="212">
        <f t="shared" si="11"/>
        <v>3.636177896024E-5</v>
      </c>
      <c r="EC8" s="212">
        <f t="shared" si="11"/>
        <v>4.8507219321516028E-5</v>
      </c>
      <c r="ED8" s="212">
        <f t="shared" si="11"/>
        <v>6.4261624845462725E-5</v>
      </c>
      <c r="EE8" s="212">
        <f t="shared" si="11"/>
        <v>8.4543669054157E-5</v>
      </c>
      <c r="EF8" s="212">
        <f t="shared" si="11"/>
        <v>1.1045733143458772E-4</v>
      </c>
      <c r="EG8" s="212">
        <f t="shared" si="11"/>
        <v>1.4331513863260402E-4</v>
      </c>
      <c r="EH8" s="212">
        <f t="shared" si="11"/>
        <v>1.8466035049741696E-4</v>
      </c>
      <c r="EI8" s="212">
        <f t="shared" si="11"/>
        <v>2.3628671747691213E-4</v>
      </c>
      <c r="EJ8" s="212">
        <f t="shared" si="11"/>
        <v>3.002541568587176E-4</v>
      </c>
      <c r="EK8" s="212">
        <f t="shared" si="11"/>
        <v>3.7889843756629387E-4</v>
      </c>
      <c r="EL8" s="212">
        <f t="shared" si="11"/>
        <v>4.7483275099156013E-4</v>
      </c>
      <c r="EM8" s="212">
        <f t="shared" si="11"/>
        <v>5.9093890643488749E-4</v>
      </c>
      <c r="EN8" s="212">
        <f t="shared" si="11"/>
        <v>7.3034585389868914E-4</v>
      </c>
      <c r="EO8" s="212">
        <f t="shared" si="11"/>
        <v>8.9639333403223579E-4</v>
      </c>
      <c r="EP8" s="212">
        <f t="shared" si="11"/>
        <v>1.092578712237895E-3</v>
      </c>
      <c r="EQ8" s="212">
        <f t="shared" si="11"/>
        <v>1.3224854931528092E-3</v>
      </c>
      <c r="ER8" s="212">
        <f t="shared" si="11"/>
        <v>1.5896926461007493E-3</v>
      </c>
      <c r="ES8" s="212">
        <f t="shared" si="11"/>
        <v>1.8976647030377323E-3</v>
      </c>
      <c r="ET8" s="212">
        <f t="shared" si="11"/>
        <v>2.2496236047161691E-3</v>
      </c>
      <c r="EU8" s="212">
        <f t="shared" si="11"/>
        <v>2.6484044382067639E-3</v>
      </c>
      <c r="EV8" s="212">
        <f t="shared" si="11"/>
        <v>3.0962984816247127E-3</v>
      </c>
      <c r="EW8" s="212">
        <f t="shared" si="11"/>
        <v>3.5948882844379798E-3</v>
      </c>
      <c r="EX8" s="212">
        <f t="shared" si="11"/>
        <v>4.1448807830311947E-3</v>
      </c>
      <c r="EY8" s="212">
        <f t="shared" si="11"/>
        <v>4.7459455883413285E-3</v>
      </c>
      <c r="EZ8" s="212">
        <f t="shared" si="11"/>
        <v>5.3965664860788224E-3</v>
      </c>
      <c r="FA8" s="212">
        <f t="shared" si="11"/>
        <v>6.0939147616473214E-3</v>
      </c>
      <c r="FB8" s="212">
        <f t="shared" si="11"/>
        <v>0</v>
      </c>
      <c r="FC8" s="212">
        <f t="shared" si="11"/>
        <v>0</v>
      </c>
      <c r="FD8" s="212">
        <f t="shared" si="11"/>
        <v>0</v>
      </c>
      <c r="FE8" s="212">
        <f t="shared" si="11"/>
        <v>0</v>
      </c>
      <c r="FF8" s="212">
        <f t="shared" si="11"/>
        <v>0</v>
      </c>
      <c r="FG8" s="212">
        <f t="shared" si="11"/>
        <v>0</v>
      </c>
      <c r="FH8" s="212">
        <f t="shared" si="11"/>
        <v>0</v>
      </c>
      <c r="FI8" s="212">
        <f t="shared" si="11"/>
        <v>0</v>
      </c>
      <c r="FJ8" s="212">
        <f t="shared" si="11"/>
        <v>0</v>
      </c>
      <c r="FK8" s="212">
        <f t="shared" si="11"/>
        <v>0</v>
      </c>
      <c r="FL8" s="212">
        <f t="shared" si="11"/>
        <v>0</v>
      </c>
      <c r="FM8" s="212">
        <f t="shared" si="11"/>
        <v>0</v>
      </c>
      <c r="FN8" s="212">
        <f t="shared" si="11"/>
        <v>0</v>
      </c>
      <c r="FO8" s="212">
        <f t="shared" si="11"/>
        <v>0</v>
      </c>
      <c r="FP8" s="212">
        <f t="shared" si="11"/>
        <v>0</v>
      </c>
      <c r="FQ8" s="212">
        <f t="shared" si="11"/>
        <v>0</v>
      </c>
      <c r="FR8" s="212">
        <f t="shared" si="11"/>
        <v>0</v>
      </c>
      <c r="FS8" s="212">
        <f t="shared" si="11"/>
        <v>0</v>
      </c>
      <c r="FT8" s="212">
        <f t="shared" si="11"/>
        <v>0</v>
      </c>
      <c r="FU8" s="212">
        <f t="shared" si="11"/>
        <v>0</v>
      </c>
      <c r="FV8" s="212">
        <f t="shared" si="11"/>
        <v>0</v>
      </c>
      <c r="FW8" s="212">
        <f t="shared" si="11"/>
        <v>0</v>
      </c>
      <c r="FX8" s="212">
        <f t="shared" si="11"/>
        <v>0</v>
      </c>
      <c r="FY8" s="212">
        <f t="shared" si="11"/>
        <v>0</v>
      </c>
      <c r="FZ8" s="212">
        <f t="shared" si="11"/>
        <v>0</v>
      </c>
      <c r="GA8" s="212">
        <f t="shared" si="11"/>
        <v>0</v>
      </c>
      <c r="GB8" s="212">
        <f t="shared" si="11"/>
        <v>0</v>
      </c>
      <c r="GC8" s="212">
        <f t="shared" si="11"/>
        <v>0</v>
      </c>
      <c r="GD8" s="212">
        <f t="shared" si="11"/>
        <v>0</v>
      </c>
      <c r="GE8" s="212">
        <f t="shared" si="11"/>
        <v>0</v>
      </c>
      <c r="GF8" s="212">
        <f t="shared" si="11"/>
        <v>0</v>
      </c>
      <c r="GG8" s="212">
        <f t="shared" ref="GG8:HP8" si="12">IF(AND($D$13&gt;0,$D$14&gt;0),IF(OR(CJ4&lt;$D$13,CJ4=$D$13),GG4,0),"")</f>
        <v>0</v>
      </c>
      <c r="GH8" s="212">
        <f t="shared" si="12"/>
        <v>0</v>
      </c>
      <c r="GI8" s="212">
        <f t="shared" si="12"/>
        <v>0</v>
      </c>
      <c r="GJ8" s="212">
        <f t="shared" si="12"/>
        <v>0</v>
      </c>
      <c r="GK8" s="212">
        <f t="shared" si="12"/>
        <v>0</v>
      </c>
      <c r="GL8" s="212">
        <f t="shared" si="12"/>
        <v>0</v>
      </c>
      <c r="GM8" s="212">
        <f t="shared" si="12"/>
        <v>0</v>
      </c>
      <c r="GN8" s="212">
        <f t="shared" si="12"/>
        <v>0</v>
      </c>
      <c r="GO8" s="212">
        <f t="shared" si="12"/>
        <v>0</v>
      </c>
      <c r="GP8" s="212">
        <f t="shared" si="12"/>
        <v>0</v>
      </c>
      <c r="GQ8" s="212">
        <f t="shared" si="12"/>
        <v>0</v>
      </c>
      <c r="GR8" s="212">
        <f t="shared" si="12"/>
        <v>0</v>
      </c>
      <c r="GS8" s="212">
        <f t="shared" si="12"/>
        <v>0</v>
      </c>
      <c r="GT8" s="212">
        <f t="shared" si="12"/>
        <v>0</v>
      </c>
      <c r="GU8" s="212">
        <f t="shared" si="12"/>
        <v>0</v>
      </c>
      <c r="GV8" s="212">
        <f t="shared" si="12"/>
        <v>0</v>
      </c>
      <c r="GW8" s="212">
        <f t="shared" si="12"/>
        <v>0</v>
      </c>
      <c r="GX8" s="212">
        <f t="shared" si="12"/>
        <v>0</v>
      </c>
      <c r="GY8" s="212">
        <f t="shared" si="12"/>
        <v>0</v>
      </c>
      <c r="GZ8" s="212">
        <f t="shared" si="12"/>
        <v>0</v>
      </c>
      <c r="HA8" s="212">
        <f t="shared" si="12"/>
        <v>0</v>
      </c>
      <c r="HB8" s="212">
        <f t="shared" si="12"/>
        <v>0</v>
      </c>
      <c r="HC8" s="212">
        <f t="shared" si="12"/>
        <v>0</v>
      </c>
      <c r="HD8" s="212">
        <f t="shared" si="12"/>
        <v>0</v>
      </c>
      <c r="HE8" s="212">
        <f t="shared" si="12"/>
        <v>0</v>
      </c>
      <c r="HF8" s="212">
        <f t="shared" si="12"/>
        <v>0</v>
      </c>
      <c r="HG8" s="212">
        <f t="shared" si="12"/>
        <v>0</v>
      </c>
      <c r="HH8" s="212">
        <f t="shared" si="12"/>
        <v>0</v>
      </c>
      <c r="HI8" s="212">
        <f t="shared" si="12"/>
        <v>0</v>
      </c>
      <c r="HJ8" s="212">
        <f t="shared" si="12"/>
        <v>0</v>
      </c>
      <c r="HK8" s="212">
        <f t="shared" si="12"/>
        <v>0</v>
      </c>
      <c r="HL8" s="212">
        <f t="shared" si="12"/>
        <v>0</v>
      </c>
      <c r="HM8" s="212">
        <f t="shared" si="12"/>
        <v>0</v>
      </c>
      <c r="HN8" s="212">
        <f t="shared" si="12"/>
        <v>0</v>
      </c>
      <c r="HO8" s="212">
        <f t="shared" si="12"/>
        <v>0</v>
      </c>
      <c r="HP8" s="212">
        <f t="shared" si="12"/>
        <v>0</v>
      </c>
    </row>
    <row r="9" spans="1:225" ht="15.75" x14ac:dyDescent="0.25">
      <c r="A9" s="5"/>
      <c r="B9" s="5"/>
      <c r="C9" s="33" t="s">
        <v>837</v>
      </c>
      <c r="D9" s="314">
        <v>0.8</v>
      </c>
      <c r="E9" s="38"/>
      <c r="F9" s="40"/>
      <c r="G9" s="5"/>
      <c r="H9" s="5"/>
      <c r="I9" s="5"/>
      <c r="J9" s="5"/>
      <c r="K9" s="5"/>
      <c r="L9" s="5"/>
      <c r="M9" s="5"/>
      <c r="N9" s="5"/>
      <c r="O9" s="5"/>
      <c r="P9" s="5"/>
      <c r="Q9" s="5"/>
      <c r="R9" s="5"/>
      <c r="S9" s="5"/>
      <c r="T9" s="5"/>
      <c r="U9" s="5"/>
      <c r="DT9" s="212">
        <f>IF(AND($D$13&gt;0,$D$14&gt;0),IF(AND(W4&gt;$D$13,OR(W4&lt;$D$14,W4=$D$14)),DT4,0),"")</f>
        <v>0</v>
      </c>
      <c r="DU9" s="212">
        <f t="shared" ref="DU9:GF9" si="13">IF(AND($D$13&gt;0,$D$14&gt;0),IF(AND(X4&gt;$D$13,OR(X4&lt;$D$14,X4=$D$14)),DU4,0),"")</f>
        <v>0</v>
      </c>
      <c r="DV9" s="212">
        <f t="shared" si="13"/>
        <v>0</v>
      </c>
      <c r="DW9" s="212">
        <f t="shared" si="13"/>
        <v>0</v>
      </c>
      <c r="DX9" s="212">
        <f t="shared" si="13"/>
        <v>0</v>
      </c>
      <c r="DY9" s="212">
        <f t="shared" si="13"/>
        <v>0</v>
      </c>
      <c r="DZ9" s="212">
        <f t="shared" si="13"/>
        <v>0</v>
      </c>
      <c r="EA9" s="212">
        <f t="shared" si="13"/>
        <v>0</v>
      </c>
      <c r="EB9" s="212">
        <f t="shared" si="13"/>
        <v>0</v>
      </c>
      <c r="EC9" s="212">
        <f t="shared" si="13"/>
        <v>0</v>
      </c>
      <c r="ED9" s="212">
        <f t="shared" si="13"/>
        <v>0</v>
      </c>
      <c r="EE9" s="212">
        <f t="shared" si="13"/>
        <v>0</v>
      </c>
      <c r="EF9" s="212">
        <f t="shared" si="13"/>
        <v>0</v>
      </c>
      <c r="EG9" s="212">
        <f t="shared" si="13"/>
        <v>0</v>
      </c>
      <c r="EH9" s="212">
        <f t="shared" si="13"/>
        <v>0</v>
      </c>
      <c r="EI9" s="212">
        <f t="shared" si="13"/>
        <v>0</v>
      </c>
      <c r="EJ9" s="212">
        <f t="shared" si="13"/>
        <v>0</v>
      </c>
      <c r="EK9" s="212">
        <f t="shared" si="13"/>
        <v>0</v>
      </c>
      <c r="EL9" s="212">
        <f t="shared" si="13"/>
        <v>0</v>
      </c>
      <c r="EM9" s="212">
        <f t="shared" si="13"/>
        <v>0</v>
      </c>
      <c r="EN9" s="212">
        <f t="shared" si="13"/>
        <v>0</v>
      </c>
      <c r="EO9" s="212">
        <f t="shared" si="13"/>
        <v>0</v>
      </c>
      <c r="EP9" s="212">
        <f t="shared" si="13"/>
        <v>0</v>
      </c>
      <c r="EQ9" s="212">
        <f t="shared" si="13"/>
        <v>0</v>
      </c>
      <c r="ER9" s="212">
        <f t="shared" si="13"/>
        <v>0</v>
      </c>
      <c r="ES9" s="212">
        <f t="shared" si="13"/>
        <v>0</v>
      </c>
      <c r="ET9" s="212">
        <f t="shared" si="13"/>
        <v>0</v>
      </c>
      <c r="EU9" s="212">
        <f t="shared" si="13"/>
        <v>0</v>
      </c>
      <c r="EV9" s="212">
        <f t="shared" si="13"/>
        <v>0</v>
      </c>
      <c r="EW9" s="212">
        <f t="shared" si="13"/>
        <v>0</v>
      </c>
      <c r="EX9" s="212">
        <f t="shared" si="13"/>
        <v>0</v>
      </c>
      <c r="EY9" s="212">
        <f t="shared" si="13"/>
        <v>0</v>
      </c>
      <c r="EZ9" s="212">
        <f t="shared" si="13"/>
        <v>0</v>
      </c>
      <c r="FA9" s="212">
        <f t="shared" si="13"/>
        <v>0</v>
      </c>
      <c r="FB9" s="212">
        <f t="shared" si="13"/>
        <v>6.8337531114997345E-3</v>
      </c>
      <c r="FC9" s="212">
        <f t="shared" si="13"/>
        <v>7.6103785578759131E-3</v>
      </c>
      <c r="FD9" s="212">
        <f t="shared" si="13"/>
        <v>8.4166118980857872E-3</v>
      </c>
      <c r="FE9" s="212">
        <f t="shared" si="13"/>
        <v>9.2438397794056652E-3</v>
      </c>
      <c r="FF9" s="212">
        <f t="shared" si="13"/>
        <v>1.0082113521630975E-2</v>
      </c>
      <c r="FG9" s="212">
        <f t="shared" si="13"/>
        <v>1.092030637826256E-2</v>
      </c>
      <c r="FH9" s="212">
        <f t="shared" si="13"/>
        <v>1.174632814209594E-2</v>
      </c>
      <c r="FI9" s="212">
        <f t="shared" si="13"/>
        <v>1.2547393006450185E-2</v>
      </c>
      <c r="FJ9" s="212">
        <f t="shared" si="13"/>
        <v>1.3310333563431342E-2</v>
      </c>
      <c r="FK9" s="212">
        <f t="shared" si="13"/>
        <v>1.4021950947706382E-2</v>
      </c>
      <c r="FL9" s="212">
        <f t="shared" si="13"/>
        <v>1.4669388615179146E-2</v>
      </c>
      <c r="FM9" s="212">
        <f t="shared" si="13"/>
        <v>1.5240515267250102E-2</v>
      </c>
      <c r="FN9" s="212">
        <f t="shared" si="13"/>
        <v>1.5724301153874715E-2</v>
      </c>
      <c r="FO9" s="212">
        <f t="shared" si="13"/>
        <v>1.611117153345205E-2</v>
      </c>
      <c r="FP9" s="212">
        <f t="shared" si="13"/>
        <v>1.6393321504247497E-2</v>
      </c>
      <c r="FQ9" s="212">
        <f t="shared" si="13"/>
        <v>1.6564977760764248E-2</v>
      </c>
      <c r="FR9" s="212">
        <f t="shared" si="13"/>
        <v>1.662259501672636E-2</v>
      </c>
      <c r="FS9" s="212">
        <f t="shared" si="13"/>
        <v>1.6564977760764248E-2</v>
      </c>
      <c r="FT9" s="212">
        <f t="shared" si="13"/>
        <v>1.6393321504247497E-2</v>
      </c>
      <c r="FU9" s="212">
        <f t="shared" si="13"/>
        <v>1.611117153345205E-2</v>
      </c>
      <c r="FV9" s="212">
        <f t="shared" si="13"/>
        <v>1.5724301153874715E-2</v>
      </c>
      <c r="FW9" s="212">
        <f t="shared" si="13"/>
        <v>1.5240515267250102E-2</v>
      </c>
      <c r="FX9" s="212">
        <f t="shared" si="13"/>
        <v>1.4669388615179146E-2</v>
      </c>
      <c r="FY9" s="212">
        <f t="shared" si="13"/>
        <v>1.4021950947706382E-2</v>
      </c>
      <c r="FZ9" s="212">
        <f t="shared" si="13"/>
        <v>1.3310333563431342E-2</v>
      </c>
      <c r="GA9" s="212">
        <f t="shared" si="13"/>
        <v>1.2547393006450185E-2</v>
      </c>
      <c r="GB9" s="212">
        <f t="shared" si="13"/>
        <v>1.174632814209594E-2</v>
      </c>
      <c r="GC9" s="212">
        <f t="shared" si="13"/>
        <v>1.092030637826256E-2</v>
      </c>
      <c r="GD9" s="212">
        <f t="shared" si="13"/>
        <v>1.0082113521630975E-2</v>
      </c>
      <c r="GE9" s="212">
        <f t="shared" si="13"/>
        <v>9.2438397794056652E-3</v>
      </c>
      <c r="GF9" s="212">
        <f t="shared" si="13"/>
        <v>8.4166118980857872E-3</v>
      </c>
      <c r="GG9" s="212">
        <f t="shared" ref="GG9:HP9" si="14">IF(AND($D$13&gt;0,$D$14&gt;0),IF(AND(CJ4&gt;$D$13,OR(CJ4&lt;$D$14,CJ4=$D$14)),GG4,0),"")</f>
        <v>7.6103785578759131E-3</v>
      </c>
      <c r="GH9" s="212">
        <f t="shared" si="14"/>
        <v>6.8337531114997345E-3</v>
      </c>
      <c r="GI9" s="212">
        <f t="shared" si="14"/>
        <v>0</v>
      </c>
      <c r="GJ9" s="212">
        <f t="shared" si="14"/>
        <v>0</v>
      </c>
      <c r="GK9" s="212">
        <f t="shared" si="14"/>
        <v>0</v>
      </c>
      <c r="GL9" s="212">
        <f t="shared" si="14"/>
        <v>0</v>
      </c>
      <c r="GM9" s="212">
        <f t="shared" si="14"/>
        <v>0</v>
      </c>
      <c r="GN9" s="212">
        <f t="shared" si="14"/>
        <v>0</v>
      </c>
      <c r="GO9" s="212">
        <f t="shared" si="14"/>
        <v>0</v>
      </c>
      <c r="GP9" s="212">
        <f t="shared" si="14"/>
        <v>0</v>
      </c>
      <c r="GQ9" s="212">
        <f t="shared" si="14"/>
        <v>0</v>
      </c>
      <c r="GR9" s="212">
        <f t="shared" si="14"/>
        <v>0</v>
      </c>
      <c r="GS9" s="212">
        <f t="shared" si="14"/>
        <v>0</v>
      </c>
      <c r="GT9" s="212">
        <f t="shared" si="14"/>
        <v>0</v>
      </c>
      <c r="GU9" s="212">
        <f t="shared" si="14"/>
        <v>0</v>
      </c>
      <c r="GV9" s="212">
        <f t="shared" si="14"/>
        <v>0</v>
      </c>
      <c r="GW9" s="212">
        <f t="shared" si="14"/>
        <v>0</v>
      </c>
      <c r="GX9" s="212">
        <f t="shared" si="14"/>
        <v>0</v>
      </c>
      <c r="GY9" s="212">
        <f t="shared" si="14"/>
        <v>0</v>
      </c>
      <c r="GZ9" s="212">
        <f t="shared" si="14"/>
        <v>0</v>
      </c>
      <c r="HA9" s="212">
        <f t="shared" si="14"/>
        <v>0</v>
      </c>
      <c r="HB9" s="212">
        <f t="shared" si="14"/>
        <v>0</v>
      </c>
      <c r="HC9" s="212">
        <f t="shared" si="14"/>
        <v>0</v>
      </c>
      <c r="HD9" s="212">
        <f t="shared" si="14"/>
        <v>0</v>
      </c>
      <c r="HE9" s="212">
        <f t="shared" si="14"/>
        <v>0</v>
      </c>
      <c r="HF9" s="212">
        <f t="shared" si="14"/>
        <v>0</v>
      </c>
      <c r="HG9" s="212">
        <f t="shared" si="14"/>
        <v>0</v>
      </c>
      <c r="HH9" s="212">
        <f t="shared" si="14"/>
        <v>0</v>
      </c>
      <c r="HI9" s="212">
        <f t="shared" si="14"/>
        <v>0</v>
      </c>
      <c r="HJ9" s="212">
        <f t="shared" si="14"/>
        <v>0</v>
      </c>
      <c r="HK9" s="212">
        <f t="shared" si="14"/>
        <v>0</v>
      </c>
      <c r="HL9" s="212">
        <f t="shared" si="14"/>
        <v>0</v>
      </c>
      <c r="HM9" s="212">
        <f t="shared" si="14"/>
        <v>0</v>
      </c>
      <c r="HN9" s="212">
        <f t="shared" si="14"/>
        <v>0</v>
      </c>
      <c r="HO9" s="212">
        <f t="shared" si="14"/>
        <v>0</v>
      </c>
      <c r="HP9" s="212">
        <f t="shared" si="14"/>
        <v>0</v>
      </c>
    </row>
    <row r="10" spans="1:225" ht="15.75" x14ac:dyDescent="0.25">
      <c r="A10" s="5"/>
      <c r="C10" s="33" t="s">
        <v>838</v>
      </c>
      <c r="D10" s="77">
        <f>IF(AND(D9&gt;0,D9&lt;1,NOT(J5="")),_xlfn.NORM.INV((1-$D$9)/2,$G$5,$J$5),"")</f>
        <v>89.242762426929588</v>
      </c>
      <c r="E10" s="39"/>
      <c r="F10" s="2"/>
      <c r="G10" s="5"/>
      <c r="H10" s="5"/>
      <c r="I10" s="5"/>
      <c r="J10" s="5"/>
      <c r="K10" s="5"/>
      <c r="L10" s="5"/>
      <c r="M10" s="5"/>
      <c r="N10" s="5"/>
      <c r="O10" s="5"/>
      <c r="P10" s="5"/>
      <c r="Q10" s="5"/>
      <c r="R10" s="5"/>
      <c r="S10" s="5"/>
      <c r="T10" s="5"/>
      <c r="U10" s="5"/>
      <c r="DT10" s="212">
        <f>IF(AND($D$13&gt;0,$D$14&gt;0),IF(AND(W4&gt;$D$14),DT4,0),"")</f>
        <v>0</v>
      </c>
      <c r="DU10" s="212">
        <f t="shared" ref="DU10:GF10" si="15">IF(AND($D$13&gt;0,$D$14&gt;0),IF(AND(X4&gt;$D$14),DU4,0),"")</f>
        <v>0</v>
      </c>
      <c r="DV10" s="212">
        <f t="shared" si="15"/>
        <v>0</v>
      </c>
      <c r="DW10" s="212">
        <f t="shared" si="15"/>
        <v>0</v>
      </c>
      <c r="DX10" s="212">
        <f t="shared" si="15"/>
        <v>0</v>
      </c>
      <c r="DY10" s="212">
        <f t="shared" si="15"/>
        <v>0</v>
      </c>
      <c r="DZ10" s="212">
        <f t="shared" si="15"/>
        <v>0</v>
      </c>
      <c r="EA10" s="212">
        <f t="shared" si="15"/>
        <v>0</v>
      </c>
      <c r="EB10" s="212">
        <f t="shared" si="15"/>
        <v>0</v>
      </c>
      <c r="EC10" s="212">
        <f t="shared" si="15"/>
        <v>0</v>
      </c>
      <c r="ED10" s="212">
        <f t="shared" si="15"/>
        <v>0</v>
      </c>
      <c r="EE10" s="212">
        <f t="shared" si="15"/>
        <v>0</v>
      </c>
      <c r="EF10" s="212">
        <f t="shared" si="15"/>
        <v>0</v>
      </c>
      <c r="EG10" s="212">
        <f t="shared" si="15"/>
        <v>0</v>
      </c>
      <c r="EH10" s="212">
        <f t="shared" si="15"/>
        <v>0</v>
      </c>
      <c r="EI10" s="212">
        <f t="shared" si="15"/>
        <v>0</v>
      </c>
      <c r="EJ10" s="212">
        <f t="shared" si="15"/>
        <v>0</v>
      </c>
      <c r="EK10" s="212">
        <f t="shared" si="15"/>
        <v>0</v>
      </c>
      <c r="EL10" s="212">
        <f t="shared" si="15"/>
        <v>0</v>
      </c>
      <c r="EM10" s="212">
        <f t="shared" si="15"/>
        <v>0</v>
      </c>
      <c r="EN10" s="212">
        <f t="shared" si="15"/>
        <v>0</v>
      </c>
      <c r="EO10" s="212">
        <f t="shared" si="15"/>
        <v>0</v>
      </c>
      <c r="EP10" s="212">
        <f t="shared" si="15"/>
        <v>0</v>
      </c>
      <c r="EQ10" s="212">
        <f t="shared" si="15"/>
        <v>0</v>
      </c>
      <c r="ER10" s="212">
        <f t="shared" si="15"/>
        <v>0</v>
      </c>
      <c r="ES10" s="212">
        <f t="shared" si="15"/>
        <v>0</v>
      </c>
      <c r="ET10" s="212">
        <f t="shared" si="15"/>
        <v>0</v>
      </c>
      <c r="EU10" s="212">
        <f t="shared" si="15"/>
        <v>0</v>
      </c>
      <c r="EV10" s="212">
        <f t="shared" si="15"/>
        <v>0</v>
      </c>
      <c r="EW10" s="212">
        <f t="shared" si="15"/>
        <v>0</v>
      </c>
      <c r="EX10" s="212">
        <f t="shared" si="15"/>
        <v>0</v>
      </c>
      <c r="EY10" s="212">
        <f t="shared" si="15"/>
        <v>0</v>
      </c>
      <c r="EZ10" s="212">
        <f t="shared" si="15"/>
        <v>0</v>
      </c>
      <c r="FA10" s="212">
        <f t="shared" si="15"/>
        <v>0</v>
      </c>
      <c r="FB10" s="212">
        <f t="shared" si="15"/>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ref="GG10:HP10" si="16">IF(AND($D$13&gt;0,$D$14&gt;0),IF(AND(CJ4&gt;$D$14),GG4,0),"")</f>
        <v>0</v>
      </c>
      <c r="GH10" s="212">
        <f t="shared" si="16"/>
        <v>0</v>
      </c>
      <c r="GI10" s="212">
        <f t="shared" si="16"/>
        <v>6.0939147616473214E-3</v>
      </c>
      <c r="GJ10" s="212">
        <f t="shared" si="16"/>
        <v>5.3965664860788224E-3</v>
      </c>
      <c r="GK10" s="212">
        <f t="shared" si="16"/>
        <v>4.7459455883413285E-3</v>
      </c>
      <c r="GL10" s="212">
        <f t="shared" si="16"/>
        <v>4.1448807830311947E-3</v>
      </c>
      <c r="GM10" s="212">
        <f t="shared" si="16"/>
        <v>3.5948882844379798E-3</v>
      </c>
      <c r="GN10" s="212">
        <f t="shared" si="16"/>
        <v>3.0962984816247127E-3</v>
      </c>
      <c r="GO10" s="212">
        <f t="shared" si="16"/>
        <v>2.6484044382067639E-3</v>
      </c>
      <c r="GP10" s="212">
        <f t="shared" si="16"/>
        <v>2.2496236047161691E-3</v>
      </c>
      <c r="GQ10" s="212">
        <f t="shared" si="16"/>
        <v>1.8976647030377323E-3</v>
      </c>
      <c r="GR10" s="212">
        <f t="shared" si="16"/>
        <v>1.5896926461007493E-3</v>
      </c>
      <c r="GS10" s="212">
        <f t="shared" si="16"/>
        <v>1.3224854931528092E-3</v>
      </c>
      <c r="GT10" s="212">
        <f t="shared" si="16"/>
        <v>1.092578712237895E-3</v>
      </c>
      <c r="GU10" s="212">
        <f t="shared" si="16"/>
        <v>8.9639333403223579E-4</v>
      </c>
      <c r="GV10" s="212">
        <f t="shared" si="16"/>
        <v>7.3034585389868914E-4</v>
      </c>
      <c r="GW10" s="212">
        <f t="shared" si="16"/>
        <v>5.9093890643488749E-4</v>
      </c>
      <c r="GX10" s="212">
        <f t="shared" si="16"/>
        <v>4.7483275099156013E-4</v>
      </c>
      <c r="GY10" s="212">
        <f t="shared" si="16"/>
        <v>3.7889843756629387E-4</v>
      </c>
      <c r="GZ10" s="212">
        <f t="shared" si="16"/>
        <v>3.002541568587176E-4</v>
      </c>
      <c r="HA10" s="212">
        <f t="shared" si="16"/>
        <v>2.3628671747691213E-4</v>
      </c>
      <c r="HB10" s="212">
        <f t="shared" si="16"/>
        <v>1.8466035049741696E-4</v>
      </c>
      <c r="HC10" s="212">
        <f t="shared" si="16"/>
        <v>1.4331513863260402E-4</v>
      </c>
      <c r="HD10" s="212">
        <f t="shared" si="16"/>
        <v>1.1045733143458772E-4</v>
      </c>
      <c r="HE10" s="212">
        <f t="shared" si="16"/>
        <v>8.4543669054157E-5</v>
      </c>
      <c r="HF10" s="212">
        <f t="shared" si="16"/>
        <v>6.4261624845462725E-5</v>
      </c>
      <c r="HG10" s="212">
        <f t="shared" si="16"/>
        <v>4.8507219321516028E-5</v>
      </c>
      <c r="HH10" s="212">
        <f t="shared" si="16"/>
        <v>3.636177896024E-5</v>
      </c>
      <c r="HI10" s="212">
        <f t="shared" si="16"/>
        <v>2.7068733204981822E-5</v>
      </c>
      <c r="HJ10" s="212">
        <f t="shared" si="16"/>
        <v>2.0011277150867528E-5</v>
      </c>
      <c r="HK10" s="212">
        <f t="shared" si="16"/>
        <v>1.4691486765310226E-5</v>
      </c>
      <c r="HL10" s="212">
        <f t="shared" si="16"/>
        <v>1.0711264794262764E-5</v>
      </c>
      <c r="HM10" s="212">
        <f t="shared" si="16"/>
        <v>7.7553219081560061E-6</v>
      </c>
      <c r="HN10" s="212">
        <f t="shared" si="16"/>
        <v>5.5762594068702237E-6</v>
      </c>
      <c r="HO10" s="212">
        <f t="shared" si="16"/>
        <v>3.9817150312558068E-6</v>
      </c>
      <c r="HP10" s="212">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74">
        <f>MAX(DT8:DT10)</f>
        <v>2.8234587453674017E-6</v>
      </c>
      <c r="DU11" s="274">
        <f t="shared" ref="DU11:GF11" si="17">MAX(DU8:DU10)</f>
        <v>3.9817150312558068E-6</v>
      </c>
      <c r="DV11" s="274">
        <f t="shared" si="17"/>
        <v>5.5762594068702237E-6</v>
      </c>
      <c r="DW11" s="274">
        <f t="shared" si="17"/>
        <v>7.7553219081560061E-6</v>
      </c>
      <c r="DX11" s="274">
        <f t="shared" si="17"/>
        <v>1.0711264794262764E-5</v>
      </c>
      <c r="DY11" s="274">
        <f t="shared" si="17"/>
        <v>1.4691486765310226E-5</v>
      </c>
      <c r="DZ11" s="274">
        <f t="shared" si="17"/>
        <v>2.0011277150867528E-5</v>
      </c>
      <c r="EA11" s="274">
        <f t="shared" si="17"/>
        <v>2.7068733204981822E-5</v>
      </c>
      <c r="EB11" s="274">
        <f t="shared" si="17"/>
        <v>3.636177896024E-5</v>
      </c>
      <c r="EC11" s="274">
        <f t="shared" si="17"/>
        <v>4.8507219321516028E-5</v>
      </c>
      <c r="ED11" s="274">
        <f t="shared" si="17"/>
        <v>6.4261624845462725E-5</v>
      </c>
      <c r="EE11" s="274">
        <f t="shared" si="17"/>
        <v>8.4543669054157E-5</v>
      </c>
      <c r="EF11" s="274">
        <f t="shared" si="17"/>
        <v>1.1045733143458772E-4</v>
      </c>
      <c r="EG11" s="274">
        <f t="shared" si="17"/>
        <v>1.4331513863260402E-4</v>
      </c>
      <c r="EH11" s="274">
        <f t="shared" si="17"/>
        <v>1.8466035049741696E-4</v>
      </c>
      <c r="EI11" s="274">
        <f t="shared" si="17"/>
        <v>2.3628671747691213E-4</v>
      </c>
      <c r="EJ11" s="274">
        <f t="shared" si="17"/>
        <v>3.002541568587176E-4</v>
      </c>
      <c r="EK11" s="274">
        <f t="shared" si="17"/>
        <v>3.7889843756629387E-4</v>
      </c>
      <c r="EL11" s="274">
        <f t="shared" si="17"/>
        <v>4.7483275099156013E-4</v>
      </c>
      <c r="EM11" s="274">
        <f t="shared" si="17"/>
        <v>5.9093890643488749E-4</v>
      </c>
      <c r="EN11" s="274">
        <f t="shared" si="17"/>
        <v>7.3034585389868914E-4</v>
      </c>
      <c r="EO11" s="274">
        <f t="shared" si="17"/>
        <v>8.9639333403223579E-4</v>
      </c>
      <c r="EP11" s="274">
        <f t="shared" si="17"/>
        <v>1.092578712237895E-3</v>
      </c>
      <c r="EQ11" s="274">
        <f t="shared" si="17"/>
        <v>1.3224854931528092E-3</v>
      </c>
      <c r="ER11" s="274">
        <f t="shared" si="17"/>
        <v>1.5896926461007493E-3</v>
      </c>
      <c r="ES11" s="274">
        <f t="shared" si="17"/>
        <v>1.8976647030377323E-3</v>
      </c>
      <c r="ET11" s="274">
        <f t="shared" si="17"/>
        <v>2.2496236047161691E-3</v>
      </c>
      <c r="EU11" s="274">
        <f t="shared" si="17"/>
        <v>2.6484044382067639E-3</v>
      </c>
      <c r="EV11" s="274">
        <f t="shared" si="17"/>
        <v>3.0962984816247127E-3</v>
      </c>
      <c r="EW11" s="274">
        <f t="shared" si="17"/>
        <v>3.5948882844379798E-3</v>
      </c>
      <c r="EX11" s="274">
        <f t="shared" si="17"/>
        <v>4.1448807830311947E-3</v>
      </c>
      <c r="EY11" s="274">
        <f t="shared" si="17"/>
        <v>4.7459455883413285E-3</v>
      </c>
      <c r="EZ11" s="274">
        <f t="shared" si="17"/>
        <v>5.3965664860788224E-3</v>
      </c>
      <c r="FA11" s="274">
        <f t="shared" si="17"/>
        <v>6.0939147616473214E-3</v>
      </c>
      <c r="FB11" s="274">
        <f t="shared" si="17"/>
        <v>6.8337531114997345E-3</v>
      </c>
      <c r="FC11" s="274">
        <f t="shared" si="17"/>
        <v>7.6103785578759131E-3</v>
      </c>
      <c r="FD11" s="274">
        <f t="shared" si="17"/>
        <v>8.4166118980857872E-3</v>
      </c>
      <c r="FE11" s="274">
        <f t="shared" si="17"/>
        <v>9.2438397794056652E-3</v>
      </c>
      <c r="FF11" s="274">
        <f t="shared" si="17"/>
        <v>1.0082113521630975E-2</v>
      </c>
      <c r="FG11" s="274">
        <f t="shared" si="17"/>
        <v>1.092030637826256E-2</v>
      </c>
      <c r="FH11" s="274">
        <f t="shared" si="17"/>
        <v>1.174632814209594E-2</v>
      </c>
      <c r="FI11" s="274">
        <f t="shared" si="17"/>
        <v>1.2547393006450185E-2</v>
      </c>
      <c r="FJ11" s="274">
        <f t="shared" si="17"/>
        <v>1.3310333563431342E-2</v>
      </c>
      <c r="FK11" s="274">
        <f t="shared" si="17"/>
        <v>1.4021950947706382E-2</v>
      </c>
      <c r="FL11" s="274">
        <f t="shared" si="17"/>
        <v>1.4669388615179146E-2</v>
      </c>
      <c r="FM11" s="274">
        <f t="shared" si="17"/>
        <v>1.5240515267250102E-2</v>
      </c>
      <c r="FN11" s="274">
        <f t="shared" si="17"/>
        <v>1.5724301153874715E-2</v>
      </c>
      <c r="FO11" s="274">
        <f t="shared" si="17"/>
        <v>1.611117153345205E-2</v>
      </c>
      <c r="FP11" s="274">
        <f t="shared" si="17"/>
        <v>1.6393321504247497E-2</v>
      </c>
      <c r="FQ11" s="274">
        <f t="shared" si="17"/>
        <v>1.6564977760764248E-2</v>
      </c>
      <c r="FR11" s="274">
        <f t="shared" si="17"/>
        <v>1.662259501672636E-2</v>
      </c>
      <c r="FS11" s="274">
        <f t="shared" si="17"/>
        <v>1.6564977760764248E-2</v>
      </c>
      <c r="FT11" s="274">
        <f t="shared" si="17"/>
        <v>1.6393321504247497E-2</v>
      </c>
      <c r="FU11" s="274">
        <f t="shared" si="17"/>
        <v>1.611117153345205E-2</v>
      </c>
      <c r="FV11" s="274">
        <f t="shared" si="17"/>
        <v>1.5724301153874715E-2</v>
      </c>
      <c r="FW11" s="274">
        <f t="shared" si="17"/>
        <v>1.5240515267250102E-2</v>
      </c>
      <c r="FX11" s="274">
        <f t="shared" si="17"/>
        <v>1.4669388615179146E-2</v>
      </c>
      <c r="FY11" s="274">
        <f t="shared" si="17"/>
        <v>1.4021950947706382E-2</v>
      </c>
      <c r="FZ11" s="274">
        <f t="shared" si="17"/>
        <v>1.3310333563431342E-2</v>
      </c>
      <c r="GA11" s="274">
        <f t="shared" si="17"/>
        <v>1.2547393006450185E-2</v>
      </c>
      <c r="GB11" s="274">
        <f t="shared" si="17"/>
        <v>1.174632814209594E-2</v>
      </c>
      <c r="GC11" s="274">
        <f t="shared" si="17"/>
        <v>1.092030637826256E-2</v>
      </c>
      <c r="GD11" s="274">
        <f t="shared" si="17"/>
        <v>1.0082113521630975E-2</v>
      </c>
      <c r="GE11" s="274">
        <f t="shared" si="17"/>
        <v>9.2438397794056652E-3</v>
      </c>
      <c r="GF11" s="274">
        <f t="shared" si="17"/>
        <v>8.4166118980857872E-3</v>
      </c>
      <c r="GG11" s="274">
        <f t="shared" ref="GG11:HP11" si="18">MAX(GG8:GG10)</f>
        <v>7.6103785578759131E-3</v>
      </c>
      <c r="GH11" s="274">
        <f t="shared" si="18"/>
        <v>6.8337531114997345E-3</v>
      </c>
      <c r="GI11" s="274">
        <f t="shared" si="18"/>
        <v>6.0939147616473214E-3</v>
      </c>
      <c r="GJ11" s="274">
        <f t="shared" si="18"/>
        <v>5.3965664860788224E-3</v>
      </c>
      <c r="GK11" s="274">
        <f t="shared" si="18"/>
        <v>4.7459455883413285E-3</v>
      </c>
      <c r="GL11" s="274">
        <f t="shared" si="18"/>
        <v>4.1448807830311947E-3</v>
      </c>
      <c r="GM11" s="274">
        <f t="shared" si="18"/>
        <v>3.5948882844379798E-3</v>
      </c>
      <c r="GN11" s="274">
        <f t="shared" si="18"/>
        <v>3.0962984816247127E-3</v>
      </c>
      <c r="GO11" s="274">
        <f t="shared" si="18"/>
        <v>2.6484044382067639E-3</v>
      </c>
      <c r="GP11" s="274">
        <f t="shared" si="18"/>
        <v>2.2496236047161691E-3</v>
      </c>
      <c r="GQ11" s="274">
        <f t="shared" si="18"/>
        <v>1.8976647030377323E-3</v>
      </c>
      <c r="GR11" s="274">
        <f t="shared" si="18"/>
        <v>1.5896926461007493E-3</v>
      </c>
      <c r="GS11" s="274">
        <f t="shared" si="18"/>
        <v>1.3224854931528092E-3</v>
      </c>
      <c r="GT11" s="274">
        <f t="shared" si="18"/>
        <v>1.092578712237895E-3</v>
      </c>
      <c r="GU11" s="274">
        <f t="shared" si="18"/>
        <v>8.9639333403223579E-4</v>
      </c>
      <c r="GV11" s="274">
        <f t="shared" si="18"/>
        <v>7.3034585389868914E-4</v>
      </c>
      <c r="GW11" s="274">
        <f t="shared" si="18"/>
        <v>5.9093890643488749E-4</v>
      </c>
      <c r="GX11" s="274">
        <f t="shared" si="18"/>
        <v>4.7483275099156013E-4</v>
      </c>
      <c r="GY11" s="274">
        <f t="shared" si="18"/>
        <v>3.7889843756629387E-4</v>
      </c>
      <c r="GZ11" s="274">
        <f t="shared" si="18"/>
        <v>3.002541568587176E-4</v>
      </c>
      <c r="HA11" s="274">
        <f t="shared" si="18"/>
        <v>2.3628671747691213E-4</v>
      </c>
      <c r="HB11" s="274">
        <f t="shared" si="18"/>
        <v>1.8466035049741696E-4</v>
      </c>
      <c r="HC11" s="274">
        <f t="shared" si="18"/>
        <v>1.4331513863260402E-4</v>
      </c>
      <c r="HD11" s="274">
        <f t="shared" si="18"/>
        <v>1.1045733143458772E-4</v>
      </c>
      <c r="HE11" s="274">
        <f t="shared" si="18"/>
        <v>8.4543669054157E-5</v>
      </c>
      <c r="HF11" s="274">
        <f t="shared" si="18"/>
        <v>6.4261624845462725E-5</v>
      </c>
      <c r="HG11" s="274">
        <f t="shared" si="18"/>
        <v>4.8507219321516028E-5</v>
      </c>
      <c r="HH11" s="274">
        <f t="shared" si="18"/>
        <v>3.636177896024E-5</v>
      </c>
      <c r="HI11" s="274">
        <f t="shared" si="18"/>
        <v>2.7068733204981822E-5</v>
      </c>
      <c r="HJ11" s="274">
        <f t="shared" si="18"/>
        <v>2.0011277150867528E-5</v>
      </c>
      <c r="HK11" s="274">
        <f t="shared" si="18"/>
        <v>1.4691486765310226E-5</v>
      </c>
      <c r="HL11" s="274">
        <f t="shared" si="18"/>
        <v>1.0711264794262764E-5</v>
      </c>
      <c r="HM11" s="274">
        <f t="shared" si="18"/>
        <v>7.7553219081560061E-6</v>
      </c>
      <c r="HN11" s="274">
        <f t="shared" si="18"/>
        <v>5.5762594068702237E-6</v>
      </c>
      <c r="HO11" s="274">
        <f t="shared" si="18"/>
        <v>3.9817150312558068E-6</v>
      </c>
      <c r="HP11" s="274">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313">
        <v>87</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313">
        <v>153</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0.83086855529732873</v>
      </c>
      <c r="E15" s="39"/>
      <c r="F15" s="46" t="s">
        <v>64</v>
      </c>
      <c r="G15" s="5"/>
      <c r="H15" s="5"/>
      <c r="I15" s="5"/>
      <c r="J15" s="5"/>
      <c r="K15" s="5"/>
      <c r="L15" s="5"/>
      <c r="M15" s="5"/>
      <c r="N15" s="5"/>
      <c r="O15" s="5"/>
      <c r="P15" s="5"/>
      <c r="Q15" s="5"/>
      <c r="R15" s="5"/>
      <c r="S15" s="5"/>
      <c r="T15" s="5"/>
      <c r="U15" s="5"/>
    </row>
    <row r="16" spans="1:225" ht="17.25" x14ac:dyDescent="0.3">
      <c r="A16" s="5"/>
      <c r="B16" s="5"/>
      <c r="C16" s="78" t="s">
        <v>274</v>
      </c>
      <c r="D16" s="45">
        <f>IF(AND($D$13&gt;0,$D$14&gt;0,$D$13&lt;$D$14,NOT($J$5="")),_xlfn.NORM.DIST(D13,$G$5,$J$5,TRUE),"")</f>
        <v>8.4565722351335693E-2</v>
      </c>
      <c r="E16" s="39"/>
      <c r="F16" s="46" t="s">
        <v>65</v>
      </c>
      <c r="G16" s="5"/>
      <c r="H16" s="5"/>
      <c r="I16" s="5"/>
      <c r="J16" s="5"/>
      <c r="K16" s="5"/>
      <c r="L16" s="5"/>
      <c r="M16" s="5"/>
      <c r="N16" s="5"/>
      <c r="O16" s="5"/>
      <c r="P16" s="5"/>
      <c r="Q16" s="5"/>
      <c r="R16" s="5"/>
      <c r="S16" s="5"/>
      <c r="T16" s="5"/>
      <c r="U16" s="5"/>
    </row>
    <row r="17" spans="1:21" ht="17.25" x14ac:dyDescent="0.3">
      <c r="A17" s="5"/>
      <c r="B17" s="5"/>
      <c r="C17" s="78" t="s">
        <v>275</v>
      </c>
      <c r="D17" s="44">
        <f>IF(AND($D$13&gt;0,$D$14&gt;0,$D$13&lt;$D$14,NOT($J$5="")),1-_xlfn.NORM.DIST(D14,$G$5,$J$5,TRUE),"")</f>
        <v>8.4565722351335637E-2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4m – © 2015-2019, William W. Davis, MSPM, PMP</v>
      </c>
      <c r="C28" s="5"/>
      <c r="D28" s="5"/>
      <c r="E28" s="5"/>
      <c r="F28" s="2"/>
      <c r="G28" s="2"/>
      <c r="H28" s="5"/>
      <c r="I28" s="5"/>
      <c r="J28" s="2"/>
      <c r="K28" s="2"/>
      <c r="L28" s="5"/>
      <c r="M28" s="5"/>
      <c r="N28" s="5"/>
      <c r="O28" s="5"/>
      <c r="P28" s="5"/>
      <c r="Q28" s="5"/>
      <c r="R28" s="5"/>
      <c r="S28" s="5"/>
      <c r="T28" s="5"/>
      <c r="U28" s="5"/>
    </row>
    <row r="29" spans="1:21" x14ac:dyDescent="0.25">
      <c r="A29" s="2"/>
      <c r="B29" s="356" t="s">
        <v>142</v>
      </c>
      <c r="C29" s="356"/>
      <c r="D29" s="356"/>
      <c r="E29" s="356"/>
      <c r="F29" s="356"/>
      <c r="G29" s="356"/>
      <c r="H29" s="356"/>
      <c r="I29" s="104"/>
      <c r="J29" s="2"/>
      <c r="K29" s="2"/>
      <c r="L29" s="5"/>
      <c r="M29" s="5"/>
      <c r="N29" s="5"/>
      <c r="O29" s="5"/>
      <c r="P29" s="5"/>
      <c r="Q29" s="5"/>
      <c r="R29" s="5"/>
      <c r="S29" s="5"/>
      <c r="T29" s="5"/>
      <c r="U29" s="5"/>
    </row>
    <row r="30" spans="1:21" x14ac:dyDescent="0.25">
      <c r="A30" s="2"/>
      <c r="B30" s="356" t="s">
        <v>143</v>
      </c>
      <c r="C30" s="356"/>
      <c r="D30" s="356"/>
      <c r="E30" s="356"/>
      <c r="F30" s="356"/>
      <c r="G30" s="356"/>
      <c r="H30" s="356"/>
      <c r="I30" s="104"/>
      <c r="J30" s="2"/>
      <c r="K30" s="2"/>
      <c r="L30" s="5"/>
      <c r="M30" s="5"/>
      <c r="N30" s="5"/>
      <c r="O30" s="5"/>
      <c r="P30" s="5"/>
      <c r="Q30" s="5"/>
      <c r="R30" s="5"/>
      <c r="S30" s="5"/>
      <c r="T30" s="5"/>
      <c r="U30" s="5"/>
    </row>
    <row r="31" spans="1:21" x14ac:dyDescent="0.25">
      <c r="A31" s="2"/>
      <c r="B31" s="356" t="s">
        <v>94</v>
      </c>
      <c r="C31" s="356"/>
      <c r="D31" s="356"/>
      <c r="E31" s="356"/>
      <c r="F31" s="356"/>
      <c r="G31" s="356"/>
      <c r="H31" s="356"/>
      <c r="I31" s="104"/>
      <c r="J31" s="2"/>
      <c r="K31" s="2"/>
      <c r="L31" s="5"/>
      <c r="M31" s="5"/>
      <c r="N31" s="5"/>
      <c r="O31" s="5"/>
      <c r="P31" s="5"/>
      <c r="Q31" s="5"/>
      <c r="R31" s="5"/>
      <c r="S31" s="5"/>
      <c r="T31" s="5"/>
      <c r="U31" s="5"/>
    </row>
    <row r="32" spans="1:21" x14ac:dyDescent="0.25">
      <c r="A32" s="2"/>
      <c r="B32" s="356" t="s">
        <v>225</v>
      </c>
      <c r="C32" s="356"/>
      <c r="D32" s="356"/>
      <c r="E32" s="356"/>
      <c r="F32" s="356"/>
      <c r="G32" s="356"/>
      <c r="H32" s="356"/>
      <c r="I32" s="104"/>
      <c r="J32" s="2"/>
      <c r="K32" s="2"/>
      <c r="L32" s="5"/>
      <c r="M32" s="5"/>
      <c r="N32" s="5"/>
      <c r="O32" s="5"/>
      <c r="P32" s="5"/>
      <c r="Q32" s="5"/>
      <c r="R32" s="5"/>
      <c r="S32" s="5"/>
      <c r="T32" s="5"/>
      <c r="U32" s="5"/>
    </row>
    <row r="33" spans="1:21" x14ac:dyDescent="0.25">
      <c r="A33" s="2"/>
      <c r="B33" s="356" t="s">
        <v>95</v>
      </c>
      <c r="C33" s="356"/>
      <c r="D33" s="356"/>
      <c r="E33" s="356"/>
      <c r="F33" s="356"/>
      <c r="G33" s="356"/>
      <c r="H33" s="356"/>
      <c r="I33" s="104"/>
      <c r="J33" s="2"/>
      <c r="K33" s="2"/>
      <c r="L33" s="5"/>
      <c r="M33" s="5"/>
      <c r="N33" s="5"/>
      <c r="O33" s="5"/>
      <c r="P33" s="5"/>
      <c r="Q33" s="5"/>
      <c r="R33" s="5"/>
      <c r="S33" s="5"/>
      <c r="T33" s="5"/>
      <c r="U33" s="5"/>
    </row>
    <row r="34" spans="1:21" x14ac:dyDescent="0.25">
      <c r="A34" s="2"/>
      <c r="B34" s="155" t="s">
        <v>220</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219</v>
      </c>
      <c r="C36" s="5"/>
      <c r="D36" s="5"/>
      <c r="E36" s="2"/>
      <c r="F36" s="2"/>
      <c r="G36" s="5"/>
      <c r="H36" s="2"/>
      <c r="I36" s="2"/>
      <c r="J36" s="5"/>
      <c r="K36" s="5"/>
      <c r="L36" s="5"/>
      <c r="M36" s="5"/>
      <c r="N36" s="5"/>
      <c r="O36" s="5"/>
      <c r="P36" s="5"/>
      <c r="Q36" s="5"/>
      <c r="R36" s="5"/>
      <c r="S36" s="5"/>
      <c r="T36" s="5"/>
      <c r="U36" s="5"/>
    </row>
    <row r="37" spans="1:21" x14ac:dyDescent="0.25">
      <c r="A37" s="19"/>
      <c r="B37" s="155" t="s">
        <v>221</v>
      </c>
      <c r="C37" s="5"/>
      <c r="D37" s="5"/>
      <c r="E37" s="2"/>
      <c r="F37" s="2"/>
      <c r="G37" s="5"/>
      <c r="H37" s="2"/>
      <c r="I37" s="2"/>
      <c r="J37" s="5"/>
      <c r="K37" s="5"/>
      <c r="L37" s="5"/>
      <c r="M37" s="5"/>
      <c r="N37" s="5"/>
      <c r="O37" s="5"/>
      <c r="P37" s="5"/>
      <c r="Q37" s="5"/>
      <c r="R37" s="5"/>
      <c r="S37" s="5"/>
      <c r="T37" s="5"/>
      <c r="U37" s="5"/>
    </row>
    <row r="38" spans="1:21" x14ac:dyDescent="0.25">
      <c r="A38" s="19"/>
      <c r="B38" s="155" t="s">
        <v>799</v>
      </c>
      <c r="C38" s="5"/>
      <c r="D38" s="5"/>
      <c r="E38" s="2"/>
      <c r="F38" s="2"/>
      <c r="G38" s="5"/>
      <c r="H38" s="2"/>
      <c r="I38" s="2"/>
      <c r="J38" s="5"/>
      <c r="K38" s="5"/>
      <c r="L38" s="5"/>
      <c r="M38" s="5"/>
      <c r="N38" s="5"/>
      <c r="O38" s="5"/>
      <c r="P38" s="5"/>
      <c r="Q38" s="5"/>
      <c r="R38" s="5"/>
      <c r="S38" s="5"/>
      <c r="T38" s="5"/>
      <c r="U38" s="5"/>
    </row>
    <row r="39" spans="1:21" x14ac:dyDescent="0.25">
      <c r="A39" s="19"/>
      <c r="B39" s="155" t="s">
        <v>800</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801</v>
      </c>
    </row>
    <row r="42" spans="1:21" x14ac:dyDescent="0.25">
      <c r="B42" s="155" t="s">
        <v>91</v>
      </c>
    </row>
    <row r="43" spans="1:21" x14ac:dyDescent="0.25">
      <c r="B43" s="357" t="s">
        <v>806</v>
      </c>
      <c r="C43" s="357"/>
      <c r="D43" s="357"/>
      <c r="E43" s="357"/>
      <c r="F43" s="357"/>
      <c r="G43" s="357"/>
      <c r="H43" s="357"/>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831</v>
      </c>
      <c r="C1" s="5"/>
      <c r="D1" s="5"/>
      <c r="E1" s="2"/>
      <c r="F1" s="2"/>
      <c r="G1" s="5"/>
      <c r="H1" s="5"/>
      <c r="I1" s="5"/>
      <c r="J1" s="5"/>
      <c r="K1" s="5"/>
      <c r="L1" s="5"/>
      <c r="M1" s="5"/>
      <c r="N1" s="5"/>
      <c r="O1" s="360" t="s">
        <v>76</v>
      </c>
      <c r="P1" s="361"/>
      <c r="Q1" s="376" t="str">
        <f>VLOOKUP(O1,VLookups!A43:C44,3,FALSE)</f>
        <v>Show the likelihood that the SPERT estimates will be EQUAL TO or GREATER THAN an uncertainty</v>
      </c>
      <c r="R1" s="376"/>
      <c r="S1" s="376"/>
      <c r="T1" s="376"/>
      <c r="U1" s="376"/>
      <c r="V1" s="376"/>
      <c r="W1" s="5"/>
    </row>
    <row r="2" spans="1:227" ht="15" customHeight="1" x14ac:dyDescent="0.25">
      <c r="B2" s="25"/>
      <c r="C2" s="25"/>
      <c r="D2" s="25"/>
      <c r="E2" s="304"/>
      <c r="F2" s="304"/>
      <c r="G2" s="25"/>
      <c r="H2" s="304"/>
      <c r="I2" s="304"/>
      <c r="J2" s="5"/>
      <c r="K2" s="5"/>
      <c r="L2" s="5"/>
      <c r="M2" s="5"/>
      <c r="N2" s="5"/>
      <c r="O2" s="380" t="s">
        <v>73</v>
      </c>
      <c r="P2" s="380" t="s">
        <v>74</v>
      </c>
      <c r="Q2" s="377" t="s">
        <v>54</v>
      </c>
      <c r="R2" s="378"/>
      <c r="S2" s="378"/>
      <c r="T2" s="378"/>
      <c r="U2" s="378"/>
      <c r="V2" s="379"/>
      <c r="W2" s="5"/>
      <c r="X2" s="168" t="s">
        <v>186</v>
      </c>
    </row>
    <row r="3" spans="1:227" x14ac:dyDescent="0.25">
      <c r="A3" s="3" t="s">
        <v>5</v>
      </c>
      <c r="B3" s="58" t="s">
        <v>41</v>
      </c>
      <c r="C3" s="58" t="s">
        <v>6</v>
      </c>
      <c r="D3" s="58" t="s">
        <v>42</v>
      </c>
      <c r="E3" s="58"/>
      <c r="F3" s="58"/>
      <c r="G3" s="58" t="s">
        <v>69</v>
      </c>
      <c r="H3" s="58" t="s">
        <v>9</v>
      </c>
      <c r="I3" s="58" t="s">
        <v>180</v>
      </c>
      <c r="J3" s="58" t="s">
        <v>815</v>
      </c>
      <c r="K3" s="58" t="s">
        <v>67</v>
      </c>
      <c r="L3" s="58" t="s">
        <v>85</v>
      </c>
      <c r="M3" s="58" t="s">
        <v>820</v>
      </c>
      <c r="N3" s="308" t="s">
        <v>821</v>
      </c>
      <c r="O3" s="381"/>
      <c r="P3" s="381"/>
      <c r="Q3" s="101">
        <v>0.1</v>
      </c>
      <c r="R3" s="54">
        <v>0.9</v>
      </c>
      <c r="S3" s="54">
        <v>0.85</v>
      </c>
      <c r="T3" s="54">
        <v>0.8</v>
      </c>
      <c r="U3" s="54">
        <v>0.75</v>
      </c>
      <c r="V3" s="54">
        <v>0.7</v>
      </c>
      <c r="W3" s="5"/>
      <c r="X3" s="168" t="s">
        <v>187</v>
      </c>
      <c r="DV3" s="168" t="s">
        <v>181</v>
      </c>
      <c r="HS3" s="171" t="s">
        <v>229</v>
      </c>
    </row>
    <row r="4" spans="1:227"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24</v>
      </c>
      <c r="L4" s="228">
        <f>IF(K4="","",K4^2)</f>
        <v>576</v>
      </c>
      <c r="M4" s="306">
        <f ca="1">RAND()</f>
        <v>0.84126275913234383</v>
      </c>
      <c r="N4" s="307">
        <f ca="1">IF(K4="","",_xlfn.NORM.INV(M4,G4,K4))</f>
        <v>143.99186945763779</v>
      </c>
      <c r="O4" s="224">
        <v>150</v>
      </c>
      <c r="P4" s="291">
        <f>IF(AND(O4&gt;0,C4&gt;0,NOT(K4="")),ABS(VLOOKUP($O$1,VLookups!$A$43:$B$44,2,FALSE)-_xlfn.NORM.DIST(O4,G4,K4,TRUE)),"")</f>
        <v>0.89435022633314476</v>
      </c>
      <c r="Q4" s="229">
        <f>IF(AND($B4&gt;0,$C4&gt;0,$D4&gt;0,NOT(ISBLANK($H4))),_xlfn.NORM.INV(ABS(VLOOKUP($O$1,VLookups!$A$43:$B$44,2,FALSE)-Q$3),$G4,$K4),"")</f>
        <v>89.242762426929588</v>
      </c>
      <c r="R4" s="230">
        <f>IF(AND($B4&gt;0,$C4&gt;0,$D4&gt;0,NOT(ISBLANK($H4))),_xlfn.NORM.INV(ABS(VLOOKUP($O$1,VLookups!$A$43:$B$44,2,FALSE)-R$3),$G4,$K4),"")</f>
        <v>150.75723757307043</v>
      </c>
      <c r="S4" s="229">
        <f>IF(AND($B4&gt;0,$C4&gt;0,$D4&gt;0,NOT(ISBLANK($H4))),_xlfn.NORM.INV(ABS(VLOOKUP($O$1,VLookups!$A$43:$B$44,2,FALSE)-S$3),$G4,$K4),"")</f>
        <v>144.87440134785095</v>
      </c>
      <c r="T4" s="230">
        <f>IF(AND($B4&gt;0,$C4&gt;0,$D4&gt;0,NOT(ISBLANK($H4))),_xlfn.NORM.INV(ABS(VLOOKUP($O$1,VLookups!$A$43:$B$44,2,FALSE)-T$3),$G4,$K4),"")</f>
        <v>140.19890960574995</v>
      </c>
      <c r="U4" s="229">
        <f>IF(AND($B4&gt;0,$C4&gt;0,$D4&gt;0,NOT(ISBLANK($H4))),_xlfn.NORM.INV(ABS(VLOOKUP($O$1,VLookups!$A$43:$B$44,2,FALSE)-U$3),$G4,$K4),"")</f>
        <v>136.18775400470597</v>
      </c>
      <c r="V4" s="230">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68" t="s">
        <v>79</v>
      </c>
      <c r="C7" s="369"/>
      <c r="D7" s="370"/>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5"/>
      <c r="I8" s="5"/>
      <c r="J8" s="5"/>
      <c r="K8" s="5"/>
      <c r="L8" s="5"/>
      <c r="M8" s="5"/>
      <c r="N8" s="5"/>
      <c r="O8" s="5"/>
      <c r="P8" s="5"/>
      <c r="W8" s="5"/>
      <c r="DV8" s="212">
        <f t="shared" ref="DV8:FA8" si="6">IF(AND($D$32&gt;0,$D$33&gt;0),IF(OR(Y4&lt;$D$32,Y4=$D$32),DV4,0),"")</f>
        <v>2.8234587453674017E-6</v>
      </c>
      <c r="DW8" s="212">
        <f t="shared" si="6"/>
        <v>3.9817150312558068E-6</v>
      </c>
      <c r="DX8" s="212">
        <f t="shared" si="6"/>
        <v>5.5762594068702237E-6</v>
      </c>
      <c r="DY8" s="212">
        <f t="shared" si="6"/>
        <v>7.7553219081560061E-6</v>
      </c>
      <c r="DZ8" s="212">
        <f t="shared" si="6"/>
        <v>1.0711264794262764E-5</v>
      </c>
      <c r="EA8" s="212">
        <f t="shared" si="6"/>
        <v>1.4691486765310226E-5</v>
      </c>
      <c r="EB8" s="212">
        <f t="shared" si="6"/>
        <v>2.0011277150867528E-5</v>
      </c>
      <c r="EC8" s="212">
        <f t="shared" si="6"/>
        <v>2.7068733204981822E-5</v>
      </c>
      <c r="ED8" s="212">
        <f t="shared" si="6"/>
        <v>3.636177896024E-5</v>
      </c>
      <c r="EE8" s="212">
        <f t="shared" si="6"/>
        <v>4.8507219321516028E-5</v>
      </c>
      <c r="EF8" s="212">
        <f t="shared" si="6"/>
        <v>6.4261624845462725E-5</v>
      </c>
      <c r="EG8" s="212">
        <f t="shared" si="6"/>
        <v>8.4543669054157E-5</v>
      </c>
      <c r="EH8" s="212">
        <f t="shared" si="6"/>
        <v>1.1045733143458772E-4</v>
      </c>
      <c r="EI8" s="212">
        <f t="shared" si="6"/>
        <v>1.4331513863260402E-4</v>
      </c>
      <c r="EJ8" s="212">
        <f t="shared" si="6"/>
        <v>1.8466035049741696E-4</v>
      </c>
      <c r="EK8" s="212">
        <f t="shared" si="6"/>
        <v>2.3628671747691213E-4</v>
      </c>
      <c r="EL8" s="212">
        <f t="shared" si="6"/>
        <v>3.002541568587176E-4</v>
      </c>
      <c r="EM8" s="212">
        <f t="shared" si="6"/>
        <v>3.7889843756629387E-4</v>
      </c>
      <c r="EN8" s="212">
        <f t="shared" si="6"/>
        <v>4.7483275099156013E-4</v>
      </c>
      <c r="EO8" s="212">
        <f t="shared" si="6"/>
        <v>5.9093890643488749E-4</v>
      </c>
      <c r="EP8" s="212">
        <f t="shared" si="6"/>
        <v>7.3034585389868914E-4</v>
      </c>
      <c r="EQ8" s="212">
        <f t="shared" si="6"/>
        <v>8.9639333403223579E-4</v>
      </c>
      <c r="ER8" s="212">
        <f t="shared" si="6"/>
        <v>1.092578712237895E-3</v>
      </c>
      <c r="ES8" s="212">
        <f t="shared" si="6"/>
        <v>1.3224854931528092E-3</v>
      </c>
      <c r="ET8" s="212">
        <f t="shared" si="6"/>
        <v>1.5896926461007493E-3</v>
      </c>
      <c r="EU8" s="212">
        <f t="shared" si="6"/>
        <v>1.8976647030377323E-3</v>
      </c>
      <c r="EV8" s="212">
        <f t="shared" si="6"/>
        <v>2.2496236047161691E-3</v>
      </c>
      <c r="EW8" s="212">
        <f t="shared" si="6"/>
        <v>2.6484044382067639E-3</v>
      </c>
      <c r="EX8" s="212">
        <f t="shared" si="6"/>
        <v>3.0962984816247127E-3</v>
      </c>
      <c r="EY8" s="212">
        <f t="shared" si="6"/>
        <v>3.5948882844379798E-3</v>
      </c>
      <c r="EZ8" s="212">
        <f t="shared" si="6"/>
        <v>4.1448807830311947E-3</v>
      </c>
      <c r="FA8" s="212">
        <f t="shared" si="6"/>
        <v>4.7459455883413285E-3</v>
      </c>
      <c r="FB8" s="212">
        <f t="shared" ref="FB8:GG8" si="7">IF(AND($D$32&gt;0,$D$33&gt;0),IF(OR(BE4&lt;$D$32,BE4=$D$32),FB4,0),"")</f>
        <v>5.3965664860788224E-3</v>
      </c>
      <c r="FC8" s="212">
        <f t="shared" si="7"/>
        <v>6.0939147616473214E-3</v>
      </c>
      <c r="FD8" s="212">
        <f t="shared" si="7"/>
        <v>6.8337531114997345E-3</v>
      </c>
      <c r="FE8" s="212">
        <f t="shared" si="7"/>
        <v>0</v>
      </c>
      <c r="FF8" s="212">
        <f t="shared" si="7"/>
        <v>0</v>
      </c>
      <c r="FG8" s="212">
        <f t="shared" si="7"/>
        <v>0</v>
      </c>
      <c r="FH8" s="212">
        <f t="shared" si="7"/>
        <v>0</v>
      </c>
      <c r="FI8" s="212">
        <f t="shared" si="7"/>
        <v>0</v>
      </c>
      <c r="FJ8" s="212">
        <f t="shared" si="7"/>
        <v>0</v>
      </c>
      <c r="FK8" s="212">
        <f t="shared" si="7"/>
        <v>0</v>
      </c>
      <c r="FL8" s="212">
        <f t="shared" si="7"/>
        <v>0</v>
      </c>
      <c r="FM8" s="212">
        <f t="shared" si="7"/>
        <v>0</v>
      </c>
      <c r="FN8" s="212">
        <f t="shared" si="7"/>
        <v>0</v>
      </c>
      <c r="FO8" s="212">
        <f t="shared" si="7"/>
        <v>0</v>
      </c>
      <c r="FP8" s="212">
        <f t="shared" si="7"/>
        <v>0</v>
      </c>
      <c r="FQ8" s="212">
        <f t="shared" si="7"/>
        <v>0</v>
      </c>
      <c r="FR8" s="212">
        <f t="shared" si="7"/>
        <v>0</v>
      </c>
      <c r="FS8" s="212">
        <f t="shared" si="7"/>
        <v>0</v>
      </c>
      <c r="FT8" s="212">
        <f t="shared" si="7"/>
        <v>0</v>
      </c>
      <c r="FU8" s="212">
        <f t="shared" si="7"/>
        <v>0</v>
      </c>
      <c r="FV8" s="212">
        <f t="shared" si="7"/>
        <v>0</v>
      </c>
      <c r="FW8" s="212">
        <f t="shared" si="7"/>
        <v>0</v>
      </c>
      <c r="FX8" s="212">
        <f t="shared" si="7"/>
        <v>0</v>
      </c>
      <c r="FY8" s="212">
        <f t="shared" si="7"/>
        <v>0</v>
      </c>
      <c r="FZ8" s="212">
        <f t="shared" si="7"/>
        <v>0</v>
      </c>
      <c r="GA8" s="212">
        <f t="shared" si="7"/>
        <v>0</v>
      </c>
      <c r="GB8" s="212">
        <f t="shared" si="7"/>
        <v>0</v>
      </c>
      <c r="GC8" s="212">
        <f t="shared" si="7"/>
        <v>0</v>
      </c>
      <c r="GD8" s="212">
        <f t="shared" si="7"/>
        <v>0</v>
      </c>
      <c r="GE8" s="212">
        <f t="shared" si="7"/>
        <v>0</v>
      </c>
      <c r="GF8" s="212">
        <f t="shared" si="7"/>
        <v>0</v>
      </c>
      <c r="GG8" s="212">
        <f t="shared" si="7"/>
        <v>0</v>
      </c>
      <c r="GH8" s="212">
        <f t="shared" ref="GH8:HM8" si="8">IF(AND($D$32&gt;0,$D$33&gt;0),IF(OR(CK4&lt;$D$32,CK4=$D$32),GH4,0),"")</f>
        <v>0</v>
      </c>
      <c r="GI8" s="212">
        <f t="shared" si="8"/>
        <v>0</v>
      </c>
      <c r="GJ8" s="212">
        <f t="shared" si="8"/>
        <v>0</v>
      </c>
      <c r="GK8" s="212">
        <f t="shared" si="8"/>
        <v>0</v>
      </c>
      <c r="GL8" s="212">
        <f t="shared" si="8"/>
        <v>0</v>
      </c>
      <c r="GM8" s="212">
        <f t="shared" si="8"/>
        <v>0</v>
      </c>
      <c r="GN8" s="212">
        <f t="shared" si="8"/>
        <v>0</v>
      </c>
      <c r="GO8" s="212">
        <f t="shared" si="8"/>
        <v>0</v>
      </c>
      <c r="GP8" s="212">
        <f t="shared" si="8"/>
        <v>0</v>
      </c>
      <c r="GQ8" s="212">
        <f t="shared" si="8"/>
        <v>0</v>
      </c>
      <c r="GR8" s="212">
        <f t="shared" si="8"/>
        <v>0</v>
      </c>
      <c r="GS8" s="212">
        <f t="shared" si="8"/>
        <v>0</v>
      </c>
      <c r="GT8" s="212">
        <f t="shared" si="8"/>
        <v>0</v>
      </c>
      <c r="GU8" s="212">
        <f t="shared" si="8"/>
        <v>0</v>
      </c>
      <c r="GV8" s="212">
        <f t="shared" si="8"/>
        <v>0</v>
      </c>
      <c r="GW8" s="212">
        <f t="shared" si="8"/>
        <v>0</v>
      </c>
      <c r="GX8" s="212">
        <f t="shared" si="8"/>
        <v>0</v>
      </c>
      <c r="GY8" s="212">
        <f t="shared" si="8"/>
        <v>0</v>
      </c>
      <c r="GZ8" s="212">
        <f t="shared" si="8"/>
        <v>0</v>
      </c>
      <c r="HA8" s="212">
        <f t="shared" si="8"/>
        <v>0</v>
      </c>
      <c r="HB8" s="212">
        <f t="shared" si="8"/>
        <v>0</v>
      </c>
      <c r="HC8" s="212">
        <f t="shared" si="8"/>
        <v>0</v>
      </c>
      <c r="HD8" s="212">
        <f t="shared" si="8"/>
        <v>0</v>
      </c>
      <c r="HE8" s="212">
        <f t="shared" si="8"/>
        <v>0</v>
      </c>
      <c r="HF8" s="212">
        <f t="shared" si="8"/>
        <v>0</v>
      </c>
      <c r="HG8" s="212">
        <f t="shared" si="8"/>
        <v>0</v>
      </c>
      <c r="HH8" s="212">
        <f t="shared" si="8"/>
        <v>0</v>
      </c>
      <c r="HI8" s="212">
        <f t="shared" si="8"/>
        <v>0</v>
      </c>
      <c r="HJ8" s="212">
        <f t="shared" si="8"/>
        <v>0</v>
      </c>
      <c r="HK8" s="212">
        <f t="shared" si="8"/>
        <v>0</v>
      </c>
      <c r="HL8" s="212">
        <f t="shared" si="8"/>
        <v>0</v>
      </c>
      <c r="HM8" s="212">
        <f t="shared" si="8"/>
        <v>0</v>
      </c>
      <c r="HN8" s="212">
        <f t="shared" ref="HN8:HR8" si="9">IF(AND($D$32&gt;0,$D$33&gt;0),IF(OR(DQ4&lt;$D$32,DQ4=$D$32),HN4,0),"")</f>
        <v>0</v>
      </c>
      <c r="HO8" s="212">
        <f t="shared" si="9"/>
        <v>0</v>
      </c>
      <c r="HP8" s="212">
        <f t="shared" si="9"/>
        <v>0</v>
      </c>
      <c r="HQ8" s="212">
        <f t="shared" si="9"/>
        <v>0</v>
      </c>
      <c r="HR8" s="212">
        <f t="shared" si="9"/>
        <v>0</v>
      </c>
    </row>
    <row r="9" spans="1:227" ht="18" customHeight="1" x14ac:dyDescent="0.25">
      <c r="A9" s="5"/>
      <c r="E9" s="2"/>
      <c r="F9" s="2"/>
      <c r="G9" s="5"/>
      <c r="H9" s="5"/>
      <c r="I9" s="5"/>
      <c r="J9" s="5"/>
      <c r="K9" s="5"/>
      <c r="L9" s="5"/>
      <c r="M9" s="5"/>
      <c r="N9" s="5"/>
      <c r="O9" s="5"/>
      <c r="P9" s="5"/>
      <c r="Q9" s="387" t="str">
        <f>VLOOKUP(O1,VLookups!A43:L44,12,FALSE)</f>
        <v>Show the percentage of simulated trials that DID NOT EXCEED the SPERT estimates above</v>
      </c>
      <c r="R9" s="387"/>
      <c r="S9" s="387"/>
      <c r="T9" s="387"/>
      <c r="U9" s="387"/>
      <c r="V9" s="387"/>
      <c r="W9" s="5"/>
      <c r="DV9" s="212">
        <f t="shared" ref="DV9:FA9" si="10">IF(AND($D$32&gt;0,$D$33&gt;0),IF(AND(Y4&gt;$D$32,OR(Y4&lt;$D$33,Y4=$D$33)),DV4,0),"")</f>
        <v>0</v>
      </c>
      <c r="DW9" s="212">
        <f t="shared" si="10"/>
        <v>0</v>
      </c>
      <c r="DX9" s="212">
        <f t="shared" si="10"/>
        <v>0</v>
      </c>
      <c r="DY9" s="212">
        <f t="shared" si="10"/>
        <v>0</v>
      </c>
      <c r="DZ9" s="212">
        <f t="shared" si="10"/>
        <v>0</v>
      </c>
      <c r="EA9" s="212">
        <f t="shared" si="10"/>
        <v>0</v>
      </c>
      <c r="EB9" s="212">
        <f t="shared" si="10"/>
        <v>0</v>
      </c>
      <c r="EC9" s="212">
        <f t="shared" si="10"/>
        <v>0</v>
      </c>
      <c r="ED9" s="212">
        <f t="shared" si="10"/>
        <v>0</v>
      </c>
      <c r="EE9" s="212">
        <f t="shared" si="10"/>
        <v>0</v>
      </c>
      <c r="EF9" s="212">
        <f t="shared" si="10"/>
        <v>0</v>
      </c>
      <c r="EG9" s="212">
        <f t="shared" si="10"/>
        <v>0</v>
      </c>
      <c r="EH9" s="212">
        <f t="shared" si="10"/>
        <v>0</v>
      </c>
      <c r="EI9" s="212">
        <f t="shared" si="10"/>
        <v>0</v>
      </c>
      <c r="EJ9" s="212">
        <f t="shared" si="10"/>
        <v>0</v>
      </c>
      <c r="EK9" s="212">
        <f t="shared" si="10"/>
        <v>0</v>
      </c>
      <c r="EL9" s="212">
        <f t="shared" si="10"/>
        <v>0</v>
      </c>
      <c r="EM9" s="212">
        <f t="shared" si="10"/>
        <v>0</v>
      </c>
      <c r="EN9" s="212">
        <f t="shared" si="10"/>
        <v>0</v>
      </c>
      <c r="EO9" s="212">
        <f t="shared" si="10"/>
        <v>0</v>
      </c>
      <c r="EP9" s="212">
        <f t="shared" si="10"/>
        <v>0</v>
      </c>
      <c r="EQ9" s="212">
        <f t="shared" si="10"/>
        <v>0</v>
      </c>
      <c r="ER9" s="212">
        <f t="shared" si="10"/>
        <v>0</v>
      </c>
      <c r="ES9" s="212">
        <f t="shared" si="10"/>
        <v>0</v>
      </c>
      <c r="ET9" s="212">
        <f t="shared" si="10"/>
        <v>0</v>
      </c>
      <c r="EU9" s="212">
        <f t="shared" si="10"/>
        <v>0</v>
      </c>
      <c r="EV9" s="212">
        <f t="shared" si="10"/>
        <v>0</v>
      </c>
      <c r="EW9" s="212">
        <f t="shared" si="10"/>
        <v>0</v>
      </c>
      <c r="EX9" s="212">
        <f t="shared" si="10"/>
        <v>0</v>
      </c>
      <c r="EY9" s="212">
        <f t="shared" si="10"/>
        <v>0</v>
      </c>
      <c r="EZ9" s="212">
        <f t="shared" si="10"/>
        <v>0</v>
      </c>
      <c r="FA9" s="212">
        <f t="shared" si="10"/>
        <v>0</v>
      </c>
      <c r="FB9" s="212">
        <f t="shared" ref="FB9:GG9" si="11">IF(AND($D$32&gt;0,$D$33&gt;0),IF(AND(BE4&gt;$D$32,OR(BE4&lt;$D$33,BE4=$D$33)),FB4,0),"")</f>
        <v>0</v>
      </c>
      <c r="FC9" s="212">
        <f t="shared" si="11"/>
        <v>0</v>
      </c>
      <c r="FD9" s="212">
        <f t="shared" si="11"/>
        <v>0</v>
      </c>
      <c r="FE9" s="212">
        <f t="shared" si="11"/>
        <v>7.6103785578759131E-3</v>
      </c>
      <c r="FF9" s="212">
        <f t="shared" si="11"/>
        <v>8.4166118980857872E-3</v>
      </c>
      <c r="FG9" s="212">
        <f t="shared" si="11"/>
        <v>9.2438397794056652E-3</v>
      </c>
      <c r="FH9" s="212">
        <f t="shared" si="11"/>
        <v>1.0082113521630975E-2</v>
      </c>
      <c r="FI9" s="212">
        <f t="shared" si="11"/>
        <v>1.092030637826256E-2</v>
      </c>
      <c r="FJ9" s="212">
        <f t="shared" si="11"/>
        <v>1.174632814209594E-2</v>
      </c>
      <c r="FK9" s="212">
        <f t="shared" si="11"/>
        <v>1.2547393006450185E-2</v>
      </c>
      <c r="FL9" s="212">
        <f t="shared" si="11"/>
        <v>1.3310333563431342E-2</v>
      </c>
      <c r="FM9" s="212">
        <f t="shared" si="11"/>
        <v>1.4021950947706382E-2</v>
      </c>
      <c r="FN9" s="212">
        <f t="shared" si="11"/>
        <v>1.4669388615179146E-2</v>
      </c>
      <c r="FO9" s="212">
        <f t="shared" si="11"/>
        <v>1.5240515267250102E-2</v>
      </c>
      <c r="FP9" s="212">
        <f t="shared" si="11"/>
        <v>1.5724301153874715E-2</v>
      </c>
      <c r="FQ9" s="212">
        <f t="shared" si="11"/>
        <v>1.611117153345205E-2</v>
      </c>
      <c r="FR9" s="212">
        <f t="shared" si="11"/>
        <v>1.6393321504247497E-2</v>
      </c>
      <c r="FS9" s="212">
        <f t="shared" si="11"/>
        <v>1.6564977760764248E-2</v>
      </c>
      <c r="FT9" s="212">
        <f t="shared" si="11"/>
        <v>1.662259501672636E-2</v>
      </c>
      <c r="FU9" s="212">
        <f t="shared" si="11"/>
        <v>1.6564977760764248E-2</v>
      </c>
      <c r="FV9" s="212">
        <f t="shared" si="11"/>
        <v>1.6393321504247497E-2</v>
      </c>
      <c r="FW9" s="212">
        <f t="shared" si="11"/>
        <v>1.611117153345205E-2</v>
      </c>
      <c r="FX9" s="212">
        <f t="shared" si="11"/>
        <v>1.5724301153874715E-2</v>
      </c>
      <c r="FY9" s="212">
        <f t="shared" si="11"/>
        <v>1.5240515267250102E-2</v>
      </c>
      <c r="FZ9" s="212">
        <f t="shared" si="11"/>
        <v>1.4669388615179146E-2</v>
      </c>
      <c r="GA9" s="212">
        <f t="shared" si="11"/>
        <v>1.4021950947706382E-2</v>
      </c>
      <c r="GB9" s="212">
        <f t="shared" si="11"/>
        <v>1.3310333563431342E-2</v>
      </c>
      <c r="GC9" s="212">
        <f t="shared" si="11"/>
        <v>1.2547393006450185E-2</v>
      </c>
      <c r="GD9" s="212">
        <f t="shared" si="11"/>
        <v>1.174632814209594E-2</v>
      </c>
      <c r="GE9" s="212">
        <f t="shared" si="11"/>
        <v>1.092030637826256E-2</v>
      </c>
      <c r="GF9" s="212">
        <f t="shared" si="11"/>
        <v>1.0082113521630975E-2</v>
      </c>
      <c r="GG9" s="212">
        <f t="shared" si="11"/>
        <v>9.2438397794056652E-3</v>
      </c>
      <c r="GH9" s="212">
        <f t="shared" ref="GH9:HM9" si="12">IF(AND($D$32&gt;0,$D$33&gt;0),IF(AND(CK4&gt;$D$32,OR(CK4&lt;$D$33,CK4=$D$33)),GH4,0),"")</f>
        <v>8.4166118980857872E-3</v>
      </c>
      <c r="GI9" s="212">
        <f t="shared" si="12"/>
        <v>7.6103785578759131E-3</v>
      </c>
      <c r="GJ9" s="212">
        <f t="shared" si="12"/>
        <v>0</v>
      </c>
      <c r="GK9" s="212">
        <f t="shared" si="12"/>
        <v>0</v>
      </c>
      <c r="GL9" s="212">
        <f t="shared" si="12"/>
        <v>0</v>
      </c>
      <c r="GM9" s="212">
        <f t="shared" si="12"/>
        <v>0</v>
      </c>
      <c r="GN9" s="212">
        <f t="shared" si="12"/>
        <v>0</v>
      </c>
      <c r="GO9" s="212">
        <f t="shared" si="12"/>
        <v>0</v>
      </c>
      <c r="GP9" s="212">
        <f t="shared" si="12"/>
        <v>0</v>
      </c>
      <c r="GQ9" s="212">
        <f t="shared" si="12"/>
        <v>0</v>
      </c>
      <c r="GR9" s="212">
        <f t="shared" si="12"/>
        <v>0</v>
      </c>
      <c r="GS9" s="212">
        <f t="shared" si="12"/>
        <v>0</v>
      </c>
      <c r="GT9" s="212">
        <f t="shared" si="12"/>
        <v>0</v>
      </c>
      <c r="GU9" s="212">
        <f t="shared" si="12"/>
        <v>0</v>
      </c>
      <c r="GV9" s="212">
        <f t="shared" si="12"/>
        <v>0</v>
      </c>
      <c r="GW9" s="212">
        <f t="shared" si="12"/>
        <v>0</v>
      </c>
      <c r="GX9" s="212">
        <f t="shared" si="12"/>
        <v>0</v>
      </c>
      <c r="GY9" s="212">
        <f t="shared" si="12"/>
        <v>0</v>
      </c>
      <c r="GZ9" s="212">
        <f t="shared" si="12"/>
        <v>0</v>
      </c>
      <c r="HA9" s="212">
        <f t="shared" si="12"/>
        <v>0</v>
      </c>
      <c r="HB9" s="212">
        <f t="shared" si="12"/>
        <v>0</v>
      </c>
      <c r="HC9" s="212">
        <f t="shared" si="12"/>
        <v>0</v>
      </c>
      <c r="HD9" s="212">
        <f t="shared" si="12"/>
        <v>0</v>
      </c>
      <c r="HE9" s="212">
        <f t="shared" si="12"/>
        <v>0</v>
      </c>
      <c r="HF9" s="212">
        <f t="shared" si="12"/>
        <v>0</v>
      </c>
      <c r="HG9" s="212">
        <f t="shared" si="12"/>
        <v>0</v>
      </c>
      <c r="HH9" s="212">
        <f t="shared" si="12"/>
        <v>0</v>
      </c>
      <c r="HI9" s="212">
        <f t="shared" si="12"/>
        <v>0</v>
      </c>
      <c r="HJ9" s="212">
        <f t="shared" si="12"/>
        <v>0</v>
      </c>
      <c r="HK9" s="212">
        <f t="shared" si="12"/>
        <v>0</v>
      </c>
      <c r="HL9" s="212">
        <f t="shared" si="12"/>
        <v>0</v>
      </c>
      <c r="HM9" s="212">
        <f t="shared" si="12"/>
        <v>0</v>
      </c>
      <c r="HN9" s="212">
        <f t="shared" ref="HN9:HR9" si="13">IF(AND($D$32&gt;0,$D$33&gt;0),IF(AND(DQ4&gt;$D$32,OR(DQ4&lt;$D$33,DQ4=$D$33)),HN4,0),"")</f>
        <v>0</v>
      </c>
      <c r="HO9" s="212">
        <f t="shared" si="13"/>
        <v>0</v>
      </c>
      <c r="HP9" s="212">
        <f t="shared" si="13"/>
        <v>0</v>
      </c>
      <c r="HQ9" s="212">
        <f t="shared" si="13"/>
        <v>0</v>
      </c>
      <c r="HR9" s="212">
        <f t="shared" si="13"/>
        <v>0</v>
      </c>
    </row>
    <row r="10" spans="1:227" ht="17.25" x14ac:dyDescent="0.25">
      <c r="A10" s="5"/>
      <c r="B10" s="383" t="s">
        <v>836</v>
      </c>
      <c r="C10" s="384"/>
      <c r="D10" s="385"/>
      <c r="F10" s="2"/>
      <c r="G10" s="5"/>
      <c r="H10" s="5"/>
      <c r="I10" s="5"/>
      <c r="J10" s="5"/>
      <c r="K10" s="5"/>
      <c r="L10" s="5"/>
      <c r="M10" s="5"/>
      <c r="N10" s="5"/>
      <c r="O10" s="5"/>
      <c r="Q10" s="388" t="s">
        <v>846</v>
      </c>
      <c r="R10" s="389"/>
      <c r="S10" s="389"/>
      <c r="T10" s="389"/>
      <c r="U10" s="389"/>
      <c r="V10" s="390"/>
      <c r="W10" s="5"/>
      <c r="DV10" s="212">
        <f t="shared" ref="DV10:FA10" si="14">IF(AND($D$32&gt;0,$D$33&gt;0),IF(AND(Y4&gt;$D$33),DV4,0),"")</f>
        <v>0</v>
      </c>
      <c r="DW10" s="212">
        <f t="shared" si="14"/>
        <v>0</v>
      </c>
      <c r="DX10" s="212">
        <f t="shared" si="14"/>
        <v>0</v>
      </c>
      <c r="DY10" s="212">
        <f t="shared" si="14"/>
        <v>0</v>
      </c>
      <c r="DZ10" s="212">
        <f t="shared" si="14"/>
        <v>0</v>
      </c>
      <c r="EA10" s="212">
        <f t="shared" si="14"/>
        <v>0</v>
      </c>
      <c r="EB10" s="212">
        <f t="shared" si="14"/>
        <v>0</v>
      </c>
      <c r="EC10" s="212">
        <f t="shared" si="14"/>
        <v>0</v>
      </c>
      <c r="ED10" s="212">
        <f t="shared" si="14"/>
        <v>0</v>
      </c>
      <c r="EE10" s="212">
        <f t="shared" si="14"/>
        <v>0</v>
      </c>
      <c r="EF10" s="212">
        <f t="shared" si="14"/>
        <v>0</v>
      </c>
      <c r="EG10" s="212">
        <f t="shared" si="14"/>
        <v>0</v>
      </c>
      <c r="EH10" s="212">
        <f t="shared" si="14"/>
        <v>0</v>
      </c>
      <c r="EI10" s="212">
        <f t="shared" si="14"/>
        <v>0</v>
      </c>
      <c r="EJ10" s="212">
        <f t="shared" si="14"/>
        <v>0</v>
      </c>
      <c r="EK10" s="212">
        <f t="shared" si="14"/>
        <v>0</v>
      </c>
      <c r="EL10" s="212">
        <f t="shared" si="14"/>
        <v>0</v>
      </c>
      <c r="EM10" s="212">
        <f t="shared" si="14"/>
        <v>0</v>
      </c>
      <c r="EN10" s="212">
        <f t="shared" si="14"/>
        <v>0</v>
      </c>
      <c r="EO10" s="212">
        <f t="shared" si="14"/>
        <v>0</v>
      </c>
      <c r="EP10" s="212">
        <f t="shared" si="14"/>
        <v>0</v>
      </c>
      <c r="EQ10" s="212">
        <f t="shared" si="14"/>
        <v>0</v>
      </c>
      <c r="ER10" s="212">
        <f t="shared" si="14"/>
        <v>0</v>
      </c>
      <c r="ES10" s="212">
        <f t="shared" si="14"/>
        <v>0</v>
      </c>
      <c r="ET10" s="212">
        <f t="shared" si="14"/>
        <v>0</v>
      </c>
      <c r="EU10" s="212">
        <f t="shared" si="14"/>
        <v>0</v>
      </c>
      <c r="EV10" s="212">
        <f t="shared" si="14"/>
        <v>0</v>
      </c>
      <c r="EW10" s="212">
        <f t="shared" si="14"/>
        <v>0</v>
      </c>
      <c r="EX10" s="212">
        <f t="shared" si="14"/>
        <v>0</v>
      </c>
      <c r="EY10" s="212">
        <f t="shared" si="14"/>
        <v>0</v>
      </c>
      <c r="EZ10" s="212">
        <f t="shared" si="14"/>
        <v>0</v>
      </c>
      <c r="FA10" s="212">
        <f t="shared" si="14"/>
        <v>0</v>
      </c>
      <c r="FB10" s="212">
        <f t="shared" ref="FB10:GG10" si="15">IF(AND($D$32&gt;0,$D$33&gt;0),IF(AND(BE4&gt;$D$33),FB4,0),"")</f>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si="15"/>
        <v>0</v>
      </c>
      <c r="GH10" s="212">
        <f t="shared" ref="GH10:HM10" si="16">IF(AND($D$32&gt;0,$D$33&gt;0),IF(AND(CK4&gt;$D$33),GH4,0),"")</f>
        <v>0</v>
      </c>
      <c r="GI10" s="212">
        <f t="shared" si="16"/>
        <v>0</v>
      </c>
      <c r="GJ10" s="212">
        <f t="shared" si="16"/>
        <v>6.8337531114997345E-3</v>
      </c>
      <c r="GK10" s="212">
        <f t="shared" si="16"/>
        <v>6.0939147616473214E-3</v>
      </c>
      <c r="GL10" s="212">
        <f t="shared" si="16"/>
        <v>5.3965664860788224E-3</v>
      </c>
      <c r="GM10" s="212">
        <f t="shared" si="16"/>
        <v>4.7459455883413285E-3</v>
      </c>
      <c r="GN10" s="212">
        <f t="shared" si="16"/>
        <v>4.1448807830311947E-3</v>
      </c>
      <c r="GO10" s="212">
        <f t="shared" si="16"/>
        <v>3.5948882844379798E-3</v>
      </c>
      <c r="GP10" s="212">
        <f t="shared" si="16"/>
        <v>3.0962984816247127E-3</v>
      </c>
      <c r="GQ10" s="212">
        <f t="shared" si="16"/>
        <v>2.6484044382067639E-3</v>
      </c>
      <c r="GR10" s="212">
        <f t="shared" si="16"/>
        <v>2.2496236047161691E-3</v>
      </c>
      <c r="GS10" s="212">
        <f t="shared" si="16"/>
        <v>1.8976647030377323E-3</v>
      </c>
      <c r="GT10" s="212">
        <f t="shared" si="16"/>
        <v>1.5896926461007493E-3</v>
      </c>
      <c r="GU10" s="212">
        <f t="shared" si="16"/>
        <v>1.3224854931528092E-3</v>
      </c>
      <c r="GV10" s="212">
        <f t="shared" si="16"/>
        <v>1.092578712237895E-3</v>
      </c>
      <c r="GW10" s="212">
        <f t="shared" si="16"/>
        <v>8.9639333403223579E-4</v>
      </c>
      <c r="GX10" s="212">
        <f t="shared" si="16"/>
        <v>7.3034585389868914E-4</v>
      </c>
      <c r="GY10" s="212">
        <f t="shared" si="16"/>
        <v>5.9093890643488749E-4</v>
      </c>
      <c r="GZ10" s="212">
        <f t="shared" si="16"/>
        <v>4.7483275099156013E-4</v>
      </c>
      <c r="HA10" s="212">
        <f t="shared" si="16"/>
        <v>3.7889843756629387E-4</v>
      </c>
      <c r="HB10" s="212">
        <f t="shared" si="16"/>
        <v>3.002541568587176E-4</v>
      </c>
      <c r="HC10" s="212">
        <f t="shared" si="16"/>
        <v>2.3628671747691213E-4</v>
      </c>
      <c r="HD10" s="212">
        <f t="shared" si="16"/>
        <v>1.8466035049741696E-4</v>
      </c>
      <c r="HE10" s="212">
        <f t="shared" si="16"/>
        <v>1.4331513863260402E-4</v>
      </c>
      <c r="HF10" s="212">
        <f t="shared" si="16"/>
        <v>1.1045733143458772E-4</v>
      </c>
      <c r="HG10" s="212">
        <f t="shared" si="16"/>
        <v>8.4543669054157E-5</v>
      </c>
      <c r="HH10" s="212">
        <f t="shared" si="16"/>
        <v>6.4261624845462725E-5</v>
      </c>
      <c r="HI10" s="212">
        <f t="shared" si="16"/>
        <v>4.8507219321516028E-5</v>
      </c>
      <c r="HJ10" s="212">
        <f t="shared" si="16"/>
        <v>3.636177896024E-5</v>
      </c>
      <c r="HK10" s="212">
        <f t="shared" si="16"/>
        <v>2.7068733204981822E-5</v>
      </c>
      <c r="HL10" s="212">
        <f t="shared" si="16"/>
        <v>2.0011277150867528E-5</v>
      </c>
      <c r="HM10" s="212">
        <f t="shared" si="16"/>
        <v>1.4691486765310226E-5</v>
      </c>
      <c r="HN10" s="212">
        <f t="shared" ref="HN10:HR10" si="17">IF(AND($D$32&gt;0,$D$33&gt;0),IF(AND(DQ4&gt;$D$33),HN4,0),"")</f>
        <v>1.0711264794262764E-5</v>
      </c>
      <c r="HO10" s="212">
        <f t="shared" si="17"/>
        <v>7.7553219081560061E-6</v>
      </c>
      <c r="HP10" s="212">
        <f t="shared" si="17"/>
        <v>5.5762594068702237E-6</v>
      </c>
      <c r="HQ10" s="212">
        <f t="shared" si="17"/>
        <v>3.9817150312558068E-6</v>
      </c>
      <c r="HR10" s="212">
        <f t="shared" si="17"/>
        <v>2.8234587453674017E-6</v>
      </c>
    </row>
    <row r="11" spans="1:227" ht="18.75" x14ac:dyDescent="0.3">
      <c r="A11" s="5"/>
      <c r="F11" s="2"/>
      <c r="G11" s="5"/>
      <c r="H11" s="5"/>
      <c r="I11" s="5"/>
      <c r="J11" s="5"/>
      <c r="K11" s="5"/>
      <c r="L11" s="5"/>
      <c r="M11" s="5"/>
      <c r="N11" s="5"/>
      <c r="O11" s="5"/>
      <c r="P11" s="5"/>
      <c r="Q11" s="311">
        <f>IF(VLOOKUP($O$1,VLookups!$A$43:$C$44,2,FALSE),COUNTIF($C$64:$C$10063,"&gt;"&amp;Q4)/10000,COUNTIF($C$64:$C$10063,"&lt;"&amp;Q4)/10000)</f>
        <v>0.1024</v>
      </c>
      <c r="R11" s="311">
        <f>IF(VLOOKUP($O$1,VLookups!$A$43:$C$44,2,FALSE),COUNTIF($C$64:$C$10063,"&gt;"&amp;R4)/10000,COUNTIF($C$64:$C$10063,"&lt;"&amp;R4)/10000)</f>
        <v>0.89959999999999996</v>
      </c>
      <c r="S11" s="311">
        <f>IF(VLOOKUP($O$1,VLookups!$A$43:$C$44,2,FALSE),COUNTIF($C$64:$C$10063,"&gt;"&amp;S4)/10000,COUNTIF($C$64:$C$10063,"&lt;"&amp;S4)/10000)</f>
        <v>0.85119999999999996</v>
      </c>
      <c r="T11" s="311">
        <f>IF(VLOOKUP($O$1,VLookups!$A$43:$C$44,2,FALSE),COUNTIF($C$64:$C$10063,"&gt;"&amp;T4)/10000,COUNTIF($C$64:$C$10063,"&lt;"&amp;T4)/10000)</f>
        <v>0.80089999999999995</v>
      </c>
      <c r="U11" s="311">
        <f>IF(VLOOKUP($O$1,VLookups!$A$43:$C$44,2,FALSE),COUNTIF($C$64:$C$10063,"&gt;"&amp;U4)/10000,COUNTIF($C$64:$C$10063,"&lt;"&amp;U4)/10000)</f>
        <v>0.74829999999999997</v>
      </c>
      <c r="V11" s="311">
        <f>IF(VLOOKUP($O$1,VLookups!$A$43:$C$44,2,FALSE),COUNTIF($C$64:$C$10063,"&gt;"&amp;V4)/10000,COUNTIF($C$64:$C$10063,"&lt;"&amp;V4)/10000)</f>
        <v>0.70009999999999994</v>
      </c>
      <c r="W11" s="5"/>
      <c r="DV11" s="274">
        <f t="shared" ref="DV11:FA11" si="18">MAX(DV8:DV10)</f>
        <v>2.8234587453674017E-6</v>
      </c>
      <c r="DW11" s="274">
        <f t="shared" si="18"/>
        <v>3.9817150312558068E-6</v>
      </c>
      <c r="DX11" s="274">
        <f t="shared" si="18"/>
        <v>5.5762594068702237E-6</v>
      </c>
      <c r="DY11" s="274">
        <f t="shared" si="18"/>
        <v>7.7553219081560061E-6</v>
      </c>
      <c r="DZ11" s="274">
        <f t="shared" si="18"/>
        <v>1.0711264794262764E-5</v>
      </c>
      <c r="EA11" s="274">
        <f t="shared" si="18"/>
        <v>1.4691486765310226E-5</v>
      </c>
      <c r="EB11" s="274">
        <f t="shared" si="18"/>
        <v>2.0011277150867528E-5</v>
      </c>
      <c r="EC11" s="274">
        <f t="shared" si="18"/>
        <v>2.7068733204981822E-5</v>
      </c>
      <c r="ED11" s="274">
        <f t="shared" si="18"/>
        <v>3.636177896024E-5</v>
      </c>
      <c r="EE11" s="274">
        <f t="shared" si="18"/>
        <v>4.8507219321516028E-5</v>
      </c>
      <c r="EF11" s="274">
        <f t="shared" si="18"/>
        <v>6.4261624845462725E-5</v>
      </c>
      <c r="EG11" s="274">
        <f t="shared" si="18"/>
        <v>8.4543669054157E-5</v>
      </c>
      <c r="EH11" s="274">
        <f t="shared" si="18"/>
        <v>1.1045733143458772E-4</v>
      </c>
      <c r="EI11" s="274">
        <f t="shared" si="18"/>
        <v>1.4331513863260402E-4</v>
      </c>
      <c r="EJ11" s="274">
        <f t="shared" si="18"/>
        <v>1.8466035049741696E-4</v>
      </c>
      <c r="EK11" s="274">
        <f t="shared" si="18"/>
        <v>2.3628671747691213E-4</v>
      </c>
      <c r="EL11" s="274">
        <f t="shared" si="18"/>
        <v>3.002541568587176E-4</v>
      </c>
      <c r="EM11" s="274">
        <f t="shared" si="18"/>
        <v>3.7889843756629387E-4</v>
      </c>
      <c r="EN11" s="274">
        <f t="shared" si="18"/>
        <v>4.7483275099156013E-4</v>
      </c>
      <c r="EO11" s="274">
        <f t="shared" si="18"/>
        <v>5.9093890643488749E-4</v>
      </c>
      <c r="EP11" s="274">
        <f t="shared" si="18"/>
        <v>7.3034585389868914E-4</v>
      </c>
      <c r="EQ11" s="274">
        <f t="shared" si="18"/>
        <v>8.9639333403223579E-4</v>
      </c>
      <c r="ER11" s="274">
        <f t="shared" si="18"/>
        <v>1.092578712237895E-3</v>
      </c>
      <c r="ES11" s="274">
        <f t="shared" si="18"/>
        <v>1.3224854931528092E-3</v>
      </c>
      <c r="ET11" s="274">
        <f t="shared" si="18"/>
        <v>1.5896926461007493E-3</v>
      </c>
      <c r="EU11" s="274">
        <f t="shared" si="18"/>
        <v>1.8976647030377323E-3</v>
      </c>
      <c r="EV11" s="274">
        <f t="shared" si="18"/>
        <v>2.2496236047161691E-3</v>
      </c>
      <c r="EW11" s="274">
        <f t="shared" si="18"/>
        <v>2.6484044382067639E-3</v>
      </c>
      <c r="EX11" s="274">
        <f t="shared" si="18"/>
        <v>3.0962984816247127E-3</v>
      </c>
      <c r="EY11" s="274">
        <f t="shared" si="18"/>
        <v>3.5948882844379798E-3</v>
      </c>
      <c r="EZ11" s="274">
        <f t="shared" si="18"/>
        <v>4.1448807830311947E-3</v>
      </c>
      <c r="FA11" s="274">
        <f t="shared" si="18"/>
        <v>4.7459455883413285E-3</v>
      </c>
      <c r="FB11" s="274">
        <f t="shared" ref="FB11:GG11" si="19">MAX(FB8:FB10)</f>
        <v>5.3965664860788224E-3</v>
      </c>
      <c r="FC11" s="274">
        <f t="shared" si="19"/>
        <v>6.0939147616473214E-3</v>
      </c>
      <c r="FD11" s="274">
        <f t="shared" si="19"/>
        <v>6.8337531114997345E-3</v>
      </c>
      <c r="FE11" s="274">
        <f t="shared" si="19"/>
        <v>7.6103785578759131E-3</v>
      </c>
      <c r="FF11" s="274">
        <f t="shared" si="19"/>
        <v>8.4166118980857872E-3</v>
      </c>
      <c r="FG11" s="274">
        <f t="shared" si="19"/>
        <v>9.2438397794056652E-3</v>
      </c>
      <c r="FH11" s="274">
        <f t="shared" si="19"/>
        <v>1.0082113521630975E-2</v>
      </c>
      <c r="FI11" s="274">
        <f t="shared" si="19"/>
        <v>1.092030637826256E-2</v>
      </c>
      <c r="FJ11" s="274">
        <f t="shared" si="19"/>
        <v>1.174632814209594E-2</v>
      </c>
      <c r="FK11" s="274">
        <f t="shared" si="19"/>
        <v>1.2547393006450185E-2</v>
      </c>
      <c r="FL11" s="274">
        <f t="shared" si="19"/>
        <v>1.3310333563431342E-2</v>
      </c>
      <c r="FM11" s="274">
        <f t="shared" si="19"/>
        <v>1.4021950947706382E-2</v>
      </c>
      <c r="FN11" s="274">
        <f t="shared" si="19"/>
        <v>1.4669388615179146E-2</v>
      </c>
      <c r="FO11" s="274">
        <f t="shared" si="19"/>
        <v>1.5240515267250102E-2</v>
      </c>
      <c r="FP11" s="274">
        <f t="shared" si="19"/>
        <v>1.5724301153874715E-2</v>
      </c>
      <c r="FQ11" s="274">
        <f t="shared" si="19"/>
        <v>1.611117153345205E-2</v>
      </c>
      <c r="FR11" s="274">
        <f t="shared" si="19"/>
        <v>1.6393321504247497E-2</v>
      </c>
      <c r="FS11" s="274">
        <f t="shared" si="19"/>
        <v>1.6564977760764248E-2</v>
      </c>
      <c r="FT11" s="274">
        <f t="shared" si="19"/>
        <v>1.662259501672636E-2</v>
      </c>
      <c r="FU11" s="274">
        <f t="shared" si="19"/>
        <v>1.6564977760764248E-2</v>
      </c>
      <c r="FV11" s="274">
        <f t="shared" si="19"/>
        <v>1.6393321504247497E-2</v>
      </c>
      <c r="FW11" s="274">
        <f t="shared" si="19"/>
        <v>1.611117153345205E-2</v>
      </c>
      <c r="FX11" s="274">
        <f t="shared" si="19"/>
        <v>1.5724301153874715E-2</v>
      </c>
      <c r="FY11" s="274">
        <f t="shared" si="19"/>
        <v>1.5240515267250102E-2</v>
      </c>
      <c r="FZ11" s="274">
        <f t="shared" si="19"/>
        <v>1.4669388615179146E-2</v>
      </c>
      <c r="GA11" s="274">
        <f t="shared" si="19"/>
        <v>1.4021950947706382E-2</v>
      </c>
      <c r="GB11" s="274">
        <f t="shared" si="19"/>
        <v>1.3310333563431342E-2</v>
      </c>
      <c r="GC11" s="274">
        <f t="shared" si="19"/>
        <v>1.2547393006450185E-2</v>
      </c>
      <c r="GD11" s="274">
        <f t="shared" si="19"/>
        <v>1.174632814209594E-2</v>
      </c>
      <c r="GE11" s="274">
        <f t="shared" si="19"/>
        <v>1.092030637826256E-2</v>
      </c>
      <c r="GF11" s="274">
        <f t="shared" si="19"/>
        <v>1.0082113521630975E-2</v>
      </c>
      <c r="GG11" s="274">
        <f t="shared" si="19"/>
        <v>9.2438397794056652E-3</v>
      </c>
      <c r="GH11" s="274">
        <f t="shared" ref="GH11:HM11" si="20">MAX(GH8:GH10)</f>
        <v>8.4166118980857872E-3</v>
      </c>
      <c r="GI11" s="274">
        <f t="shared" si="20"/>
        <v>7.6103785578759131E-3</v>
      </c>
      <c r="GJ11" s="274">
        <f t="shared" si="20"/>
        <v>6.8337531114997345E-3</v>
      </c>
      <c r="GK11" s="274">
        <f t="shared" si="20"/>
        <v>6.0939147616473214E-3</v>
      </c>
      <c r="GL11" s="274">
        <f t="shared" si="20"/>
        <v>5.3965664860788224E-3</v>
      </c>
      <c r="GM11" s="274">
        <f t="shared" si="20"/>
        <v>4.7459455883413285E-3</v>
      </c>
      <c r="GN11" s="274">
        <f t="shared" si="20"/>
        <v>4.1448807830311947E-3</v>
      </c>
      <c r="GO11" s="274">
        <f t="shared" si="20"/>
        <v>3.5948882844379798E-3</v>
      </c>
      <c r="GP11" s="274">
        <f t="shared" si="20"/>
        <v>3.0962984816247127E-3</v>
      </c>
      <c r="GQ11" s="274">
        <f t="shared" si="20"/>
        <v>2.6484044382067639E-3</v>
      </c>
      <c r="GR11" s="274">
        <f t="shared" si="20"/>
        <v>2.2496236047161691E-3</v>
      </c>
      <c r="GS11" s="274">
        <f t="shared" si="20"/>
        <v>1.8976647030377323E-3</v>
      </c>
      <c r="GT11" s="274">
        <f t="shared" si="20"/>
        <v>1.5896926461007493E-3</v>
      </c>
      <c r="GU11" s="274">
        <f t="shared" si="20"/>
        <v>1.3224854931528092E-3</v>
      </c>
      <c r="GV11" s="274">
        <f t="shared" si="20"/>
        <v>1.092578712237895E-3</v>
      </c>
      <c r="GW11" s="274">
        <f t="shared" si="20"/>
        <v>8.9639333403223579E-4</v>
      </c>
      <c r="GX11" s="274">
        <f t="shared" si="20"/>
        <v>7.3034585389868914E-4</v>
      </c>
      <c r="GY11" s="274">
        <f t="shared" si="20"/>
        <v>5.9093890643488749E-4</v>
      </c>
      <c r="GZ11" s="274">
        <f t="shared" si="20"/>
        <v>4.7483275099156013E-4</v>
      </c>
      <c r="HA11" s="274">
        <f t="shared" si="20"/>
        <v>3.7889843756629387E-4</v>
      </c>
      <c r="HB11" s="274">
        <f t="shared" si="20"/>
        <v>3.002541568587176E-4</v>
      </c>
      <c r="HC11" s="274">
        <f t="shared" si="20"/>
        <v>2.3628671747691213E-4</v>
      </c>
      <c r="HD11" s="274">
        <f t="shared" si="20"/>
        <v>1.8466035049741696E-4</v>
      </c>
      <c r="HE11" s="274">
        <f t="shared" si="20"/>
        <v>1.4331513863260402E-4</v>
      </c>
      <c r="HF11" s="274">
        <f t="shared" si="20"/>
        <v>1.1045733143458772E-4</v>
      </c>
      <c r="HG11" s="274">
        <f t="shared" si="20"/>
        <v>8.4543669054157E-5</v>
      </c>
      <c r="HH11" s="274">
        <f t="shared" si="20"/>
        <v>6.4261624845462725E-5</v>
      </c>
      <c r="HI11" s="274">
        <f t="shared" si="20"/>
        <v>4.8507219321516028E-5</v>
      </c>
      <c r="HJ11" s="274">
        <f t="shared" si="20"/>
        <v>3.636177896024E-5</v>
      </c>
      <c r="HK11" s="274">
        <f t="shared" si="20"/>
        <v>2.7068733204981822E-5</v>
      </c>
      <c r="HL11" s="274">
        <f t="shared" si="20"/>
        <v>2.0011277150867528E-5</v>
      </c>
      <c r="HM11" s="274">
        <f t="shared" si="20"/>
        <v>1.4691486765310226E-5</v>
      </c>
      <c r="HN11" s="274">
        <f t="shared" ref="HN11:HR11" si="21">MAX(HN8:HN10)</f>
        <v>1.0711264794262764E-5</v>
      </c>
      <c r="HO11" s="274">
        <f t="shared" si="21"/>
        <v>7.7553219081560061E-6</v>
      </c>
      <c r="HP11" s="274">
        <f t="shared" si="21"/>
        <v>5.5762594068702237E-6</v>
      </c>
      <c r="HQ11" s="274">
        <f t="shared" si="21"/>
        <v>3.9817150312558068E-6</v>
      </c>
      <c r="HR11" s="274">
        <f t="shared" si="21"/>
        <v>2.8234587453674017E-6</v>
      </c>
    </row>
    <row r="12" spans="1:227" ht="15" customHeight="1" x14ac:dyDescent="0.25">
      <c r="A12" s="321"/>
      <c r="B12" s="321"/>
      <c r="C12" s="322" t="s">
        <v>73</v>
      </c>
      <c r="D12" s="323">
        <v>150</v>
      </c>
      <c r="F12" s="40"/>
      <c r="G12" s="5"/>
      <c r="H12" s="5"/>
      <c r="I12" s="5"/>
      <c r="J12" s="5"/>
      <c r="K12" s="5"/>
      <c r="L12" s="5"/>
      <c r="M12" s="5"/>
      <c r="U12" s="5"/>
      <c r="V12" s="5"/>
      <c r="W12" s="5"/>
    </row>
    <row r="13" spans="1:227" ht="15" customHeight="1" x14ac:dyDescent="0.25">
      <c r="A13" s="321"/>
      <c r="B13" s="321"/>
      <c r="C13" s="324" t="str">
        <f>IF(VLOOKUP(O1,VLookups!A43:C44,2,FALSE),"Planning estimate is not greater than","Planning estimate is greater than")</f>
        <v>Planning estimate is greater than</v>
      </c>
      <c r="D13" s="320">
        <f>IF(AND(O4&gt;0,C4&gt;0,NOT(K4="")),ABS(VLOOKUP($O$1,VLookups!$A$43:$B$44,2,FALSE)-(COUNTIF(C64:C10063,"&lt;"&amp;D12)/10000)),"")</f>
        <v>0.89390000000000003</v>
      </c>
      <c r="F13" s="2"/>
      <c r="G13" s="5"/>
      <c r="H13" s="5"/>
      <c r="I13" s="5"/>
      <c r="J13" s="5"/>
      <c r="K13" s="5"/>
      <c r="L13" s="5"/>
      <c r="M13" s="5"/>
      <c r="U13" s="5"/>
      <c r="V13" s="5"/>
      <c r="W13" s="5"/>
    </row>
    <row r="14" spans="1:227" ht="15" customHeight="1" x14ac:dyDescent="0.25">
      <c r="A14" s="321"/>
      <c r="B14" s="321"/>
      <c r="C14" s="327" t="s">
        <v>847</v>
      </c>
      <c r="F14" s="46"/>
      <c r="G14" s="5"/>
      <c r="H14" s="5"/>
      <c r="I14" s="5"/>
      <c r="J14" s="5"/>
      <c r="K14" s="5"/>
      <c r="L14" s="5"/>
      <c r="M14" s="5"/>
      <c r="Q14" s="326"/>
      <c r="U14" s="5"/>
      <c r="V14" s="5"/>
      <c r="W14" s="5"/>
    </row>
    <row r="15" spans="1:227" ht="15" customHeight="1" x14ac:dyDescent="0.25">
      <c r="A15" s="321"/>
      <c r="B15" s="321"/>
      <c r="C15" s="322" t="s">
        <v>32</v>
      </c>
      <c r="D15" s="316">
        <v>89</v>
      </c>
      <c r="F15" s="46"/>
      <c r="G15" s="5"/>
      <c r="H15" s="5"/>
      <c r="I15" s="5"/>
      <c r="J15" s="5"/>
      <c r="K15" s="5"/>
      <c r="L15" s="5"/>
      <c r="M15" s="5"/>
      <c r="U15" s="5"/>
      <c r="V15" s="5"/>
      <c r="W15" s="5"/>
    </row>
    <row r="16" spans="1:227" ht="15" customHeight="1" x14ac:dyDescent="0.25">
      <c r="A16" s="321"/>
      <c r="B16" s="321"/>
      <c r="C16" s="322" t="s">
        <v>33</v>
      </c>
      <c r="D16" s="316">
        <v>151</v>
      </c>
      <c r="F16" s="46"/>
      <c r="G16" s="5"/>
      <c r="H16" s="5"/>
      <c r="I16" s="5"/>
      <c r="J16" s="5"/>
      <c r="K16" s="5"/>
      <c r="L16" s="5"/>
      <c r="M16" s="5"/>
      <c r="U16" s="5"/>
      <c r="V16" s="5"/>
      <c r="W16" s="5"/>
    </row>
    <row r="17" spans="1:23" ht="15" customHeight="1" x14ac:dyDescent="0.25">
      <c r="A17" s="321"/>
      <c r="B17" s="321"/>
      <c r="C17" s="322" t="s">
        <v>83</v>
      </c>
      <c r="D17" s="320">
        <f>1-(COUNTIF($C$64:$C$10063,"&lt;"&amp;D15)/10000)-(COUNTIF($C$64:$C$10063,"&gt;"&amp;D16)/10000)</f>
        <v>0.80049999999999999</v>
      </c>
      <c r="F17" s="46"/>
      <c r="G17" s="5"/>
      <c r="H17" s="5"/>
      <c r="I17" s="5"/>
      <c r="J17" s="5"/>
      <c r="K17" s="5"/>
      <c r="L17" s="5"/>
      <c r="M17" s="5"/>
      <c r="U17" s="5"/>
      <c r="V17" s="5"/>
      <c r="W17" s="5"/>
    </row>
    <row r="18" spans="1:23" ht="15" customHeight="1" x14ac:dyDescent="0.25">
      <c r="A18" s="321"/>
      <c r="B18" s="321"/>
      <c r="C18" s="322" t="s">
        <v>274</v>
      </c>
      <c r="D18" s="320">
        <f>COUNTIF($C$64:$C$10063,"&lt;"&amp;D15)/10000</f>
        <v>0.10059999999999999</v>
      </c>
      <c r="F18" s="46"/>
      <c r="G18" s="5"/>
      <c r="H18" s="5"/>
      <c r="I18" s="5"/>
      <c r="J18" s="5"/>
      <c r="K18" s="5"/>
      <c r="L18" s="5"/>
      <c r="M18" s="5"/>
      <c r="U18" s="5"/>
      <c r="V18" s="5"/>
      <c r="W18" s="5"/>
    </row>
    <row r="19" spans="1:23" ht="15" customHeight="1" x14ac:dyDescent="0.25">
      <c r="A19" s="5"/>
      <c r="B19" s="33"/>
      <c r="C19" s="322" t="s">
        <v>275</v>
      </c>
      <c r="D19" s="320">
        <f>COUNTIF($C$64:$C$10063,"&gt;"&amp;D16)/10000</f>
        <v>9.8900000000000002E-2</v>
      </c>
      <c r="G19" s="5"/>
      <c r="H19" s="5"/>
      <c r="I19" s="5"/>
      <c r="J19" s="5"/>
      <c r="K19" s="5"/>
      <c r="L19" s="5"/>
      <c r="M19" s="5"/>
      <c r="U19" s="5"/>
      <c r="V19" s="5"/>
      <c r="W19" s="5"/>
    </row>
    <row r="20" spans="1:23" ht="15" customHeight="1" x14ac:dyDescent="0.25">
      <c r="A20" s="5"/>
      <c r="B20" s="33"/>
      <c r="C20" s="322"/>
      <c r="D20" s="33"/>
      <c r="G20" s="5"/>
      <c r="H20" s="5"/>
      <c r="I20" s="5"/>
      <c r="J20" s="5"/>
      <c r="K20" s="5"/>
      <c r="L20" s="5"/>
      <c r="M20" s="5"/>
      <c r="U20" s="5"/>
      <c r="V20" s="5"/>
      <c r="W20" s="5"/>
    </row>
    <row r="21" spans="1:23" ht="15" customHeight="1" x14ac:dyDescent="0.25">
      <c r="A21" s="5"/>
      <c r="B21" s="33"/>
      <c r="C21" s="322" t="s">
        <v>41</v>
      </c>
      <c r="D21" s="325">
        <f>MIN(C64:C10063)</f>
        <v>28.56319099337432</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22" t="s">
        <v>42</v>
      </c>
      <c r="D22" s="325">
        <f>MAX(C64:C10063)</f>
        <v>207.15320705974756</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22" t="s">
        <v>835</v>
      </c>
      <c r="D23" s="315">
        <f>IF(ISERR(AVERAGE(C64:C10063)),"",AVERAGE(C64:C10063))</f>
        <v>119.89222815804004</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3"/>
      <c r="D26" s="33"/>
      <c r="E26" s="2"/>
      <c r="F26" s="2"/>
      <c r="G26" s="5"/>
      <c r="H26" s="5"/>
      <c r="I26" s="5"/>
      <c r="J26" s="5"/>
      <c r="K26" s="5"/>
      <c r="L26" s="5"/>
      <c r="M26" s="5"/>
      <c r="N26" s="5"/>
      <c r="O26" s="5"/>
      <c r="P26" s="5"/>
      <c r="Q26" s="5"/>
      <c r="R26" s="5"/>
      <c r="S26" s="5"/>
      <c r="T26" s="5"/>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837</v>
      </c>
      <c r="D28" s="312">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838</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316">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316">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317">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274</v>
      </c>
      <c r="D35" s="318">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275</v>
      </c>
      <c r="D36" s="319">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4m – © 2015-2019,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56" t="s">
        <v>142</v>
      </c>
      <c r="C45" s="356"/>
      <c r="D45" s="356"/>
      <c r="E45" s="356"/>
      <c r="F45" s="356"/>
      <c r="G45" s="356"/>
      <c r="H45" s="356"/>
      <c r="I45" s="303"/>
      <c r="J45" s="2"/>
      <c r="K45" s="2"/>
      <c r="L45" s="5"/>
      <c r="M45" s="5"/>
      <c r="N45" s="5"/>
      <c r="O45" s="5"/>
      <c r="P45" s="5"/>
      <c r="Q45" s="5"/>
      <c r="R45" s="5"/>
      <c r="S45" s="5"/>
      <c r="T45" s="5"/>
      <c r="U45" s="5"/>
      <c r="V45" s="5"/>
      <c r="W45" s="5"/>
    </row>
    <row r="46" spans="1:23" x14ac:dyDescent="0.25">
      <c r="A46" s="2"/>
      <c r="B46" s="356" t="s">
        <v>143</v>
      </c>
      <c r="C46" s="356"/>
      <c r="D46" s="356"/>
      <c r="E46" s="356"/>
      <c r="F46" s="356"/>
      <c r="G46" s="356"/>
      <c r="H46" s="356"/>
      <c r="I46" s="303"/>
      <c r="J46" s="2"/>
      <c r="K46" s="2"/>
      <c r="L46" s="5"/>
      <c r="M46" s="5"/>
      <c r="N46" s="5"/>
      <c r="O46" s="5"/>
      <c r="P46" s="5"/>
      <c r="Q46" s="5"/>
      <c r="R46" s="5"/>
      <c r="S46" s="5"/>
      <c r="T46" s="5"/>
      <c r="U46" s="5"/>
      <c r="V46" s="5"/>
      <c r="W46" s="5"/>
    </row>
    <row r="47" spans="1:23" x14ac:dyDescent="0.25">
      <c r="A47" s="2"/>
      <c r="B47" s="356" t="s">
        <v>94</v>
      </c>
      <c r="C47" s="356"/>
      <c r="D47" s="356"/>
      <c r="E47" s="356"/>
      <c r="F47" s="356"/>
      <c r="G47" s="356"/>
      <c r="H47" s="356"/>
      <c r="I47" s="303"/>
      <c r="J47" s="2"/>
      <c r="K47" s="2"/>
      <c r="L47" s="5"/>
      <c r="M47" s="5"/>
      <c r="N47" s="5"/>
      <c r="O47" s="5"/>
      <c r="P47" s="5"/>
      <c r="Q47" s="5"/>
      <c r="R47" s="5"/>
      <c r="S47" s="5"/>
      <c r="T47" s="5"/>
      <c r="U47" s="5"/>
      <c r="V47" s="5"/>
      <c r="W47" s="5"/>
    </row>
    <row r="48" spans="1:23" x14ac:dyDescent="0.25">
      <c r="A48" s="2"/>
      <c r="B48" s="356" t="s">
        <v>225</v>
      </c>
      <c r="C48" s="356"/>
      <c r="D48" s="356"/>
      <c r="E48" s="356"/>
      <c r="F48" s="356"/>
      <c r="G48" s="356"/>
      <c r="H48" s="356"/>
      <c r="I48" s="303"/>
      <c r="J48" s="2"/>
      <c r="K48" s="2"/>
      <c r="L48" s="5"/>
      <c r="M48" s="5"/>
      <c r="N48" s="5"/>
      <c r="O48" s="5"/>
      <c r="P48" s="5"/>
      <c r="Q48" s="5"/>
      <c r="R48" s="5"/>
      <c r="S48" s="5"/>
      <c r="T48" s="5"/>
      <c r="U48" s="5"/>
      <c r="V48" s="5"/>
      <c r="W48" s="5"/>
    </row>
    <row r="49" spans="1:23" x14ac:dyDescent="0.25">
      <c r="A49" s="2"/>
      <c r="B49" s="356" t="s">
        <v>95</v>
      </c>
      <c r="C49" s="356"/>
      <c r="D49" s="356"/>
      <c r="E49" s="356"/>
      <c r="F49" s="356"/>
      <c r="G49" s="356"/>
      <c r="H49" s="356"/>
      <c r="I49" s="303"/>
      <c r="J49" s="2"/>
      <c r="K49" s="2"/>
      <c r="L49" s="5"/>
      <c r="M49" s="5"/>
      <c r="N49" s="5"/>
      <c r="O49" s="5"/>
      <c r="P49" s="5"/>
      <c r="Q49" s="5"/>
      <c r="R49" s="5"/>
      <c r="S49" s="5"/>
      <c r="T49" s="5"/>
      <c r="U49" s="5"/>
      <c r="V49" s="5"/>
      <c r="W49" s="5"/>
    </row>
    <row r="50" spans="1:23" x14ac:dyDescent="0.25">
      <c r="A50" s="2"/>
      <c r="B50" s="155" t="s">
        <v>220</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219</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221</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799</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800</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801</v>
      </c>
    </row>
    <row r="58" spans="1:23" x14ac:dyDescent="0.25">
      <c r="B58" s="155" t="s">
        <v>91</v>
      </c>
    </row>
    <row r="59" spans="1:23" x14ac:dyDescent="0.25">
      <c r="B59" s="357" t="s">
        <v>806</v>
      </c>
      <c r="C59" s="357"/>
      <c r="D59" s="357"/>
      <c r="E59" s="357"/>
      <c r="F59" s="357"/>
      <c r="G59" s="357"/>
      <c r="H59" s="357"/>
    </row>
    <row r="61" spans="1:23" x14ac:dyDescent="0.25">
      <c r="B61" s="386" t="s">
        <v>840</v>
      </c>
      <c r="C61" s="386"/>
    </row>
    <row r="62" spans="1:23" x14ac:dyDescent="0.25">
      <c r="B62" s="309" t="s">
        <v>818</v>
      </c>
      <c r="C62" s="309" t="s">
        <v>819</v>
      </c>
    </row>
    <row r="63" spans="1:23" x14ac:dyDescent="0.25">
      <c r="B63" s="305"/>
      <c r="C63" s="310">
        <f ca="1">$N$4</f>
        <v>143.99186945763779</v>
      </c>
    </row>
    <row r="64" spans="1:23" x14ac:dyDescent="0.25">
      <c r="B64" s="257">
        <v>1</v>
      </c>
      <c r="C64" s="256">
        <f t="dataTable" ref="C64:C10063" dt2D="0" dtr="0" r1="M3" ca="1"/>
        <v>98.026594741362615</v>
      </c>
    </row>
    <row r="65" spans="2:9" x14ac:dyDescent="0.25">
      <c r="B65" s="257">
        <v>2</v>
      </c>
      <c r="C65" s="256">
        <v>125.41761383511444</v>
      </c>
    </row>
    <row r="66" spans="2:9" x14ac:dyDescent="0.25">
      <c r="B66" s="257">
        <v>3</v>
      </c>
      <c r="C66" s="256">
        <v>129.23286935245432</v>
      </c>
    </row>
    <row r="67" spans="2:9" x14ac:dyDescent="0.25">
      <c r="B67" s="257">
        <v>4</v>
      </c>
      <c r="C67" s="256">
        <v>123.62689055349622</v>
      </c>
    </row>
    <row r="68" spans="2:9" x14ac:dyDescent="0.25">
      <c r="B68" s="257">
        <v>5</v>
      </c>
      <c r="C68" s="256">
        <v>99.110242810137379</v>
      </c>
      <c r="H68"/>
      <c r="I68"/>
    </row>
    <row r="69" spans="2:9" x14ac:dyDescent="0.25">
      <c r="B69" s="257">
        <v>6</v>
      </c>
      <c r="C69" s="256">
        <v>159.05873147498795</v>
      </c>
      <c r="H69"/>
      <c r="I69"/>
    </row>
    <row r="70" spans="2:9" x14ac:dyDescent="0.25">
      <c r="B70" s="257">
        <v>7</v>
      </c>
      <c r="C70" s="256">
        <v>107.43453083457297</v>
      </c>
      <c r="H70"/>
      <c r="I70"/>
    </row>
    <row r="71" spans="2:9" x14ac:dyDescent="0.25">
      <c r="B71" s="257">
        <v>8</v>
      </c>
      <c r="C71" s="256">
        <v>189.55960618090683</v>
      </c>
      <c r="H71"/>
      <c r="I71"/>
    </row>
    <row r="72" spans="2:9" x14ac:dyDescent="0.25">
      <c r="B72" s="257">
        <v>9</v>
      </c>
      <c r="C72" s="256">
        <v>144.41888438913924</v>
      </c>
      <c r="H72"/>
      <c r="I72"/>
    </row>
    <row r="73" spans="2:9" x14ac:dyDescent="0.25">
      <c r="B73" s="257">
        <v>10</v>
      </c>
      <c r="C73" s="256">
        <v>139.33120651576431</v>
      </c>
      <c r="H73"/>
      <c r="I73"/>
    </row>
    <row r="74" spans="2:9" x14ac:dyDescent="0.25">
      <c r="B74" s="257">
        <v>11</v>
      </c>
      <c r="C74" s="256">
        <v>81.834272840298553</v>
      </c>
      <c r="H74"/>
      <c r="I74"/>
    </row>
    <row r="75" spans="2:9" x14ac:dyDescent="0.25">
      <c r="B75" s="257">
        <v>12</v>
      </c>
      <c r="C75" s="256">
        <v>96.501845900974018</v>
      </c>
      <c r="H75"/>
      <c r="I75"/>
    </row>
    <row r="76" spans="2:9" x14ac:dyDescent="0.25">
      <c r="B76" s="257">
        <v>13</v>
      </c>
      <c r="C76" s="256">
        <v>120.13228550018584</v>
      </c>
      <c r="H76"/>
      <c r="I76"/>
    </row>
    <row r="77" spans="2:9" x14ac:dyDescent="0.25">
      <c r="B77" s="257">
        <v>14</v>
      </c>
      <c r="C77" s="256">
        <v>103.7329609790776</v>
      </c>
      <c r="H77"/>
      <c r="I77"/>
    </row>
    <row r="78" spans="2:9" x14ac:dyDescent="0.25">
      <c r="B78" s="257">
        <v>15</v>
      </c>
      <c r="C78" s="256">
        <v>114.31901843390288</v>
      </c>
      <c r="H78"/>
      <c r="I78"/>
    </row>
    <row r="79" spans="2:9" x14ac:dyDescent="0.25">
      <c r="B79" s="257">
        <v>16</v>
      </c>
      <c r="C79" s="256">
        <v>71.050416051516919</v>
      </c>
      <c r="H79"/>
      <c r="I79"/>
    </row>
    <row r="80" spans="2:9" x14ac:dyDescent="0.25">
      <c r="B80" s="257">
        <v>17</v>
      </c>
      <c r="C80" s="256">
        <v>154.5307277199976</v>
      </c>
      <c r="H80"/>
      <c r="I80"/>
    </row>
    <row r="81" spans="2:9" x14ac:dyDescent="0.25">
      <c r="B81" s="257">
        <v>18</v>
      </c>
      <c r="C81" s="256">
        <v>104.82154558802812</v>
      </c>
      <c r="H81"/>
      <c r="I81"/>
    </row>
    <row r="82" spans="2:9" x14ac:dyDescent="0.25">
      <c r="B82" s="257">
        <v>19</v>
      </c>
      <c r="C82" s="256">
        <v>104.42627757260308</v>
      </c>
      <c r="H82"/>
      <c r="I82"/>
    </row>
    <row r="83" spans="2:9" x14ac:dyDescent="0.25">
      <c r="B83" s="257">
        <v>20</v>
      </c>
      <c r="C83" s="256">
        <v>110.45432339894404</v>
      </c>
      <c r="H83"/>
      <c r="I83"/>
    </row>
    <row r="84" spans="2:9" x14ac:dyDescent="0.25">
      <c r="B84" s="257">
        <v>21</v>
      </c>
      <c r="C84" s="256">
        <v>103.79729576280143</v>
      </c>
      <c r="H84"/>
      <c r="I84"/>
    </row>
    <row r="85" spans="2:9" x14ac:dyDescent="0.25">
      <c r="B85" s="257">
        <v>22</v>
      </c>
      <c r="C85" s="256">
        <v>111.62700751492427</v>
      </c>
      <c r="H85"/>
      <c r="I85"/>
    </row>
    <row r="86" spans="2:9" x14ac:dyDescent="0.25">
      <c r="B86" s="257">
        <v>23</v>
      </c>
      <c r="C86" s="256">
        <v>144.21449224551756</v>
      </c>
      <c r="H86"/>
      <c r="I86"/>
    </row>
    <row r="87" spans="2:9" x14ac:dyDescent="0.25">
      <c r="B87" s="257">
        <v>24</v>
      </c>
      <c r="C87" s="256">
        <v>116.46796938700999</v>
      </c>
      <c r="H87"/>
      <c r="I87"/>
    </row>
    <row r="88" spans="2:9" x14ac:dyDescent="0.25">
      <c r="B88" s="257">
        <v>25</v>
      </c>
      <c r="C88" s="256">
        <v>110.77909187142251</v>
      </c>
      <c r="H88"/>
      <c r="I88"/>
    </row>
    <row r="89" spans="2:9" x14ac:dyDescent="0.25">
      <c r="B89" s="257">
        <v>26</v>
      </c>
      <c r="C89" s="256">
        <v>144.32247946086389</v>
      </c>
      <c r="H89"/>
      <c r="I89"/>
    </row>
    <row r="90" spans="2:9" x14ac:dyDescent="0.25">
      <c r="B90" s="257">
        <v>27</v>
      </c>
      <c r="C90" s="256">
        <v>141.62030786314435</v>
      </c>
      <c r="H90"/>
      <c r="I90"/>
    </row>
    <row r="91" spans="2:9" x14ac:dyDescent="0.25">
      <c r="B91" s="257">
        <v>28</v>
      </c>
      <c r="C91" s="256">
        <v>93.786906244533299</v>
      </c>
      <c r="H91"/>
      <c r="I91"/>
    </row>
    <row r="92" spans="2:9" x14ac:dyDescent="0.25">
      <c r="B92" s="257">
        <v>29</v>
      </c>
      <c r="C92" s="256">
        <v>117.93965792721895</v>
      </c>
      <c r="H92"/>
      <c r="I92"/>
    </row>
    <row r="93" spans="2:9" x14ac:dyDescent="0.25">
      <c r="B93" s="257">
        <v>30</v>
      </c>
      <c r="C93" s="256">
        <v>149.03029758653273</v>
      </c>
      <c r="H93"/>
      <c r="I93"/>
    </row>
    <row r="94" spans="2:9" x14ac:dyDescent="0.25">
      <c r="B94" s="257">
        <v>31</v>
      </c>
      <c r="C94" s="256">
        <v>113.47994547900574</v>
      </c>
      <c r="H94"/>
      <c r="I94"/>
    </row>
    <row r="95" spans="2:9" x14ac:dyDescent="0.25">
      <c r="B95" s="257">
        <v>32</v>
      </c>
      <c r="C95" s="256">
        <v>145.67967757652903</v>
      </c>
      <c r="H95"/>
      <c r="I95"/>
    </row>
    <row r="96" spans="2:9" x14ac:dyDescent="0.25">
      <c r="B96" s="257">
        <v>33</v>
      </c>
      <c r="C96" s="256">
        <v>58.062629258613157</v>
      </c>
      <c r="H96"/>
      <c r="I96"/>
    </row>
    <row r="97" spans="2:9" x14ac:dyDescent="0.25">
      <c r="B97" s="257">
        <v>34</v>
      </c>
      <c r="C97" s="256">
        <v>92.658356600029961</v>
      </c>
      <c r="H97"/>
      <c r="I97"/>
    </row>
    <row r="98" spans="2:9" x14ac:dyDescent="0.25">
      <c r="B98" s="257">
        <v>35</v>
      </c>
      <c r="C98" s="256">
        <v>159.91998580541582</v>
      </c>
      <c r="H98"/>
      <c r="I98"/>
    </row>
    <row r="99" spans="2:9" x14ac:dyDescent="0.25">
      <c r="B99" s="257">
        <v>36</v>
      </c>
      <c r="C99" s="256">
        <v>106.72396636976066</v>
      </c>
      <c r="H99"/>
      <c r="I99"/>
    </row>
    <row r="100" spans="2:9" x14ac:dyDescent="0.25">
      <c r="B100" s="257">
        <v>37</v>
      </c>
      <c r="C100" s="256">
        <v>127.1427971633745</v>
      </c>
      <c r="H100"/>
      <c r="I100"/>
    </row>
    <row r="101" spans="2:9" x14ac:dyDescent="0.25">
      <c r="B101" s="257">
        <v>38</v>
      </c>
      <c r="C101" s="256">
        <v>125.11116914035949</v>
      </c>
      <c r="H101"/>
      <c r="I101"/>
    </row>
    <row r="102" spans="2:9" x14ac:dyDescent="0.25">
      <c r="B102" s="257">
        <v>39</v>
      </c>
      <c r="C102" s="256">
        <v>136.52905157649315</v>
      </c>
      <c r="H102"/>
      <c r="I102"/>
    </row>
    <row r="103" spans="2:9" x14ac:dyDescent="0.25">
      <c r="B103" s="257">
        <v>40</v>
      </c>
      <c r="C103" s="256">
        <v>89.116293551948274</v>
      </c>
      <c r="H103"/>
      <c r="I103"/>
    </row>
    <row r="104" spans="2:9" x14ac:dyDescent="0.25">
      <c r="B104" s="257">
        <v>41</v>
      </c>
      <c r="C104" s="256">
        <v>132.3386344814424</v>
      </c>
      <c r="H104"/>
      <c r="I104"/>
    </row>
    <row r="105" spans="2:9" x14ac:dyDescent="0.25">
      <c r="B105" s="257">
        <v>42</v>
      </c>
      <c r="C105" s="256">
        <v>110.5898428171472</v>
      </c>
      <c r="H105"/>
      <c r="I105"/>
    </row>
    <row r="106" spans="2:9" x14ac:dyDescent="0.25">
      <c r="B106" s="257">
        <v>43</v>
      </c>
      <c r="C106" s="256">
        <v>133.97162771799211</v>
      </c>
      <c r="H106"/>
      <c r="I106"/>
    </row>
    <row r="107" spans="2:9" x14ac:dyDescent="0.25">
      <c r="B107" s="257">
        <v>44</v>
      </c>
      <c r="C107" s="256">
        <v>132.63673173439813</v>
      </c>
      <c r="H107"/>
      <c r="I107"/>
    </row>
    <row r="108" spans="2:9" x14ac:dyDescent="0.25">
      <c r="B108" s="257">
        <v>45</v>
      </c>
      <c r="C108" s="256">
        <v>126.89905704506693</v>
      </c>
      <c r="H108"/>
      <c r="I108"/>
    </row>
    <row r="109" spans="2:9" x14ac:dyDescent="0.25">
      <c r="B109" s="257">
        <v>46</v>
      </c>
      <c r="C109" s="256">
        <v>122.42446505051231</v>
      </c>
      <c r="H109"/>
      <c r="I109"/>
    </row>
    <row r="110" spans="2:9" x14ac:dyDescent="0.25">
      <c r="B110" s="257">
        <v>47</v>
      </c>
      <c r="C110" s="256">
        <v>117.76173568553817</v>
      </c>
      <c r="H110"/>
      <c r="I110"/>
    </row>
    <row r="111" spans="2:9" x14ac:dyDescent="0.25">
      <c r="B111" s="257">
        <v>48</v>
      </c>
      <c r="C111" s="256">
        <v>126.52946462525721</v>
      </c>
      <c r="H111"/>
      <c r="I111"/>
    </row>
    <row r="112" spans="2:9" x14ac:dyDescent="0.25">
      <c r="B112" s="257">
        <v>49</v>
      </c>
      <c r="C112" s="256">
        <v>121.76305173660512</v>
      </c>
      <c r="H112"/>
      <c r="I112"/>
    </row>
    <row r="113" spans="2:9" x14ac:dyDescent="0.25">
      <c r="B113" s="257">
        <v>50</v>
      </c>
      <c r="C113" s="256">
        <v>125.74122534981592</v>
      </c>
      <c r="H113"/>
      <c r="I113"/>
    </row>
    <row r="114" spans="2:9" x14ac:dyDescent="0.25">
      <c r="B114" s="257">
        <v>51</v>
      </c>
      <c r="C114" s="256">
        <v>164.04086334281106</v>
      </c>
      <c r="H114"/>
      <c r="I114"/>
    </row>
    <row r="115" spans="2:9" x14ac:dyDescent="0.25">
      <c r="B115" s="257">
        <v>52</v>
      </c>
      <c r="C115" s="256">
        <v>120.47774129096604</v>
      </c>
      <c r="H115"/>
      <c r="I115"/>
    </row>
    <row r="116" spans="2:9" x14ac:dyDescent="0.25">
      <c r="B116" s="257">
        <v>53</v>
      </c>
      <c r="C116" s="256">
        <v>133.25841309454876</v>
      </c>
      <c r="H116"/>
      <c r="I116"/>
    </row>
    <row r="117" spans="2:9" x14ac:dyDescent="0.25">
      <c r="B117" s="257">
        <v>54</v>
      </c>
      <c r="C117" s="256">
        <v>140.7894057875574</v>
      </c>
      <c r="H117"/>
      <c r="I117"/>
    </row>
    <row r="118" spans="2:9" x14ac:dyDescent="0.25">
      <c r="B118" s="257">
        <v>55</v>
      </c>
      <c r="C118" s="256">
        <v>54.608903697519679</v>
      </c>
      <c r="H118"/>
      <c r="I118"/>
    </row>
    <row r="119" spans="2:9" x14ac:dyDescent="0.25">
      <c r="B119" s="257">
        <v>56</v>
      </c>
      <c r="C119" s="256">
        <v>114.43689067424953</v>
      </c>
      <c r="H119"/>
      <c r="I119"/>
    </row>
    <row r="120" spans="2:9" x14ac:dyDescent="0.25">
      <c r="B120" s="257">
        <v>57</v>
      </c>
      <c r="C120" s="256">
        <v>103.93441140682843</v>
      </c>
      <c r="H120"/>
      <c r="I120"/>
    </row>
    <row r="121" spans="2:9" x14ac:dyDescent="0.25">
      <c r="B121" s="257">
        <v>58</v>
      </c>
      <c r="C121" s="256">
        <v>108.83239116806564</v>
      </c>
      <c r="H121"/>
      <c r="I121"/>
    </row>
    <row r="122" spans="2:9" x14ac:dyDescent="0.25">
      <c r="B122" s="257">
        <v>59</v>
      </c>
      <c r="C122" s="256">
        <v>177.13229303512364</v>
      </c>
      <c r="H122"/>
      <c r="I122"/>
    </row>
    <row r="123" spans="2:9" x14ac:dyDescent="0.25">
      <c r="B123" s="257">
        <v>60</v>
      </c>
      <c r="C123" s="256">
        <v>121.97226663004017</v>
      </c>
      <c r="H123"/>
      <c r="I123"/>
    </row>
    <row r="124" spans="2:9" x14ac:dyDescent="0.25">
      <c r="B124" s="257">
        <v>61</v>
      </c>
      <c r="C124" s="256">
        <v>117.10367320765539</v>
      </c>
      <c r="H124"/>
      <c r="I124"/>
    </row>
    <row r="125" spans="2:9" x14ac:dyDescent="0.25">
      <c r="B125" s="257">
        <v>62</v>
      </c>
      <c r="C125" s="256">
        <v>128.49994595027582</v>
      </c>
      <c r="H125"/>
      <c r="I125"/>
    </row>
    <row r="126" spans="2:9" x14ac:dyDescent="0.25">
      <c r="B126" s="257">
        <v>63</v>
      </c>
      <c r="C126" s="256">
        <v>167.60749733166944</v>
      </c>
      <c r="H126"/>
      <c r="I126"/>
    </row>
    <row r="127" spans="2:9" x14ac:dyDescent="0.25">
      <c r="B127" s="257">
        <v>64</v>
      </c>
      <c r="C127" s="256">
        <v>101.66215718392506</v>
      </c>
      <c r="H127"/>
      <c r="I127"/>
    </row>
    <row r="128" spans="2:9" x14ac:dyDescent="0.25">
      <c r="B128" s="257">
        <v>65</v>
      </c>
      <c r="C128" s="256">
        <v>112.82444103351062</v>
      </c>
      <c r="H128"/>
      <c r="I128"/>
    </row>
    <row r="129" spans="2:9" x14ac:dyDescent="0.25">
      <c r="B129" s="257">
        <v>66</v>
      </c>
      <c r="C129" s="256">
        <v>114.37678998716402</v>
      </c>
      <c r="H129"/>
      <c r="I129"/>
    </row>
    <row r="130" spans="2:9" x14ac:dyDescent="0.25">
      <c r="B130" s="257">
        <v>67</v>
      </c>
      <c r="C130" s="256">
        <v>163.2475312100803</v>
      </c>
      <c r="H130"/>
      <c r="I130"/>
    </row>
    <row r="131" spans="2:9" x14ac:dyDescent="0.25">
      <c r="B131" s="257">
        <v>68</v>
      </c>
      <c r="C131" s="256">
        <v>117.65221651549625</v>
      </c>
      <c r="H131"/>
      <c r="I131"/>
    </row>
    <row r="132" spans="2:9" x14ac:dyDescent="0.25">
      <c r="B132" s="257">
        <v>69</v>
      </c>
      <c r="C132" s="256">
        <v>120.72769461895224</v>
      </c>
      <c r="H132"/>
      <c r="I132"/>
    </row>
    <row r="133" spans="2:9" x14ac:dyDescent="0.25">
      <c r="B133" s="257">
        <v>70</v>
      </c>
      <c r="C133" s="256">
        <v>66.252840911206107</v>
      </c>
      <c r="H133"/>
      <c r="I133"/>
    </row>
    <row r="134" spans="2:9" x14ac:dyDescent="0.25">
      <c r="B134" s="257">
        <v>71</v>
      </c>
      <c r="C134" s="256">
        <v>113.71386388627509</v>
      </c>
      <c r="H134"/>
      <c r="I134"/>
    </row>
    <row r="135" spans="2:9" x14ac:dyDescent="0.25">
      <c r="B135" s="257">
        <v>72</v>
      </c>
      <c r="C135" s="256">
        <v>112.99206530310018</v>
      </c>
      <c r="H135"/>
      <c r="I135"/>
    </row>
    <row r="136" spans="2:9" x14ac:dyDescent="0.25">
      <c r="B136" s="257">
        <v>73</v>
      </c>
      <c r="C136" s="256">
        <v>92.301845538113923</v>
      </c>
      <c r="H136"/>
      <c r="I136"/>
    </row>
    <row r="137" spans="2:9" x14ac:dyDescent="0.25">
      <c r="B137" s="257">
        <v>74</v>
      </c>
      <c r="C137" s="256">
        <v>147.64924452132956</v>
      </c>
      <c r="H137"/>
      <c r="I137"/>
    </row>
    <row r="138" spans="2:9" x14ac:dyDescent="0.25">
      <c r="B138" s="257">
        <v>75</v>
      </c>
      <c r="C138" s="256">
        <v>104.0969344607534</v>
      </c>
      <c r="H138"/>
      <c r="I138"/>
    </row>
    <row r="139" spans="2:9" x14ac:dyDescent="0.25">
      <c r="B139" s="257">
        <v>76</v>
      </c>
      <c r="C139" s="256">
        <v>187.69483742305016</v>
      </c>
      <c r="H139"/>
      <c r="I139"/>
    </row>
    <row r="140" spans="2:9" x14ac:dyDescent="0.25">
      <c r="B140" s="257">
        <v>77</v>
      </c>
      <c r="C140" s="256">
        <v>100.89035018062762</v>
      </c>
      <c r="H140"/>
      <c r="I140"/>
    </row>
    <row r="141" spans="2:9" x14ac:dyDescent="0.25">
      <c r="B141" s="257">
        <v>78</v>
      </c>
      <c r="C141" s="256">
        <v>117.57288569841705</v>
      </c>
      <c r="H141"/>
      <c r="I141"/>
    </row>
    <row r="142" spans="2:9" x14ac:dyDescent="0.25">
      <c r="B142" s="257">
        <v>79</v>
      </c>
      <c r="C142" s="256">
        <v>73.497346694735938</v>
      </c>
      <c r="H142"/>
      <c r="I142"/>
    </row>
    <row r="143" spans="2:9" x14ac:dyDescent="0.25">
      <c r="B143" s="257">
        <v>80</v>
      </c>
      <c r="C143" s="256">
        <v>105.36716235947533</v>
      </c>
      <c r="H143"/>
      <c r="I143"/>
    </row>
    <row r="144" spans="2:9" x14ac:dyDescent="0.25">
      <c r="B144" s="257">
        <v>81</v>
      </c>
      <c r="C144" s="256">
        <v>96.916650965921562</v>
      </c>
      <c r="H144"/>
      <c r="I144"/>
    </row>
    <row r="145" spans="2:9" x14ac:dyDescent="0.25">
      <c r="B145" s="257">
        <v>82</v>
      </c>
      <c r="C145" s="256">
        <v>116.50882925271084</v>
      </c>
      <c r="H145"/>
      <c r="I145"/>
    </row>
    <row r="146" spans="2:9" x14ac:dyDescent="0.25">
      <c r="B146" s="257">
        <v>83</v>
      </c>
      <c r="C146" s="256">
        <v>138.57997950862594</v>
      </c>
      <c r="H146"/>
      <c r="I146"/>
    </row>
    <row r="147" spans="2:9" x14ac:dyDescent="0.25">
      <c r="B147" s="257">
        <v>84</v>
      </c>
      <c r="C147" s="256">
        <v>96.657326999711344</v>
      </c>
      <c r="H147"/>
      <c r="I147"/>
    </row>
    <row r="148" spans="2:9" x14ac:dyDescent="0.25">
      <c r="B148" s="257">
        <v>85</v>
      </c>
      <c r="C148" s="256">
        <v>115.8091313887966</v>
      </c>
      <c r="H148"/>
      <c r="I148"/>
    </row>
    <row r="149" spans="2:9" x14ac:dyDescent="0.25">
      <c r="B149" s="257">
        <v>86</v>
      </c>
      <c r="C149" s="256">
        <v>113.66455579406431</v>
      </c>
      <c r="H149"/>
      <c r="I149"/>
    </row>
    <row r="150" spans="2:9" x14ac:dyDescent="0.25">
      <c r="B150" s="257">
        <v>87</v>
      </c>
      <c r="C150" s="256">
        <v>97.068505815945969</v>
      </c>
      <c r="H150"/>
      <c r="I150"/>
    </row>
    <row r="151" spans="2:9" x14ac:dyDescent="0.25">
      <c r="B151" s="257">
        <v>88</v>
      </c>
      <c r="C151" s="256">
        <v>78.904377229865361</v>
      </c>
      <c r="H151"/>
      <c r="I151"/>
    </row>
    <row r="152" spans="2:9" x14ac:dyDescent="0.25">
      <c r="B152" s="257">
        <v>89</v>
      </c>
      <c r="C152" s="256">
        <v>122.65224896695429</v>
      </c>
      <c r="H152"/>
      <c r="I152"/>
    </row>
    <row r="153" spans="2:9" x14ac:dyDescent="0.25">
      <c r="B153" s="257">
        <v>90</v>
      </c>
      <c r="C153" s="256">
        <v>195.24177672957185</v>
      </c>
      <c r="H153"/>
      <c r="I153"/>
    </row>
    <row r="154" spans="2:9" x14ac:dyDescent="0.25">
      <c r="B154" s="257">
        <v>91</v>
      </c>
      <c r="C154" s="256">
        <v>146.83642768250806</v>
      </c>
      <c r="H154"/>
      <c r="I154"/>
    </row>
    <row r="155" spans="2:9" x14ac:dyDescent="0.25">
      <c r="B155" s="257">
        <v>92</v>
      </c>
      <c r="C155" s="256">
        <v>118.396411438185</v>
      </c>
      <c r="H155"/>
      <c r="I155"/>
    </row>
    <row r="156" spans="2:9" x14ac:dyDescent="0.25">
      <c r="B156" s="257">
        <v>93</v>
      </c>
      <c r="C156" s="256">
        <v>123.55594522993532</v>
      </c>
      <c r="H156"/>
      <c r="I156"/>
    </row>
    <row r="157" spans="2:9" x14ac:dyDescent="0.25">
      <c r="B157" s="257">
        <v>94</v>
      </c>
      <c r="C157" s="256">
        <v>130.91655014382772</v>
      </c>
      <c r="H157"/>
      <c r="I157"/>
    </row>
    <row r="158" spans="2:9" x14ac:dyDescent="0.25">
      <c r="B158" s="257">
        <v>95</v>
      </c>
      <c r="C158" s="256">
        <v>123.72750030403344</v>
      </c>
      <c r="H158"/>
      <c r="I158"/>
    </row>
    <row r="159" spans="2:9" x14ac:dyDescent="0.25">
      <c r="B159" s="257">
        <v>96</v>
      </c>
      <c r="C159" s="256">
        <v>88.319632473436826</v>
      </c>
      <c r="H159"/>
      <c r="I159"/>
    </row>
    <row r="160" spans="2:9" x14ac:dyDescent="0.25">
      <c r="B160" s="257">
        <v>97</v>
      </c>
      <c r="C160" s="256">
        <v>130.38166438384954</v>
      </c>
      <c r="H160"/>
      <c r="I160"/>
    </row>
    <row r="161" spans="2:9" x14ac:dyDescent="0.25">
      <c r="B161" s="257">
        <v>98</v>
      </c>
      <c r="C161" s="256">
        <v>122.90807393007387</v>
      </c>
      <c r="H161"/>
      <c r="I161"/>
    </row>
    <row r="162" spans="2:9" x14ac:dyDescent="0.25">
      <c r="B162" s="257">
        <v>99</v>
      </c>
      <c r="C162" s="256">
        <v>145.73778792974468</v>
      </c>
      <c r="H162"/>
      <c r="I162"/>
    </row>
    <row r="163" spans="2:9" x14ac:dyDescent="0.25">
      <c r="B163" s="257">
        <v>100</v>
      </c>
      <c r="C163" s="256">
        <v>107.19334575710647</v>
      </c>
      <c r="H163"/>
      <c r="I163"/>
    </row>
    <row r="164" spans="2:9" x14ac:dyDescent="0.25">
      <c r="B164" s="257">
        <v>101</v>
      </c>
      <c r="C164" s="256">
        <v>138.06719125728571</v>
      </c>
      <c r="H164"/>
      <c r="I164"/>
    </row>
    <row r="165" spans="2:9" x14ac:dyDescent="0.25">
      <c r="B165" s="257">
        <v>102</v>
      </c>
      <c r="C165" s="256">
        <v>161.43812814229531</v>
      </c>
      <c r="H165"/>
      <c r="I165"/>
    </row>
    <row r="166" spans="2:9" x14ac:dyDescent="0.25">
      <c r="B166" s="257">
        <v>103</v>
      </c>
      <c r="C166" s="256">
        <v>114.44706418732717</v>
      </c>
      <c r="H166"/>
      <c r="I166"/>
    </row>
    <row r="167" spans="2:9" x14ac:dyDescent="0.25">
      <c r="B167" s="257">
        <v>104</v>
      </c>
      <c r="C167" s="256">
        <v>120.74064267260697</v>
      </c>
      <c r="H167"/>
      <c r="I167"/>
    </row>
    <row r="168" spans="2:9" x14ac:dyDescent="0.25">
      <c r="B168" s="257">
        <v>105</v>
      </c>
      <c r="C168" s="256">
        <v>144.44873263916685</v>
      </c>
      <c r="H168"/>
      <c r="I168"/>
    </row>
    <row r="169" spans="2:9" x14ac:dyDescent="0.25">
      <c r="B169" s="257">
        <v>106</v>
      </c>
      <c r="C169" s="256">
        <v>82.083409163274723</v>
      </c>
      <c r="H169"/>
      <c r="I169"/>
    </row>
    <row r="170" spans="2:9" x14ac:dyDescent="0.25">
      <c r="B170" s="257">
        <v>107</v>
      </c>
      <c r="C170" s="256">
        <v>133.23186426224783</v>
      </c>
      <c r="H170"/>
      <c r="I170"/>
    </row>
    <row r="171" spans="2:9" x14ac:dyDescent="0.25">
      <c r="B171" s="257">
        <v>108</v>
      </c>
      <c r="C171" s="256">
        <v>131.41616517510133</v>
      </c>
      <c r="H171"/>
      <c r="I171"/>
    </row>
    <row r="172" spans="2:9" x14ac:dyDescent="0.25">
      <c r="B172" s="257">
        <v>109</v>
      </c>
      <c r="C172" s="256">
        <v>135.04655009739591</v>
      </c>
      <c r="H172"/>
      <c r="I172"/>
    </row>
    <row r="173" spans="2:9" x14ac:dyDescent="0.25">
      <c r="B173" s="257">
        <v>110</v>
      </c>
      <c r="C173" s="256">
        <v>115.16165260248856</v>
      </c>
      <c r="H173"/>
      <c r="I173"/>
    </row>
    <row r="174" spans="2:9" x14ac:dyDescent="0.25">
      <c r="B174" s="257">
        <v>111</v>
      </c>
      <c r="C174" s="256">
        <v>131.91182410352221</v>
      </c>
      <c r="H174"/>
      <c r="I174"/>
    </row>
    <row r="175" spans="2:9" x14ac:dyDescent="0.25">
      <c r="B175" s="257">
        <v>112</v>
      </c>
      <c r="C175" s="256">
        <v>111.61240062538904</v>
      </c>
      <c r="H175"/>
      <c r="I175"/>
    </row>
    <row r="176" spans="2:9" x14ac:dyDescent="0.25">
      <c r="B176" s="257">
        <v>113</v>
      </c>
      <c r="C176" s="256">
        <v>118.3953010432149</v>
      </c>
      <c r="H176"/>
      <c r="I176"/>
    </row>
    <row r="177" spans="2:9" x14ac:dyDescent="0.25">
      <c r="B177" s="257">
        <v>114</v>
      </c>
      <c r="C177" s="256">
        <v>90.949892019670642</v>
      </c>
      <c r="H177"/>
      <c r="I177"/>
    </row>
    <row r="178" spans="2:9" x14ac:dyDescent="0.25">
      <c r="B178" s="257">
        <v>115</v>
      </c>
      <c r="C178" s="256">
        <v>129.4245840695699</v>
      </c>
      <c r="H178"/>
      <c r="I178"/>
    </row>
    <row r="179" spans="2:9" x14ac:dyDescent="0.25">
      <c r="B179" s="257">
        <v>116</v>
      </c>
      <c r="C179" s="256">
        <v>141.33192602533504</v>
      </c>
      <c r="H179"/>
      <c r="I179"/>
    </row>
    <row r="180" spans="2:9" x14ac:dyDescent="0.25">
      <c r="B180" s="257">
        <v>117</v>
      </c>
      <c r="C180" s="256">
        <v>131.52059970761508</v>
      </c>
      <c r="H180"/>
      <c r="I180"/>
    </row>
    <row r="181" spans="2:9" x14ac:dyDescent="0.25">
      <c r="B181" s="257">
        <v>118</v>
      </c>
      <c r="C181" s="256">
        <v>115.04199573683928</v>
      </c>
      <c r="H181"/>
      <c r="I181"/>
    </row>
    <row r="182" spans="2:9" x14ac:dyDescent="0.25">
      <c r="B182" s="257">
        <v>119</v>
      </c>
      <c r="C182" s="256">
        <v>103.16607739488478</v>
      </c>
      <c r="H182"/>
      <c r="I182"/>
    </row>
    <row r="183" spans="2:9" x14ac:dyDescent="0.25">
      <c r="B183" s="257">
        <v>120</v>
      </c>
      <c r="C183" s="256">
        <v>154.76179811206441</v>
      </c>
      <c r="H183"/>
      <c r="I183"/>
    </row>
    <row r="184" spans="2:9" x14ac:dyDescent="0.25">
      <c r="B184" s="257">
        <v>121</v>
      </c>
      <c r="C184" s="256">
        <v>109.13452609020507</v>
      </c>
      <c r="H184"/>
      <c r="I184"/>
    </row>
    <row r="185" spans="2:9" x14ac:dyDescent="0.25">
      <c r="B185" s="257">
        <v>122</v>
      </c>
      <c r="C185" s="256">
        <v>173.41494925868696</v>
      </c>
      <c r="H185"/>
      <c r="I185"/>
    </row>
    <row r="186" spans="2:9" x14ac:dyDescent="0.25">
      <c r="B186" s="257">
        <v>123</v>
      </c>
      <c r="C186" s="256">
        <v>95.768243352819511</v>
      </c>
      <c r="H186"/>
      <c r="I186"/>
    </row>
    <row r="187" spans="2:9" x14ac:dyDescent="0.25">
      <c r="B187" s="257">
        <v>124</v>
      </c>
      <c r="C187" s="256">
        <v>122.7499602910401</v>
      </c>
      <c r="H187"/>
      <c r="I187"/>
    </row>
    <row r="188" spans="2:9" x14ac:dyDescent="0.25">
      <c r="B188" s="257">
        <v>125</v>
      </c>
      <c r="C188" s="256">
        <v>136.49598284120299</v>
      </c>
      <c r="H188"/>
      <c r="I188"/>
    </row>
    <row r="189" spans="2:9" x14ac:dyDescent="0.25">
      <c r="B189" s="257">
        <v>126</v>
      </c>
      <c r="C189" s="256">
        <v>129.11134248154698</v>
      </c>
      <c r="H189"/>
      <c r="I189"/>
    </row>
    <row r="190" spans="2:9" x14ac:dyDescent="0.25">
      <c r="B190" s="257">
        <v>127</v>
      </c>
      <c r="C190" s="256">
        <v>148.08371439737098</v>
      </c>
      <c r="H190"/>
      <c r="I190"/>
    </row>
    <row r="191" spans="2:9" x14ac:dyDescent="0.25">
      <c r="B191" s="257">
        <v>128</v>
      </c>
      <c r="C191" s="256">
        <v>102.84073984750907</v>
      </c>
      <c r="H191"/>
      <c r="I191"/>
    </row>
    <row r="192" spans="2:9" x14ac:dyDescent="0.25">
      <c r="B192" s="257">
        <v>129</v>
      </c>
      <c r="C192" s="256">
        <v>80.867720013800266</v>
      </c>
      <c r="H192"/>
      <c r="I192"/>
    </row>
    <row r="193" spans="2:9" x14ac:dyDescent="0.25">
      <c r="B193" s="257">
        <v>130</v>
      </c>
      <c r="C193" s="256">
        <v>140.6523275131365</v>
      </c>
      <c r="H193"/>
      <c r="I193"/>
    </row>
    <row r="194" spans="2:9" x14ac:dyDescent="0.25">
      <c r="B194" s="257">
        <v>131</v>
      </c>
      <c r="C194" s="256">
        <v>139.99993221100635</v>
      </c>
      <c r="H194"/>
      <c r="I194"/>
    </row>
    <row r="195" spans="2:9" x14ac:dyDescent="0.25">
      <c r="B195" s="257">
        <v>132</v>
      </c>
      <c r="C195" s="256">
        <v>104.60262899794495</v>
      </c>
      <c r="H195"/>
      <c r="I195"/>
    </row>
    <row r="196" spans="2:9" x14ac:dyDescent="0.25">
      <c r="B196" s="257">
        <v>133</v>
      </c>
      <c r="C196" s="256">
        <v>123.90337293412401</v>
      </c>
      <c r="H196"/>
      <c r="I196"/>
    </row>
    <row r="197" spans="2:9" x14ac:dyDescent="0.25">
      <c r="B197" s="257">
        <v>134</v>
      </c>
      <c r="C197" s="256">
        <v>155.56028848902042</v>
      </c>
      <c r="H197"/>
      <c r="I197"/>
    </row>
    <row r="198" spans="2:9" x14ac:dyDescent="0.25">
      <c r="B198" s="257">
        <v>135</v>
      </c>
      <c r="C198" s="256">
        <v>130.65538972961571</v>
      </c>
      <c r="H198"/>
      <c r="I198"/>
    </row>
    <row r="199" spans="2:9" x14ac:dyDescent="0.25">
      <c r="B199" s="257">
        <v>136</v>
      </c>
      <c r="C199" s="256">
        <v>122.54772127014802</v>
      </c>
      <c r="H199"/>
      <c r="I199"/>
    </row>
    <row r="200" spans="2:9" x14ac:dyDescent="0.25">
      <c r="B200" s="257">
        <v>137</v>
      </c>
      <c r="C200" s="256">
        <v>156.6983465884565</v>
      </c>
      <c r="H200"/>
      <c r="I200"/>
    </row>
    <row r="201" spans="2:9" x14ac:dyDescent="0.25">
      <c r="B201" s="257">
        <v>138</v>
      </c>
      <c r="C201" s="256">
        <v>131.74776078884346</v>
      </c>
      <c r="H201"/>
      <c r="I201"/>
    </row>
    <row r="202" spans="2:9" x14ac:dyDescent="0.25">
      <c r="B202" s="257">
        <v>139</v>
      </c>
      <c r="C202" s="256">
        <v>151.52701033528041</v>
      </c>
      <c r="H202"/>
      <c r="I202"/>
    </row>
    <row r="203" spans="2:9" x14ac:dyDescent="0.25">
      <c r="B203" s="257">
        <v>140</v>
      </c>
      <c r="C203" s="256">
        <v>104.0356690730968</v>
      </c>
      <c r="H203"/>
      <c r="I203"/>
    </row>
    <row r="204" spans="2:9" x14ac:dyDescent="0.25">
      <c r="B204" s="257">
        <v>141</v>
      </c>
      <c r="C204" s="256">
        <v>110.5720393648804</v>
      </c>
      <c r="H204"/>
      <c r="I204"/>
    </row>
    <row r="205" spans="2:9" x14ac:dyDescent="0.25">
      <c r="B205" s="257">
        <v>142</v>
      </c>
      <c r="C205" s="256">
        <v>125.74136254836795</v>
      </c>
      <c r="H205"/>
      <c r="I205"/>
    </row>
    <row r="206" spans="2:9" x14ac:dyDescent="0.25">
      <c r="B206" s="257">
        <v>143</v>
      </c>
      <c r="C206" s="256">
        <v>84.54309573474319</v>
      </c>
      <c r="H206"/>
      <c r="I206"/>
    </row>
    <row r="207" spans="2:9" x14ac:dyDescent="0.25">
      <c r="B207" s="257">
        <v>144</v>
      </c>
      <c r="C207" s="256">
        <v>129.85578267162376</v>
      </c>
      <c r="H207"/>
      <c r="I207"/>
    </row>
    <row r="208" spans="2:9" x14ac:dyDescent="0.25">
      <c r="B208" s="257">
        <v>145</v>
      </c>
      <c r="C208" s="256">
        <v>113.54577080706643</v>
      </c>
      <c r="H208"/>
      <c r="I208"/>
    </row>
    <row r="209" spans="2:9" x14ac:dyDescent="0.25">
      <c r="B209" s="257">
        <v>146</v>
      </c>
      <c r="C209" s="256">
        <v>94.657297680494139</v>
      </c>
      <c r="H209"/>
      <c r="I209"/>
    </row>
    <row r="210" spans="2:9" x14ac:dyDescent="0.25">
      <c r="B210" s="257">
        <v>147</v>
      </c>
      <c r="C210" s="256">
        <v>144.37781267421292</v>
      </c>
      <c r="H210"/>
      <c r="I210"/>
    </row>
    <row r="211" spans="2:9" x14ac:dyDescent="0.25">
      <c r="B211" s="257">
        <v>148</v>
      </c>
      <c r="C211" s="256">
        <v>146.27366696101723</v>
      </c>
      <c r="H211"/>
      <c r="I211"/>
    </row>
    <row r="212" spans="2:9" x14ac:dyDescent="0.25">
      <c r="B212" s="257">
        <v>149</v>
      </c>
      <c r="C212" s="256">
        <v>115.44699644273817</v>
      </c>
      <c r="H212"/>
      <c r="I212"/>
    </row>
    <row r="213" spans="2:9" x14ac:dyDescent="0.25">
      <c r="B213" s="257">
        <v>150</v>
      </c>
      <c r="C213" s="256">
        <v>112.27383895178576</v>
      </c>
      <c r="H213"/>
      <c r="I213"/>
    </row>
    <row r="214" spans="2:9" x14ac:dyDescent="0.25">
      <c r="B214" s="257">
        <v>151</v>
      </c>
      <c r="C214" s="256">
        <v>134.66490416117156</v>
      </c>
      <c r="H214"/>
      <c r="I214"/>
    </row>
    <row r="215" spans="2:9" x14ac:dyDescent="0.25">
      <c r="B215" s="257">
        <v>152</v>
      </c>
      <c r="C215" s="256">
        <v>131.66092852828015</v>
      </c>
      <c r="H215"/>
      <c r="I215"/>
    </row>
    <row r="216" spans="2:9" x14ac:dyDescent="0.25">
      <c r="B216" s="257">
        <v>153</v>
      </c>
      <c r="C216" s="256">
        <v>157.30149667448612</v>
      </c>
      <c r="H216"/>
      <c r="I216"/>
    </row>
    <row r="217" spans="2:9" x14ac:dyDescent="0.25">
      <c r="B217" s="257">
        <v>154</v>
      </c>
      <c r="C217" s="256">
        <v>150.20521678444663</v>
      </c>
      <c r="H217"/>
      <c r="I217"/>
    </row>
    <row r="218" spans="2:9" x14ac:dyDescent="0.25">
      <c r="B218" s="257">
        <v>155</v>
      </c>
      <c r="C218" s="256">
        <v>118.79047529415459</v>
      </c>
      <c r="H218"/>
      <c r="I218"/>
    </row>
    <row r="219" spans="2:9" x14ac:dyDescent="0.25">
      <c r="B219" s="257">
        <v>156</v>
      </c>
      <c r="C219" s="256">
        <v>130.10034787853547</v>
      </c>
      <c r="H219"/>
      <c r="I219"/>
    </row>
    <row r="220" spans="2:9" x14ac:dyDescent="0.25">
      <c r="B220" s="257">
        <v>157</v>
      </c>
      <c r="C220" s="256">
        <v>146.33615545368701</v>
      </c>
      <c r="H220"/>
      <c r="I220"/>
    </row>
    <row r="221" spans="2:9" x14ac:dyDescent="0.25">
      <c r="B221" s="257">
        <v>158</v>
      </c>
      <c r="C221" s="256">
        <v>154.83045668861462</v>
      </c>
      <c r="H221"/>
      <c r="I221"/>
    </row>
    <row r="222" spans="2:9" x14ac:dyDescent="0.25">
      <c r="B222" s="257">
        <v>159</v>
      </c>
      <c r="C222" s="256">
        <v>154.72260855356865</v>
      </c>
      <c r="H222"/>
      <c r="I222"/>
    </row>
    <row r="223" spans="2:9" x14ac:dyDescent="0.25">
      <c r="B223" s="257">
        <v>160</v>
      </c>
      <c r="C223" s="256">
        <v>111.45607991121875</v>
      </c>
    </row>
    <row r="224" spans="2:9" x14ac:dyDescent="0.25">
      <c r="B224" s="257">
        <v>161</v>
      </c>
      <c r="C224" s="256">
        <v>115.956419222397</v>
      </c>
    </row>
    <row r="225" spans="2:9" x14ac:dyDescent="0.25">
      <c r="B225" s="257">
        <v>162</v>
      </c>
      <c r="C225" s="256">
        <v>108.7768778086832</v>
      </c>
      <c r="H225"/>
      <c r="I225"/>
    </row>
    <row r="226" spans="2:9" x14ac:dyDescent="0.25">
      <c r="B226" s="257">
        <v>163</v>
      </c>
      <c r="C226" s="256">
        <v>119.84959313576857</v>
      </c>
      <c r="H226"/>
      <c r="I226"/>
    </row>
    <row r="227" spans="2:9" x14ac:dyDescent="0.25">
      <c r="B227" s="257">
        <v>164</v>
      </c>
      <c r="C227" s="256">
        <v>78.531257820023001</v>
      </c>
      <c r="H227"/>
      <c r="I227"/>
    </row>
    <row r="228" spans="2:9" x14ac:dyDescent="0.25">
      <c r="B228" s="257">
        <v>165</v>
      </c>
      <c r="C228" s="256">
        <v>127.73570885879843</v>
      </c>
      <c r="H228"/>
      <c r="I228"/>
    </row>
    <row r="229" spans="2:9" x14ac:dyDescent="0.25">
      <c r="B229" s="257">
        <v>166</v>
      </c>
      <c r="C229" s="256">
        <v>124.09604944055654</v>
      </c>
      <c r="H229"/>
      <c r="I229"/>
    </row>
    <row r="230" spans="2:9" x14ac:dyDescent="0.25">
      <c r="B230" s="257">
        <v>167</v>
      </c>
      <c r="C230" s="256">
        <v>129.8931762347099</v>
      </c>
      <c r="H230"/>
      <c r="I230"/>
    </row>
    <row r="231" spans="2:9" x14ac:dyDescent="0.25">
      <c r="B231" s="257">
        <v>168</v>
      </c>
      <c r="C231" s="256">
        <v>119.20813687412929</v>
      </c>
      <c r="H231"/>
      <c r="I231"/>
    </row>
    <row r="232" spans="2:9" x14ac:dyDescent="0.25">
      <c r="B232" s="257">
        <v>169</v>
      </c>
      <c r="C232" s="256">
        <v>126.23708271479134</v>
      </c>
      <c r="H232"/>
      <c r="I232"/>
    </row>
    <row r="233" spans="2:9" x14ac:dyDescent="0.25">
      <c r="B233" s="257">
        <v>170</v>
      </c>
      <c r="C233" s="256">
        <v>140.50536322469736</v>
      </c>
      <c r="H233"/>
      <c r="I233"/>
    </row>
    <row r="234" spans="2:9" x14ac:dyDescent="0.25">
      <c r="B234" s="257">
        <v>171</v>
      </c>
      <c r="C234" s="256">
        <v>90.500671240858878</v>
      </c>
      <c r="H234"/>
      <c r="I234"/>
    </row>
    <row r="235" spans="2:9" x14ac:dyDescent="0.25">
      <c r="B235" s="257">
        <v>172</v>
      </c>
      <c r="C235" s="256">
        <v>135.32816751605577</v>
      </c>
      <c r="H235"/>
      <c r="I235"/>
    </row>
    <row r="236" spans="2:9" x14ac:dyDescent="0.25">
      <c r="B236" s="257">
        <v>173</v>
      </c>
      <c r="C236" s="256">
        <v>84.070399513208656</v>
      </c>
      <c r="H236"/>
      <c r="I236"/>
    </row>
    <row r="237" spans="2:9" x14ac:dyDescent="0.25">
      <c r="B237" s="257">
        <v>174</v>
      </c>
      <c r="C237" s="256">
        <v>134.70317638759064</v>
      </c>
      <c r="H237"/>
      <c r="I237"/>
    </row>
    <row r="238" spans="2:9" x14ac:dyDescent="0.25">
      <c r="B238" s="257">
        <v>175</v>
      </c>
      <c r="C238" s="256">
        <v>92.298235415456844</v>
      </c>
      <c r="H238"/>
      <c r="I238"/>
    </row>
    <row r="239" spans="2:9" x14ac:dyDescent="0.25">
      <c r="B239" s="257">
        <v>176</v>
      </c>
      <c r="C239" s="256">
        <v>94.272144018068246</v>
      </c>
      <c r="H239"/>
      <c r="I239"/>
    </row>
    <row r="240" spans="2:9" x14ac:dyDescent="0.25">
      <c r="B240" s="257">
        <v>177</v>
      </c>
      <c r="C240" s="256">
        <v>106.38911890511787</v>
      </c>
      <c r="H240"/>
      <c r="I240"/>
    </row>
    <row r="241" spans="2:3" x14ac:dyDescent="0.25">
      <c r="B241" s="257">
        <v>178</v>
      </c>
      <c r="C241" s="256">
        <v>159.2993643024505</v>
      </c>
    </row>
    <row r="242" spans="2:3" x14ac:dyDescent="0.25">
      <c r="B242" s="257">
        <v>179</v>
      </c>
      <c r="C242" s="256">
        <v>95.714641586154357</v>
      </c>
    </row>
    <row r="243" spans="2:3" x14ac:dyDescent="0.25">
      <c r="B243" s="257">
        <v>180</v>
      </c>
      <c r="C243" s="256">
        <v>126.28010764536883</v>
      </c>
    </row>
    <row r="244" spans="2:3" x14ac:dyDescent="0.25">
      <c r="B244" s="257">
        <v>181</v>
      </c>
      <c r="C244" s="256">
        <v>95.904567871587787</v>
      </c>
    </row>
    <row r="245" spans="2:3" x14ac:dyDescent="0.25">
      <c r="B245" s="257">
        <v>182</v>
      </c>
      <c r="C245" s="256">
        <v>103.12804232424995</v>
      </c>
    </row>
    <row r="246" spans="2:3" x14ac:dyDescent="0.25">
      <c r="B246" s="257">
        <v>183</v>
      </c>
      <c r="C246" s="256">
        <v>59.753878833060313</v>
      </c>
    </row>
    <row r="247" spans="2:3" x14ac:dyDescent="0.25">
      <c r="B247" s="257">
        <v>184</v>
      </c>
      <c r="C247" s="256">
        <v>81.389116515388366</v>
      </c>
    </row>
    <row r="248" spans="2:3" x14ac:dyDescent="0.25">
      <c r="B248" s="257">
        <v>185</v>
      </c>
      <c r="C248" s="256">
        <v>125.80506695034447</v>
      </c>
    </row>
    <row r="249" spans="2:3" x14ac:dyDescent="0.25">
      <c r="B249" s="257">
        <v>186</v>
      </c>
      <c r="C249" s="256">
        <v>114.43763121539986</v>
      </c>
    </row>
    <row r="250" spans="2:3" x14ac:dyDescent="0.25">
      <c r="B250" s="257">
        <v>187</v>
      </c>
      <c r="C250" s="256">
        <v>138.64416389408225</v>
      </c>
    </row>
    <row r="251" spans="2:3" x14ac:dyDescent="0.25">
      <c r="B251" s="257">
        <v>188</v>
      </c>
      <c r="C251" s="256">
        <v>140.95046516932354</v>
      </c>
    </row>
    <row r="252" spans="2:3" x14ac:dyDescent="0.25">
      <c r="B252" s="257">
        <v>189</v>
      </c>
      <c r="C252" s="256">
        <v>90.750567055884972</v>
      </c>
    </row>
    <row r="253" spans="2:3" x14ac:dyDescent="0.25">
      <c r="B253" s="257">
        <v>190</v>
      </c>
      <c r="C253" s="256">
        <v>124.90399202763997</v>
      </c>
    </row>
    <row r="254" spans="2:3" x14ac:dyDescent="0.25">
      <c r="B254" s="257">
        <v>191</v>
      </c>
      <c r="C254" s="256">
        <v>115.33922381542381</v>
      </c>
    </row>
    <row r="255" spans="2:3" x14ac:dyDescent="0.25">
      <c r="B255" s="257">
        <v>192</v>
      </c>
      <c r="C255" s="256">
        <v>139.96772033539477</v>
      </c>
    </row>
    <row r="256" spans="2:3" x14ac:dyDescent="0.25">
      <c r="B256" s="257">
        <v>193</v>
      </c>
      <c r="C256" s="256">
        <v>98.604035741557126</v>
      </c>
    </row>
    <row r="257" spans="2:3" x14ac:dyDescent="0.25">
      <c r="B257" s="257">
        <v>194</v>
      </c>
      <c r="C257" s="256">
        <v>120.8972942740007</v>
      </c>
    </row>
    <row r="258" spans="2:3" x14ac:dyDescent="0.25">
      <c r="B258" s="257">
        <v>195</v>
      </c>
      <c r="C258" s="256">
        <v>90.709190323040673</v>
      </c>
    </row>
    <row r="259" spans="2:3" x14ac:dyDescent="0.25">
      <c r="B259" s="257">
        <v>196</v>
      </c>
      <c r="C259" s="256">
        <v>144.12384468408266</v>
      </c>
    </row>
    <row r="260" spans="2:3" x14ac:dyDescent="0.25">
      <c r="B260" s="257">
        <v>197</v>
      </c>
      <c r="C260" s="256">
        <v>116.35479490937023</v>
      </c>
    </row>
    <row r="261" spans="2:3" x14ac:dyDescent="0.25">
      <c r="B261" s="257">
        <v>198</v>
      </c>
      <c r="C261" s="256">
        <v>96.466612725461601</v>
      </c>
    </row>
    <row r="262" spans="2:3" x14ac:dyDescent="0.25">
      <c r="B262" s="257">
        <v>199</v>
      </c>
      <c r="C262" s="256">
        <v>106.8844111356473</v>
      </c>
    </row>
    <row r="263" spans="2:3" x14ac:dyDescent="0.25">
      <c r="B263" s="257">
        <v>200</v>
      </c>
      <c r="C263" s="256">
        <v>157.32659789558576</v>
      </c>
    </row>
    <row r="264" spans="2:3" x14ac:dyDescent="0.25">
      <c r="B264" s="257">
        <v>201</v>
      </c>
      <c r="C264" s="256">
        <v>105.48647298921705</v>
      </c>
    </row>
    <row r="265" spans="2:3" x14ac:dyDescent="0.25">
      <c r="B265" s="257">
        <v>202</v>
      </c>
      <c r="C265" s="256">
        <v>110.45168034822569</v>
      </c>
    </row>
    <row r="266" spans="2:3" x14ac:dyDescent="0.25">
      <c r="B266" s="257">
        <v>203</v>
      </c>
      <c r="C266" s="256">
        <v>142.97041289186029</v>
      </c>
    </row>
    <row r="267" spans="2:3" x14ac:dyDescent="0.25">
      <c r="B267" s="257">
        <v>204</v>
      </c>
      <c r="C267" s="256">
        <v>100.30081837274003</v>
      </c>
    </row>
    <row r="268" spans="2:3" x14ac:dyDescent="0.25">
      <c r="B268" s="257">
        <v>205</v>
      </c>
      <c r="C268" s="256">
        <v>118.27806435478814</v>
      </c>
    </row>
    <row r="269" spans="2:3" x14ac:dyDescent="0.25">
      <c r="B269" s="257">
        <v>206</v>
      </c>
      <c r="C269" s="256">
        <v>118.96694835775992</v>
      </c>
    </row>
    <row r="270" spans="2:3" x14ac:dyDescent="0.25">
      <c r="B270" s="257">
        <v>207</v>
      </c>
      <c r="C270" s="256">
        <v>135.86474400605664</v>
      </c>
    </row>
    <row r="271" spans="2:3" x14ac:dyDescent="0.25">
      <c r="B271" s="257">
        <v>208</v>
      </c>
      <c r="C271" s="256">
        <v>108.65098034020257</v>
      </c>
    </row>
    <row r="272" spans="2:3" x14ac:dyDescent="0.25">
      <c r="B272" s="257">
        <v>209</v>
      </c>
      <c r="C272" s="256">
        <v>157.31254032265127</v>
      </c>
    </row>
    <row r="273" spans="2:3" x14ac:dyDescent="0.25">
      <c r="B273" s="257">
        <v>210</v>
      </c>
      <c r="C273" s="256">
        <v>154.55423178788726</v>
      </c>
    </row>
    <row r="274" spans="2:3" x14ac:dyDescent="0.25">
      <c r="B274" s="257">
        <v>211</v>
      </c>
      <c r="C274" s="256">
        <v>123.0791407632623</v>
      </c>
    </row>
    <row r="275" spans="2:3" x14ac:dyDescent="0.25">
      <c r="B275" s="257">
        <v>212</v>
      </c>
      <c r="C275" s="256">
        <v>109.4117632172302</v>
      </c>
    </row>
    <row r="276" spans="2:3" x14ac:dyDescent="0.25">
      <c r="B276" s="257">
        <v>213</v>
      </c>
      <c r="C276" s="256">
        <v>108.36101962566688</v>
      </c>
    </row>
    <row r="277" spans="2:3" x14ac:dyDescent="0.25">
      <c r="B277" s="257">
        <v>214</v>
      </c>
      <c r="C277" s="256">
        <v>114.02762188976789</v>
      </c>
    </row>
    <row r="278" spans="2:3" x14ac:dyDescent="0.25">
      <c r="B278" s="257">
        <v>215</v>
      </c>
      <c r="C278" s="256">
        <v>143.16743075820023</v>
      </c>
    </row>
    <row r="279" spans="2:3" x14ac:dyDescent="0.25">
      <c r="B279" s="257">
        <v>216</v>
      </c>
      <c r="C279" s="256">
        <v>129.44947896862911</v>
      </c>
    </row>
    <row r="280" spans="2:3" x14ac:dyDescent="0.25">
      <c r="B280" s="257">
        <v>217</v>
      </c>
      <c r="C280" s="256">
        <v>104.55366735717365</v>
      </c>
    </row>
    <row r="281" spans="2:3" x14ac:dyDescent="0.25">
      <c r="B281" s="257">
        <v>218</v>
      </c>
      <c r="C281" s="256">
        <v>87.178900109447625</v>
      </c>
    </row>
    <row r="282" spans="2:3" x14ac:dyDescent="0.25">
      <c r="B282" s="257">
        <v>219</v>
      </c>
      <c r="C282" s="256">
        <v>139.9787099252307</v>
      </c>
    </row>
    <row r="283" spans="2:3" x14ac:dyDescent="0.25">
      <c r="B283" s="257">
        <v>220</v>
      </c>
      <c r="C283" s="256">
        <v>76.712005291311186</v>
      </c>
    </row>
    <row r="284" spans="2:3" x14ac:dyDescent="0.25">
      <c r="B284" s="257">
        <v>221</v>
      </c>
      <c r="C284" s="256">
        <v>100.20600034520615</v>
      </c>
    </row>
    <row r="285" spans="2:3" x14ac:dyDescent="0.25">
      <c r="B285" s="257">
        <v>222</v>
      </c>
      <c r="C285" s="256">
        <v>128.63854946424161</v>
      </c>
    </row>
    <row r="286" spans="2:3" x14ac:dyDescent="0.25">
      <c r="B286" s="257">
        <v>223</v>
      </c>
      <c r="C286" s="256">
        <v>124.73869021856683</v>
      </c>
    </row>
    <row r="287" spans="2:3" x14ac:dyDescent="0.25">
      <c r="B287" s="257">
        <v>224</v>
      </c>
      <c r="C287" s="256">
        <v>106.50813126052442</v>
      </c>
    </row>
    <row r="288" spans="2:3" x14ac:dyDescent="0.25">
      <c r="B288" s="257">
        <v>225</v>
      </c>
      <c r="C288" s="256">
        <v>50.037186127874151</v>
      </c>
    </row>
    <row r="289" spans="2:3" x14ac:dyDescent="0.25">
      <c r="B289" s="257">
        <v>226</v>
      </c>
      <c r="C289" s="256">
        <v>94.701459209398294</v>
      </c>
    </row>
    <row r="290" spans="2:3" x14ac:dyDescent="0.25">
      <c r="B290" s="257">
        <v>227</v>
      </c>
      <c r="C290" s="256">
        <v>101.64933032848299</v>
      </c>
    </row>
    <row r="291" spans="2:3" x14ac:dyDescent="0.25">
      <c r="B291" s="257">
        <v>228</v>
      </c>
      <c r="C291" s="256">
        <v>143.70939396996351</v>
      </c>
    </row>
    <row r="292" spans="2:3" x14ac:dyDescent="0.25">
      <c r="B292" s="257">
        <v>229</v>
      </c>
      <c r="C292" s="256">
        <v>100.53361032213459</v>
      </c>
    </row>
    <row r="293" spans="2:3" x14ac:dyDescent="0.25">
      <c r="B293" s="257">
        <v>230</v>
      </c>
      <c r="C293" s="256">
        <v>110.00107197659919</v>
      </c>
    </row>
    <row r="294" spans="2:3" x14ac:dyDescent="0.25">
      <c r="B294" s="257">
        <v>231</v>
      </c>
      <c r="C294" s="256">
        <v>113.58736057978308</v>
      </c>
    </row>
    <row r="295" spans="2:3" x14ac:dyDescent="0.25">
      <c r="B295" s="257">
        <v>232</v>
      </c>
      <c r="C295" s="256">
        <v>144.00850506099871</v>
      </c>
    </row>
    <row r="296" spans="2:3" x14ac:dyDescent="0.25">
      <c r="B296" s="257">
        <v>233</v>
      </c>
      <c r="C296" s="256">
        <v>86.030913237138819</v>
      </c>
    </row>
    <row r="297" spans="2:3" x14ac:dyDescent="0.25">
      <c r="B297" s="257">
        <v>234</v>
      </c>
      <c r="C297" s="256">
        <v>133.75178558599819</v>
      </c>
    </row>
    <row r="298" spans="2:3" x14ac:dyDescent="0.25">
      <c r="B298" s="257">
        <v>235</v>
      </c>
      <c r="C298" s="256">
        <v>125.99718507471466</v>
      </c>
    </row>
    <row r="299" spans="2:3" x14ac:dyDescent="0.25">
      <c r="B299" s="257">
        <v>236</v>
      </c>
      <c r="C299" s="256">
        <v>121.9929643495676</v>
      </c>
    </row>
    <row r="300" spans="2:3" x14ac:dyDescent="0.25">
      <c r="B300" s="257">
        <v>237</v>
      </c>
      <c r="C300" s="256">
        <v>105.09805782720824</v>
      </c>
    </row>
    <row r="301" spans="2:3" x14ac:dyDescent="0.25">
      <c r="B301" s="257">
        <v>238</v>
      </c>
      <c r="C301" s="256">
        <v>115.97596959393549</v>
      </c>
    </row>
    <row r="302" spans="2:3" x14ac:dyDescent="0.25">
      <c r="B302" s="257">
        <v>239</v>
      </c>
      <c r="C302" s="256">
        <v>77.752595298311263</v>
      </c>
    </row>
    <row r="303" spans="2:3" x14ac:dyDescent="0.25">
      <c r="B303" s="257">
        <v>240</v>
      </c>
      <c r="C303" s="256">
        <v>101.88260798596379</v>
      </c>
    </row>
    <row r="304" spans="2:3" x14ac:dyDescent="0.25">
      <c r="B304" s="257">
        <v>241</v>
      </c>
      <c r="C304" s="256">
        <v>93.267544626172992</v>
      </c>
    </row>
    <row r="305" spans="2:3" x14ac:dyDescent="0.25">
      <c r="B305" s="257">
        <v>242</v>
      </c>
      <c r="C305" s="256">
        <v>103.72320224373271</v>
      </c>
    </row>
    <row r="306" spans="2:3" x14ac:dyDescent="0.25">
      <c r="B306" s="257">
        <v>243</v>
      </c>
      <c r="C306" s="256">
        <v>108.80756579879434</v>
      </c>
    </row>
    <row r="307" spans="2:3" x14ac:dyDescent="0.25">
      <c r="B307" s="257">
        <v>244</v>
      </c>
      <c r="C307" s="256">
        <v>151.05417820105285</v>
      </c>
    </row>
    <row r="308" spans="2:3" x14ac:dyDescent="0.25">
      <c r="B308" s="257">
        <v>245</v>
      </c>
      <c r="C308" s="256">
        <v>148.32191177239824</v>
      </c>
    </row>
    <row r="309" spans="2:3" x14ac:dyDescent="0.25">
      <c r="B309" s="257">
        <v>246</v>
      </c>
      <c r="C309" s="256">
        <v>117.48472594222912</v>
      </c>
    </row>
    <row r="310" spans="2:3" x14ac:dyDescent="0.25">
      <c r="B310" s="257">
        <v>247</v>
      </c>
      <c r="C310" s="256">
        <v>137.47880194671538</v>
      </c>
    </row>
    <row r="311" spans="2:3" x14ac:dyDescent="0.25">
      <c r="B311" s="257">
        <v>248</v>
      </c>
      <c r="C311" s="256">
        <v>102.49900423504758</v>
      </c>
    </row>
    <row r="312" spans="2:3" x14ac:dyDescent="0.25">
      <c r="B312" s="257">
        <v>249</v>
      </c>
      <c r="C312" s="256">
        <v>94.412934198128269</v>
      </c>
    </row>
    <row r="313" spans="2:3" x14ac:dyDescent="0.25">
      <c r="B313" s="257">
        <v>250</v>
      </c>
      <c r="C313" s="256">
        <v>146.81937921565731</v>
      </c>
    </row>
    <row r="314" spans="2:3" x14ac:dyDescent="0.25">
      <c r="B314" s="257">
        <v>251</v>
      </c>
      <c r="C314" s="256">
        <v>123.32318368137945</v>
      </c>
    </row>
    <row r="315" spans="2:3" x14ac:dyDescent="0.25">
      <c r="B315" s="257">
        <v>252</v>
      </c>
      <c r="C315" s="256">
        <v>110.25246324626197</v>
      </c>
    </row>
    <row r="316" spans="2:3" x14ac:dyDescent="0.25">
      <c r="B316" s="257">
        <v>253</v>
      </c>
      <c r="C316" s="256">
        <v>122.9962010869818</v>
      </c>
    </row>
    <row r="317" spans="2:3" x14ac:dyDescent="0.25">
      <c r="B317" s="257">
        <v>254</v>
      </c>
      <c r="C317" s="256">
        <v>126.1022231605766</v>
      </c>
    </row>
    <row r="318" spans="2:3" x14ac:dyDescent="0.25">
      <c r="B318" s="257">
        <v>255</v>
      </c>
      <c r="C318" s="256">
        <v>172.87388288368717</v>
      </c>
    </row>
    <row r="319" spans="2:3" x14ac:dyDescent="0.25">
      <c r="B319" s="257">
        <v>256</v>
      </c>
      <c r="C319" s="256">
        <v>107.45918548878372</v>
      </c>
    </row>
    <row r="320" spans="2:3" x14ac:dyDescent="0.25">
      <c r="B320" s="257">
        <v>257</v>
      </c>
      <c r="C320" s="256">
        <v>144.11358438111077</v>
      </c>
    </row>
    <row r="321" spans="2:3" x14ac:dyDescent="0.25">
      <c r="B321" s="257">
        <v>258</v>
      </c>
      <c r="C321" s="256">
        <v>150.46806074813068</v>
      </c>
    </row>
    <row r="322" spans="2:3" x14ac:dyDescent="0.25">
      <c r="B322" s="257">
        <v>259</v>
      </c>
      <c r="C322" s="256">
        <v>138.72483149931782</v>
      </c>
    </row>
    <row r="323" spans="2:3" x14ac:dyDescent="0.25">
      <c r="B323" s="257">
        <v>260</v>
      </c>
      <c r="C323" s="256">
        <v>97.63088983127831</v>
      </c>
    </row>
    <row r="324" spans="2:3" x14ac:dyDescent="0.25">
      <c r="B324" s="257">
        <v>261</v>
      </c>
      <c r="C324" s="256">
        <v>149.02917793564328</v>
      </c>
    </row>
    <row r="325" spans="2:3" x14ac:dyDescent="0.25">
      <c r="B325" s="257">
        <v>262</v>
      </c>
      <c r="C325" s="256">
        <v>144.25604214528852</v>
      </c>
    </row>
    <row r="326" spans="2:3" x14ac:dyDescent="0.25">
      <c r="B326" s="257">
        <v>263</v>
      </c>
      <c r="C326" s="256">
        <v>125.40074058983372</v>
      </c>
    </row>
    <row r="327" spans="2:3" x14ac:dyDescent="0.25">
      <c r="B327" s="257">
        <v>264</v>
      </c>
      <c r="C327" s="256">
        <v>99.651681253782641</v>
      </c>
    </row>
    <row r="328" spans="2:3" x14ac:dyDescent="0.25">
      <c r="B328" s="257">
        <v>265</v>
      </c>
      <c r="C328" s="256">
        <v>195.91565260028605</v>
      </c>
    </row>
    <row r="329" spans="2:3" x14ac:dyDescent="0.25">
      <c r="B329" s="257">
        <v>266</v>
      </c>
      <c r="C329" s="256">
        <v>113.8335601630655</v>
      </c>
    </row>
    <row r="330" spans="2:3" x14ac:dyDescent="0.25">
      <c r="B330" s="257">
        <v>267</v>
      </c>
      <c r="C330" s="256">
        <v>161.12750963946883</v>
      </c>
    </row>
    <row r="331" spans="2:3" x14ac:dyDescent="0.25">
      <c r="B331" s="257">
        <v>268</v>
      </c>
      <c r="C331" s="256">
        <v>124.74260718336116</v>
      </c>
    </row>
    <row r="332" spans="2:3" x14ac:dyDescent="0.25">
      <c r="B332" s="257">
        <v>269</v>
      </c>
      <c r="C332" s="256">
        <v>136.7586041535275</v>
      </c>
    </row>
    <row r="333" spans="2:3" x14ac:dyDescent="0.25">
      <c r="B333" s="257">
        <v>270</v>
      </c>
      <c r="C333" s="256">
        <v>64.974946301247087</v>
      </c>
    </row>
    <row r="334" spans="2:3" x14ac:dyDescent="0.25">
      <c r="B334" s="257">
        <v>271</v>
      </c>
      <c r="C334" s="256">
        <v>115.54161596209188</v>
      </c>
    </row>
    <row r="335" spans="2:3" x14ac:dyDescent="0.25">
      <c r="B335" s="257">
        <v>272</v>
      </c>
      <c r="C335" s="256">
        <v>117.70058730541547</v>
      </c>
    </row>
    <row r="336" spans="2:3" x14ac:dyDescent="0.25">
      <c r="B336" s="257">
        <v>273</v>
      </c>
      <c r="C336" s="256">
        <v>75.415857860493276</v>
      </c>
    </row>
    <row r="337" spans="2:3" x14ac:dyDescent="0.25">
      <c r="B337" s="257">
        <v>274</v>
      </c>
      <c r="C337" s="256">
        <v>140.01268614422747</v>
      </c>
    </row>
    <row r="338" spans="2:3" x14ac:dyDescent="0.25">
      <c r="B338" s="257">
        <v>275</v>
      </c>
      <c r="C338" s="256">
        <v>122.79358769116239</v>
      </c>
    </row>
    <row r="339" spans="2:3" x14ac:dyDescent="0.25">
      <c r="B339" s="257">
        <v>276</v>
      </c>
      <c r="C339" s="256">
        <v>118.42731208356346</v>
      </c>
    </row>
    <row r="340" spans="2:3" x14ac:dyDescent="0.25">
      <c r="B340" s="257">
        <v>277</v>
      </c>
      <c r="C340" s="256">
        <v>123.43610660154344</v>
      </c>
    </row>
    <row r="341" spans="2:3" x14ac:dyDescent="0.25">
      <c r="B341" s="257">
        <v>278</v>
      </c>
      <c r="C341" s="256">
        <v>145.12852536098836</v>
      </c>
    </row>
    <row r="342" spans="2:3" x14ac:dyDescent="0.25">
      <c r="B342" s="257">
        <v>279</v>
      </c>
      <c r="C342" s="256">
        <v>89.947454889082593</v>
      </c>
    </row>
    <row r="343" spans="2:3" x14ac:dyDescent="0.25">
      <c r="B343" s="257">
        <v>280</v>
      </c>
      <c r="C343" s="256">
        <v>125.64385606364198</v>
      </c>
    </row>
    <row r="344" spans="2:3" x14ac:dyDescent="0.25">
      <c r="B344" s="257">
        <v>281</v>
      </c>
      <c r="C344" s="256">
        <v>127.75648489241277</v>
      </c>
    </row>
    <row r="345" spans="2:3" x14ac:dyDescent="0.25">
      <c r="B345" s="257">
        <v>282</v>
      </c>
      <c r="C345" s="256">
        <v>140.3259291020133</v>
      </c>
    </row>
    <row r="346" spans="2:3" x14ac:dyDescent="0.25">
      <c r="B346" s="257">
        <v>283</v>
      </c>
      <c r="C346" s="256">
        <v>105.86947237369307</v>
      </c>
    </row>
    <row r="347" spans="2:3" x14ac:dyDescent="0.25">
      <c r="B347" s="257">
        <v>284</v>
      </c>
      <c r="C347" s="256">
        <v>93.293463147025946</v>
      </c>
    </row>
    <row r="348" spans="2:3" x14ac:dyDescent="0.25">
      <c r="B348" s="257">
        <v>285</v>
      </c>
      <c r="C348" s="256">
        <v>122.86963792078038</v>
      </c>
    </row>
    <row r="349" spans="2:3" x14ac:dyDescent="0.25">
      <c r="B349" s="257">
        <v>286</v>
      </c>
      <c r="C349" s="256">
        <v>131.33213140501343</v>
      </c>
    </row>
    <row r="350" spans="2:3" x14ac:dyDescent="0.25">
      <c r="B350" s="257">
        <v>287</v>
      </c>
      <c r="C350" s="256">
        <v>153.60254799602416</v>
      </c>
    </row>
    <row r="351" spans="2:3" x14ac:dyDescent="0.25">
      <c r="B351" s="257">
        <v>288</v>
      </c>
      <c r="C351" s="256">
        <v>128.76853364161846</v>
      </c>
    </row>
    <row r="352" spans="2:3" x14ac:dyDescent="0.25">
      <c r="B352" s="257">
        <v>289</v>
      </c>
      <c r="C352" s="256">
        <v>136.45293100527473</v>
      </c>
    </row>
    <row r="353" spans="2:3" x14ac:dyDescent="0.25">
      <c r="B353" s="257">
        <v>290</v>
      </c>
      <c r="C353" s="256">
        <v>93.864331730225047</v>
      </c>
    </row>
    <row r="354" spans="2:3" x14ac:dyDescent="0.25">
      <c r="B354" s="257">
        <v>291</v>
      </c>
      <c r="C354" s="256">
        <v>121.55443630363362</v>
      </c>
    </row>
    <row r="355" spans="2:3" x14ac:dyDescent="0.25">
      <c r="B355" s="257">
        <v>292</v>
      </c>
      <c r="C355" s="256">
        <v>70.672141361695623</v>
      </c>
    </row>
    <row r="356" spans="2:3" x14ac:dyDescent="0.25">
      <c r="B356" s="257">
        <v>293</v>
      </c>
      <c r="C356" s="256">
        <v>90.105090534331197</v>
      </c>
    </row>
    <row r="357" spans="2:3" x14ac:dyDescent="0.25">
      <c r="B357" s="257">
        <v>294</v>
      </c>
      <c r="C357" s="256">
        <v>118.32448358903105</v>
      </c>
    </row>
    <row r="358" spans="2:3" x14ac:dyDescent="0.25">
      <c r="B358" s="257">
        <v>295</v>
      </c>
      <c r="C358" s="256">
        <v>114.83960508042804</v>
      </c>
    </row>
    <row r="359" spans="2:3" x14ac:dyDescent="0.25">
      <c r="B359" s="257">
        <v>296</v>
      </c>
      <c r="C359" s="256">
        <v>139.94313697524279</v>
      </c>
    </row>
    <row r="360" spans="2:3" x14ac:dyDescent="0.25">
      <c r="B360" s="257">
        <v>297</v>
      </c>
      <c r="C360" s="256">
        <v>87.556687145652802</v>
      </c>
    </row>
    <row r="361" spans="2:3" x14ac:dyDescent="0.25">
      <c r="B361" s="257">
        <v>298</v>
      </c>
      <c r="C361" s="256">
        <v>111.68483071656621</v>
      </c>
    </row>
    <row r="362" spans="2:3" x14ac:dyDescent="0.25">
      <c r="B362" s="257">
        <v>299</v>
      </c>
      <c r="C362" s="256">
        <v>103.01575731009144</v>
      </c>
    </row>
    <row r="363" spans="2:3" x14ac:dyDescent="0.25">
      <c r="B363" s="257">
        <v>300</v>
      </c>
      <c r="C363" s="256">
        <v>138.61585029968785</v>
      </c>
    </row>
    <row r="364" spans="2:3" x14ac:dyDescent="0.25">
      <c r="B364" s="257">
        <v>301</v>
      </c>
      <c r="C364" s="256">
        <v>96.529504862637467</v>
      </c>
    </row>
    <row r="365" spans="2:3" x14ac:dyDescent="0.25">
      <c r="B365" s="257">
        <v>302</v>
      </c>
      <c r="C365" s="256">
        <v>85.094139632059083</v>
      </c>
    </row>
    <row r="366" spans="2:3" x14ac:dyDescent="0.25">
      <c r="B366" s="257">
        <v>303</v>
      </c>
      <c r="C366" s="256">
        <v>91.094139448558451</v>
      </c>
    </row>
    <row r="367" spans="2:3" x14ac:dyDescent="0.25">
      <c r="B367" s="257">
        <v>304</v>
      </c>
      <c r="C367" s="256">
        <v>124.26672952892298</v>
      </c>
    </row>
    <row r="368" spans="2:3" x14ac:dyDescent="0.25">
      <c r="B368" s="257">
        <v>305</v>
      </c>
      <c r="C368" s="256">
        <v>120.87301408469266</v>
      </c>
    </row>
    <row r="369" spans="2:3" x14ac:dyDescent="0.25">
      <c r="B369" s="257">
        <v>306</v>
      </c>
      <c r="C369" s="256">
        <v>111.46104202886525</v>
      </c>
    </row>
    <row r="370" spans="2:3" x14ac:dyDescent="0.25">
      <c r="B370" s="257">
        <v>307</v>
      </c>
      <c r="C370" s="256">
        <v>124.39263181186072</v>
      </c>
    </row>
    <row r="371" spans="2:3" x14ac:dyDescent="0.25">
      <c r="B371" s="257">
        <v>308</v>
      </c>
      <c r="C371" s="256">
        <v>126.87593583546548</v>
      </c>
    </row>
    <row r="372" spans="2:3" x14ac:dyDescent="0.25">
      <c r="B372" s="257">
        <v>309</v>
      </c>
      <c r="C372" s="256">
        <v>157.01364183222603</v>
      </c>
    </row>
    <row r="373" spans="2:3" x14ac:dyDescent="0.25">
      <c r="B373" s="257">
        <v>310</v>
      </c>
      <c r="C373" s="256">
        <v>92.125655075080601</v>
      </c>
    </row>
    <row r="374" spans="2:3" x14ac:dyDescent="0.25">
      <c r="B374" s="257">
        <v>311</v>
      </c>
      <c r="C374" s="256">
        <v>109.77168997626615</v>
      </c>
    </row>
    <row r="375" spans="2:3" x14ac:dyDescent="0.25">
      <c r="B375" s="257">
        <v>312</v>
      </c>
      <c r="C375" s="256">
        <v>133.66520736462078</v>
      </c>
    </row>
    <row r="376" spans="2:3" x14ac:dyDescent="0.25">
      <c r="B376" s="257">
        <v>313</v>
      </c>
      <c r="C376" s="256">
        <v>138.45314443621174</v>
      </c>
    </row>
    <row r="377" spans="2:3" x14ac:dyDescent="0.25">
      <c r="B377" s="257">
        <v>314</v>
      </c>
      <c r="C377" s="256">
        <v>52.87710793925423</v>
      </c>
    </row>
    <row r="378" spans="2:3" x14ac:dyDescent="0.25">
      <c r="B378" s="257">
        <v>315</v>
      </c>
      <c r="C378" s="256">
        <v>87.4141828946033</v>
      </c>
    </row>
    <row r="379" spans="2:3" x14ac:dyDescent="0.25">
      <c r="B379" s="257">
        <v>316</v>
      </c>
      <c r="C379" s="256">
        <v>150.82362038910171</v>
      </c>
    </row>
    <row r="380" spans="2:3" x14ac:dyDescent="0.25">
      <c r="B380" s="257">
        <v>317</v>
      </c>
      <c r="C380" s="256">
        <v>142.60937612892926</v>
      </c>
    </row>
    <row r="381" spans="2:3" x14ac:dyDescent="0.25">
      <c r="B381" s="257">
        <v>318</v>
      </c>
      <c r="C381" s="256">
        <v>148.68513248540108</v>
      </c>
    </row>
    <row r="382" spans="2:3" x14ac:dyDescent="0.25">
      <c r="B382" s="257">
        <v>319</v>
      </c>
      <c r="C382" s="256">
        <v>111.4927897925612</v>
      </c>
    </row>
    <row r="383" spans="2:3" x14ac:dyDescent="0.25">
      <c r="B383" s="257">
        <v>320</v>
      </c>
      <c r="C383" s="256">
        <v>103.77432726295788</v>
      </c>
    </row>
    <row r="384" spans="2:3" x14ac:dyDescent="0.25">
      <c r="B384" s="257">
        <v>321</v>
      </c>
      <c r="C384" s="256">
        <v>101.80163422370535</v>
      </c>
    </row>
    <row r="385" spans="2:3" x14ac:dyDescent="0.25">
      <c r="B385" s="257">
        <v>322</v>
      </c>
      <c r="C385" s="256">
        <v>94.324431538716368</v>
      </c>
    </row>
    <row r="386" spans="2:3" x14ac:dyDescent="0.25">
      <c r="B386" s="257">
        <v>323</v>
      </c>
      <c r="C386" s="256">
        <v>134.7825149264583</v>
      </c>
    </row>
    <row r="387" spans="2:3" x14ac:dyDescent="0.25">
      <c r="B387" s="257">
        <v>324</v>
      </c>
      <c r="C387" s="256">
        <v>91.0308824523852</v>
      </c>
    </row>
    <row r="388" spans="2:3" x14ac:dyDescent="0.25">
      <c r="B388" s="257">
        <v>325</v>
      </c>
      <c r="C388" s="256">
        <v>167.613352042109</v>
      </c>
    </row>
    <row r="389" spans="2:3" x14ac:dyDescent="0.25">
      <c r="B389" s="257">
        <v>326</v>
      </c>
      <c r="C389" s="256">
        <v>146.65113108651667</v>
      </c>
    </row>
    <row r="390" spans="2:3" x14ac:dyDescent="0.25">
      <c r="B390" s="257">
        <v>327</v>
      </c>
      <c r="C390" s="256">
        <v>95.289155111251745</v>
      </c>
    </row>
    <row r="391" spans="2:3" x14ac:dyDescent="0.25">
      <c r="B391" s="257">
        <v>328</v>
      </c>
      <c r="C391" s="256">
        <v>139.12025797230632</v>
      </c>
    </row>
    <row r="392" spans="2:3" x14ac:dyDescent="0.25">
      <c r="B392" s="257">
        <v>329</v>
      </c>
      <c r="C392" s="256">
        <v>125.58935768360486</v>
      </c>
    </row>
    <row r="393" spans="2:3" x14ac:dyDescent="0.25">
      <c r="B393" s="257">
        <v>330</v>
      </c>
      <c r="C393" s="256">
        <v>94.31769696639077</v>
      </c>
    </row>
    <row r="394" spans="2:3" x14ac:dyDescent="0.25">
      <c r="B394" s="257">
        <v>331</v>
      </c>
      <c r="C394" s="256">
        <v>157.68918009327459</v>
      </c>
    </row>
    <row r="395" spans="2:3" x14ac:dyDescent="0.25">
      <c r="B395" s="257">
        <v>332</v>
      </c>
      <c r="C395" s="256">
        <v>126.23553548537096</v>
      </c>
    </row>
    <row r="396" spans="2:3" x14ac:dyDescent="0.25">
      <c r="B396" s="257">
        <v>333</v>
      </c>
      <c r="C396" s="256">
        <v>113.01219236577275</v>
      </c>
    </row>
    <row r="397" spans="2:3" x14ac:dyDescent="0.25">
      <c r="B397" s="257">
        <v>334</v>
      </c>
      <c r="C397" s="256">
        <v>115.70031274796588</v>
      </c>
    </row>
    <row r="398" spans="2:3" x14ac:dyDescent="0.25">
      <c r="B398" s="257">
        <v>335</v>
      </c>
      <c r="C398" s="256">
        <v>118.64147863389009</v>
      </c>
    </row>
    <row r="399" spans="2:3" x14ac:dyDescent="0.25">
      <c r="B399" s="257">
        <v>336</v>
      </c>
      <c r="C399" s="256">
        <v>124.86576702354483</v>
      </c>
    </row>
    <row r="400" spans="2:3" x14ac:dyDescent="0.25">
      <c r="B400" s="257">
        <v>337</v>
      </c>
      <c r="C400" s="256">
        <v>115.34208898269408</v>
      </c>
    </row>
    <row r="401" spans="2:3" x14ac:dyDescent="0.25">
      <c r="B401" s="257">
        <v>338</v>
      </c>
      <c r="C401" s="256">
        <v>140.5372114290505</v>
      </c>
    </row>
    <row r="402" spans="2:3" x14ac:dyDescent="0.25">
      <c r="B402" s="257">
        <v>339</v>
      </c>
      <c r="C402" s="256">
        <v>150.50544037573462</v>
      </c>
    </row>
    <row r="403" spans="2:3" x14ac:dyDescent="0.25">
      <c r="B403" s="257">
        <v>340</v>
      </c>
      <c r="C403" s="256">
        <v>87.559026041666655</v>
      </c>
    </row>
    <row r="404" spans="2:3" x14ac:dyDescent="0.25">
      <c r="B404" s="257">
        <v>341</v>
      </c>
      <c r="C404" s="256">
        <v>91.373278226852221</v>
      </c>
    </row>
    <row r="405" spans="2:3" x14ac:dyDescent="0.25">
      <c r="B405" s="257">
        <v>342</v>
      </c>
      <c r="C405" s="256">
        <v>138.9406649812679</v>
      </c>
    </row>
    <row r="406" spans="2:3" x14ac:dyDescent="0.25">
      <c r="B406" s="257">
        <v>343</v>
      </c>
      <c r="C406" s="256">
        <v>72.73407587007145</v>
      </c>
    </row>
    <row r="407" spans="2:3" x14ac:dyDescent="0.25">
      <c r="B407" s="257">
        <v>344</v>
      </c>
      <c r="C407" s="256">
        <v>97.203623332574651</v>
      </c>
    </row>
    <row r="408" spans="2:3" x14ac:dyDescent="0.25">
      <c r="B408" s="257">
        <v>345</v>
      </c>
      <c r="C408" s="256">
        <v>116.2844452782588</v>
      </c>
    </row>
    <row r="409" spans="2:3" x14ac:dyDescent="0.25">
      <c r="B409" s="257">
        <v>346</v>
      </c>
      <c r="C409" s="256">
        <v>150.72135564565494</v>
      </c>
    </row>
    <row r="410" spans="2:3" x14ac:dyDescent="0.25">
      <c r="B410" s="257">
        <v>347</v>
      </c>
      <c r="C410" s="256">
        <v>100.42597384755544</v>
      </c>
    </row>
    <row r="411" spans="2:3" x14ac:dyDescent="0.25">
      <c r="B411" s="257">
        <v>348</v>
      </c>
      <c r="C411" s="256">
        <v>113.90404304847941</v>
      </c>
    </row>
    <row r="412" spans="2:3" x14ac:dyDescent="0.25">
      <c r="B412" s="257">
        <v>349</v>
      </c>
      <c r="C412" s="256">
        <v>115.51267047092119</v>
      </c>
    </row>
    <row r="413" spans="2:3" x14ac:dyDescent="0.25">
      <c r="B413" s="257">
        <v>350</v>
      </c>
      <c r="C413" s="256">
        <v>142.37972618642362</v>
      </c>
    </row>
    <row r="414" spans="2:3" x14ac:dyDescent="0.25">
      <c r="B414" s="257">
        <v>351</v>
      </c>
      <c r="C414" s="256">
        <v>107.05778747806214</v>
      </c>
    </row>
    <row r="415" spans="2:3" x14ac:dyDescent="0.25">
      <c r="B415" s="257">
        <v>352</v>
      </c>
      <c r="C415" s="256">
        <v>110.90425983406818</v>
      </c>
    </row>
    <row r="416" spans="2:3" x14ac:dyDescent="0.25">
      <c r="B416" s="257">
        <v>353</v>
      </c>
      <c r="C416" s="256">
        <v>160.40788043632443</v>
      </c>
    </row>
    <row r="417" spans="2:3" x14ac:dyDescent="0.25">
      <c r="B417" s="257">
        <v>354</v>
      </c>
      <c r="C417" s="256">
        <v>112.64235108925811</v>
      </c>
    </row>
    <row r="418" spans="2:3" x14ac:dyDescent="0.25">
      <c r="B418" s="257">
        <v>355</v>
      </c>
      <c r="C418" s="256">
        <v>148.10216011422165</v>
      </c>
    </row>
    <row r="419" spans="2:3" x14ac:dyDescent="0.25">
      <c r="B419" s="257">
        <v>356</v>
      </c>
      <c r="C419" s="256">
        <v>158.02650344627878</v>
      </c>
    </row>
    <row r="420" spans="2:3" x14ac:dyDescent="0.25">
      <c r="B420" s="257">
        <v>357</v>
      </c>
      <c r="C420" s="256">
        <v>123.2584197892151</v>
      </c>
    </row>
    <row r="421" spans="2:3" x14ac:dyDescent="0.25">
      <c r="B421" s="257">
        <v>358</v>
      </c>
      <c r="C421" s="256">
        <v>95.952491429731069</v>
      </c>
    </row>
    <row r="422" spans="2:3" x14ac:dyDescent="0.25">
      <c r="B422" s="257">
        <v>359</v>
      </c>
      <c r="C422" s="256">
        <v>101.10848306676621</v>
      </c>
    </row>
    <row r="423" spans="2:3" x14ac:dyDescent="0.25">
      <c r="B423" s="257">
        <v>360</v>
      </c>
      <c r="C423" s="256">
        <v>139.86795387766969</v>
      </c>
    </row>
    <row r="424" spans="2:3" x14ac:dyDescent="0.25">
      <c r="B424" s="257">
        <v>361</v>
      </c>
      <c r="C424" s="256">
        <v>133.38931676800919</v>
      </c>
    </row>
    <row r="425" spans="2:3" x14ac:dyDescent="0.25">
      <c r="B425" s="257">
        <v>362</v>
      </c>
      <c r="C425" s="256">
        <v>97.257400235575375</v>
      </c>
    </row>
    <row r="426" spans="2:3" x14ac:dyDescent="0.25">
      <c r="B426" s="257">
        <v>363</v>
      </c>
      <c r="C426" s="256">
        <v>114.17244585774012</v>
      </c>
    </row>
    <row r="427" spans="2:3" x14ac:dyDescent="0.25">
      <c r="B427" s="257">
        <v>364</v>
      </c>
      <c r="C427" s="256">
        <v>123.34095266137467</v>
      </c>
    </row>
    <row r="428" spans="2:3" x14ac:dyDescent="0.25">
      <c r="B428" s="257">
        <v>365</v>
      </c>
      <c r="C428" s="256">
        <v>105.26662777223164</v>
      </c>
    </row>
    <row r="429" spans="2:3" x14ac:dyDescent="0.25">
      <c r="B429" s="257">
        <v>366</v>
      </c>
      <c r="C429" s="256">
        <v>108.31997706288179</v>
      </c>
    </row>
    <row r="430" spans="2:3" x14ac:dyDescent="0.25">
      <c r="B430" s="257">
        <v>367</v>
      </c>
      <c r="C430" s="256">
        <v>82.224234925415004</v>
      </c>
    </row>
    <row r="431" spans="2:3" x14ac:dyDescent="0.25">
      <c r="B431" s="257">
        <v>368</v>
      </c>
      <c r="C431" s="256">
        <v>111.91078863755189</v>
      </c>
    </row>
    <row r="432" spans="2:3" x14ac:dyDescent="0.25">
      <c r="B432" s="257">
        <v>369</v>
      </c>
      <c r="C432" s="256">
        <v>133.57528787849432</v>
      </c>
    </row>
    <row r="433" spans="2:3" x14ac:dyDescent="0.25">
      <c r="B433" s="257">
        <v>370</v>
      </c>
      <c r="C433" s="256">
        <v>106.26373276815292</v>
      </c>
    </row>
    <row r="434" spans="2:3" x14ac:dyDescent="0.25">
      <c r="B434" s="257">
        <v>371</v>
      </c>
      <c r="C434" s="256">
        <v>157.66353840649069</v>
      </c>
    </row>
    <row r="435" spans="2:3" x14ac:dyDescent="0.25">
      <c r="B435" s="257">
        <v>372</v>
      </c>
      <c r="C435" s="256">
        <v>98.87697159760647</v>
      </c>
    </row>
    <row r="436" spans="2:3" x14ac:dyDescent="0.25">
      <c r="B436" s="257">
        <v>373</v>
      </c>
      <c r="C436" s="256">
        <v>141.69440146888095</v>
      </c>
    </row>
    <row r="437" spans="2:3" x14ac:dyDescent="0.25">
      <c r="B437" s="257">
        <v>374</v>
      </c>
      <c r="C437" s="256">
        <v>125.75796385838596</v>
      </c>
    </row>
    <row r="438" spans="2:3" x14ac:dyDescent="0.25">
      <c r="B438" s="257">
        <v>375</v>
      </c>
      <c r="C438" s="256">
        <v>116.31458803203907</v>
      </c>
    </row>
    <row r="439" spans="2:3" x14ac:dyDescent="0.25">
      <c r="B439" s="257">
        <v>376</v>
      </c>
      <c r="C439" s="256">
        <v>90.8421964944244</v>
      </c>
    </row>
    <row r="440" spans="2:3" x14ac:dyDescent="0.25">
      <c r="B440" s="257">
        <v>377</v>
      </c>
      <c r="C440" s="256">
        <v>140.45941822757075</v>
      </c>
    </row>
    <row r="441" spans="2:3" x14ac:dyDescent="0.25">
      <c r="B441" s="257">
        <v>378</v>
      </c>
      <c r="C441" s="256">
        <v>99.675336710263991</v>
      </c>
    </row>
    <row r="442" spans="2:3" x14ac:dyDescent="0.25">
      <c r="B442" s="257">
        <v>379</v>
      </c>
      <c r="C442" s="256">
        <v>95.649389327165707</v>
      </c>
    </row>
    <row r="443" spans="2:3" x14ac:dyDescent="0.25">
      <c r="B443" s="257">
        <v>380</v>
      </c>
      <c r="C443" s="256">
        <v>148.81946893734829</v>
      </c>
    </row>
    <row r="444" spans="2:3" x14ac:dyDescent="0.25">
      <c r="B444" s="257">
        <v>381</v>
      </c>
      <c r="C444" s="256">
        <v>120.78796566768848</v>
      </c>
    </row>
    <row r="445" spans="2:3" x14ac:dyDescent="0.25">
      <c r="B445" s="257">
        <v>382</v>
      </c>
      <c r="C445" s="256">
        <v>131.30647070130408</v>
      </c>
    </row>
    <row r="446" spans="2:3" x14ac:dyDescent="0.25">
      <c r="B446" s="257">
        <v>383</v>
      </c>
      <c r="C446" s="256">
        <v>142.57107710299837</v>
      </c>
    </row>
    <row r="447" spans="2:3" x14ac:dyDescent="0.25">
      <c r="B447" s="257">
        <v>384</v>
      </c>
      <c r="C447" s="256">
        <v>89.874544588395764</v>
      </c>
    </row>
    <row r="448" spans="2:3" x14ac:dyDescent="0.25">
      <c r="B448" s="257">
        <v>385</v>
      </c>
      <c r="C448" s="256">
        <v>122.69174313371893</v>
      </c>
    </row>
    <row r="449" spans="2:3" x14ac:dyDescent="0.25">
      <c r="B449" s="257">
        <v>386</v>
      </c>
      <c r="C449" s="256">
        <v>105.64480614369464</v>
      </c>
    </row>
    <row r="450" spans="2:3" x14ac:dyDescent="0.25">
      <c r="B450" s="257">
        <v>387</v>
      </c>
      <c r="C450" s="256">
        <v>100.50270542932461</v>
      </c>
    </row>
    <row r="451" spans="2:3" x14ac:dyDescent="0.25">
      <c r="B451" s="257">
        <v>388</v>
      </c>
      <c r="C451" s="256">
        <v>136.76007948750456</v>
      </c>
    </row>
    <row r="452" spans="2:3" x14ac:dyDescent="0.25">
      <c r="B452" s="257">
        <v>389</v>
      </c>
      <c r="C452" s="256">
        <v>134.58680410242394</v>
      </c>
    </row>
    <row r="453" spans="2:3" x14ac:dyDescent="0.25">
      <c r="B453" s="257">
        <v>390</v>
      </c>
      <c r="C453" s="256">
        <v>124.15027805392707</v>
      </c>
    </row>
    <row r="454" spans="2:3" x14ac:dyDescent="0.25">
      <c r="B454" s="257">
        <v>391</v>
      </c>
      <c r="C454" s="256">
        <v>118.86142202136296</v>
      </c>
    </row>
    <row r="455" spans="2:3" x14ac:dyDescent="0.25">
      <c r="B455" s="257">
        <v>392</v>
      </c>
      <c r="C455" s="256">
        <v>104.24328627910106</v>
      </c>
    </row>
    <row r="456" spans="2:3" x14ac:dyDescent="0.25">
      <c r="B456" s="257">
        <v>393</v>
      </c>
      <c r="C456" s="256">
        <v>141.55935434234379</v>
      </c>
    </row>
    <row r="457" spans="2:3" x14ac:dyDescent="0.25">
      <c r="B457" s="257">
        <v>394</v>
      </c>
      <c r="C457" s="256">
        <v>126.74357411360208</v>
      </c>
    </row>
    <row r="458" spans="2:3" x14ac:dyDescent="0.25">
      <c r="B458" s="257">
        <v>395</v>
      </c>
      <c r="C458" s="256">
        <v>106.11713985859394</v>
      </c>
    </row>
    <row r="459" spans="2:3" x14ac:dyDescent="0.25">
      <c r="B459" s="257">
        <v>396</v>
      </c>
      <c r="C459" s="256">
        <v>105.94178605331189</v>
      </c>
    </row>
    <row r="460" spans="2:3" x14ac:dyDescent="0.25">
      <c r="B460" s="257">
        <v>397</v>
      </c>
      <c r="C460" s="256">
        <v>76.812377394182519</v>
      </c>
    </row>
    <row r="461" spans="2:3" x14ac:dyDescent="0.25">
      <c r="B461" s="257">
        <v>398</v>
      </c>
      <c r="C461" s="256">
        <v>113.17223963225919</v>
      </c>
    </row>
    <row r="462" spans="2:3" x14ac:dyDescent="0.25">
      <c r="B462" s="257">
        <v>399</v>
      </c>
      <c r="C462" s="256">
        <v>148.11714509213431</v>
      </c>
    </row>
    <row r="463" spans="2:3" x14ac:dyDescent="0.25">
      <c r="B463" s="257">
        <v>400</v>
      </c>
      <c r="C463" s="256">
        <v>96.055617450575198</v>
      </c>
    </row>
    <row r="464" spans="2:3" x14ac:dyDescent="0.25">
      <c r="B464" s="257">
        <v>401</v>
      </c>
      <c r="C464" s="256">
        <v>115.02719957626083</v>
      </c>
    </row>
    <row r="465" spans="2:3" x14ac:dyDescent="0.25">
      <c r="B465" s="257">
        <v>402</v>
      </c>
      <c r="C465" s="256">
        <v>118.68924616365642</v>
      </c>
    </row>
    <row r="466" spans="2:3" x14ac:dyDescent="0.25">
      <c r="B466" s="257">
        <v>403</v>
      </c>
      <c r="C466" s="256">
        <v>107.65396897082115</v>
      </c>
    </row>
    <row r="467" spans="2:3" x14ac:dyDescent="0.25">
      <c r="B467" s="257">
        <v>404</v>
      </c>
      <c r="C467" s="256">
        <v>88.312529453123034</v>
      </c>
    </row>
    <row r="468" spans="2:3" x14ac:dyDescent="0.25">
      <c r="B468" s="257">
        <v>405</v>
      </c>
      <c r="C468" s="256">
        <v>124.65955392986892</v>
      </c>
    </row>
    <row r="469" spans="2:3" x14ac:dyDescent="0.25">
      <c r="B469" s="257">
        <v>406</v>
      </c>
      <c r="C469" s="256">
        <v>99.081780857831205</v>
      </c>
    </row>
    <row r="470" spans="2:3" x14ac:dyDescent="0.25">
      <c r="B470" s="257">
        <v>407</v>
      </c>
      <c r="C470" s="256">
        <v>110.25807219425531</v>
      </c>
    </row>
    <row r="471" spans="2:3" x14ac:dyDescent="0.25">
      <c r="B471" s="257">
        <v>408</v>
      </c>
      <c r="C471" s="256">
        <v>98.291027532406559</v>
      </c>
    </row>
    <row r="472" spans="2:3" x14ac:dyDescent="0.25">
      <c r="B472" s="257">
        <v>409</v>
      </c>
      <c r="C472" s="256">
        <v>106.89782868021774</v>
      </c>
    </row>
    <row r="473" spans="2:3" x14ac:dyDescent="0.25">
      <c r="B473" s="257">
        <v>410</v>
      </c>
      <c r="C473" s="256">
        <v>131.42903864631387</v>
      </c>
    </row>
    <row r="474" spans="2:3" x14ac:dyDescent="0.25">
      <c r="B474" s="257">
        <v>411</v>
      </c>
      <c r="C474" s="256">
        <v>99.448923952863254</v>
      </c>
    </row>
    <row r="475" spans="2:3" x14ac:dyDescent="0.25">
      <c r="B475" s="257">
        <v>412</v>
      </c>
      <c r="C475" s="256">
        <v>162.19641171995772</v>
      </c>
    </row>
    <row r="476" spans="2:3" x14ac:dyDescent="0.25">
      <c r="B476" s="257">
        <v>413</v>
      </c>
      <c r="C476" s="256">
        <v>158.03235574736857</v>
      </c>
    </row>
    <row r="477" spans="2:3" x14ac:dyDescent="0.25">
      <c r="B477" s="257">
        <v>414</v>
      </c>
      <c r="C477" s="256">
        <v>139.44991062128159</v>
      </c>
    </row>
    <row r="478" spans="2:3" x14ac:dyDescent="0.25">
      <c r="B478" s="257">
        <v>415</v>
      </c>
      <c r="C478" s="256">
        <v>93.133432453776891</v>
      </c>
    </row>
    <row r="479" spans="2:3" x14ac:dyDescent="0.25">
      <c r="B479" s="257">
        <v>416</v>
      </c>
      <c r="C479" s="256">
        <v>118.74739509006005</v>
      </c>
    </row>
    <row r="480" spans="2:3" x14ac:dyDescent="0.25">
      <c r="B480" s="257">
        <v>417</v>
      </c>
      <c r="C480" s="256">
        <v>148.74843815996735</v>
      </c>
    </row>
    <row r="481" spans="2:3" x14ac:dyDescent="0.25">
      <c r="B481" s="257">
        <v>418</v>
      </c>
      <c r="C481" s="256">
        <v>130.3616051454344</v>
      </c>
    </row>
    <row r="482" spans="2:3" x14ac:dyDescent="0.25">
      <c r="B482" s="257">
        <v>419</v>
      </c>
      <c r="C482" s="256">
        <v>50.131974664922609</v>
      </c>
    </row>
    <row r="483" spans="2:3" x14ac:dyDescent="0.25">
      <c r="B483" s="257">
        <v>420</v>
      </c>
      <c r="C483" s="256">
        <v>130.72265737436049</v>
      </c>
    </row>
    <row r="484" spans="2:3" x14ac:dyDescent="0.25">
      <c r="B484" s="257">
        <v>421</v>
      </c>
      <c r="C484" s="256">
        <v>169.01742853342597</v>
      </c>
    </row>
    <row r="485" spans="2:3" x14ac:dyDescent="0.25">
      <c r="B485" s="257">
        <v>422</v>
      </c>
      <c r="C485" s="256">
        <v>101.84658058963498</v>
      </c>
    </row>
    <row r="486" spans="2:3" x14ac:dyDescent="0.25">
      <c r="B486" s="257">
        <v>423</v>
      </c>
      <c r="C486" s="256">
        <v>110.30188993671617</v>
      </c>
    </row>
    <row r="487" spans="2:3" x14ac:dyDescent="0.25">
      <c r="B487" s="257">
        <v>424</v>
      </c>
      <c r="C487" s="256">
        <v>148.00501099348409</v>
      </c>
    </row>
    <row r="488" spans="2:3" x14ac:dyDescent="0.25">
      <c r="B488" s="257">
        <v>425</v>
      </c>
      <c r="C488" s="256">
        <v>141.10086214699868</v>
      </c>
    </row>
    <row r="489" spans="2:3" x14ac:dyDescent="0.25">
      <c r="B489" s="257">
        <v>426</v>
      </c>
      <c r="C489" s="256">
        <v>132.67258967236663</v>
      </c>
    </row>
    <row r="490" spans="2:3" x14ac:dyDescent="0.25">
      <c r="B490" s="257">
        <v>427</v>
      </c>
      <c r="C490" s="256">
        <v>112.50557522513722</v>
      </c>
    </row>
    <row r="491" spans="2:3" x14ac:dyDescent="0.25">
      <c r="B491" s="257">
        <v>428</v>
      </c>
      <c r="C491" s="256">
        <v>117.68309039302403</v>
      </c>
    </row>
    <row r="492" spans="2:3" x14ac:dyDescent="0.25">
      <c r="B492" s="257">
        <v>429</v>
      </c>
      <c r="C492" s="256">
        <v>124.33764798478767</v>
      </c>
    </row>
    <row r="493" spans="2:3" x14ac:dyDescent="0.25">
      <c r="B493" s="257">
        <v>430</v>
      </c>
      <c r="C493" s="256">
        <v>128.76409440258936</v>
      </c>
    </row>
    <row r="494" spans="2:3" x14ac:dyDescent="0.25">
      <c r="B494" s="257">
        <v>431</v>
      </c>
      <c r="C494" s="256">
        <v>142.59012515090521</v>
      </c>
    </row>
    <row r="495" spans="2:3" x14ac:dyDescent="0.25">
      <c r="B495" s="257">
        <v>432</v>
      </c>
      <c r="C495" s="256">
        <v>132.89505920305857</v>
      </c>
    </row>
    <row r="496" spans="2:3" x14ac:dyDescent="0.25">
      <c r="B496" s="257">
        <v>433</v>
      </c>
      <c r="C496" s="256">
        <v>124.05381951542387</v>
      </c>
    </row>
    <row r="497" spans="2:3" x14ac:dyDescent="0.25">
      <c r="B497" s="257">
        <v>434</v>
      </c>
      <c r="C497" s="256">
        <v>118.07199794913517</v>
      </c>
    </row>
    <row r="498" spans="2:3" x14ac:dyDescent="0.25">
      <c r="B498" s="257">
        <v>435</v>
      </c>
      <c r="C498" s="256">
        <v>96.454870480817505</v>
      </c>
    </row>
    <row r="499" spans="2:3" x14ac:dyDescent="0.25">
      <c r="B499" s="257">
        <v>436</v>
      </c>
      <c r="C499" s="256">
        <v>123.8187461932677</v>
      </c>
    </row>
    <row r="500" spans="2:3" x14ac:dyDescent="0.25">
      <c r="B500" s="257">
        <v>437</v>
      </c>
      <c r="C500" s="256">
        <v>162.08183238459549</v>
      </c>
    </row>
    <row r="501" spans="2:3" x14ac:dyDescent="0.25">
      <c r="B501" s="257">
        <v>438</v>
      </c>
      <c r="C501" s="256">
        <v>107.02775944665433</v>
      </c>
    </row>
    <row r="502" spans="2:3" x14ac:dyDescent="0.25">
      <c r="B502" s="257">
        <v>439</v>
      </c>
      <c r="C502" s="256">
        <v>114.29855014848681</v>
      </c>
    </row>
    <row r="503" spans="2:3" x14ac:dyDescent="0.25">
      <c r="B503" s="257">
        <v>440</v>
      </c>
      <c r="C503" s="256">
        <v>134.46624623254104</v>
      </c>
    </row>
    <row r="504" spans="2:3" x14ac:dyDescent="0.25">
      <c r="B504" s="257">
        <v>441</v>
      </c>
      <c r="C504" s="256">
        <v>131.9403985430155</v>
      </c>
    </row>
    <row r="505" spans="2:3" x14ac:dyDescent="0.25">
      <c r="B505" s="257">
        <v>442</v>
      </c>
      <c r="C505" s="256">
        <v>111.29651203636863</v>
      </c>
    </row>
    <row r="506" spans="2:3" x14ac:dyDescent="0.25">
      <c r="B506" s="257">
        <v>443</v>
      </c>
      <c r="C506" s="256">
        <v>86.555700730732227</v>
      </c>
    </row>
    <row r="507" spans="2:3" x14ac:dyDescent="0.25">
      <c r="B507" s="257">
        <v>444</v>
      </c>
      <c r="C507" s="256">
        <v>112.41875485838635</v>
      </c>
    </row>
    <row r="508" spans="2:3" x14ac:dyDescent="0.25">
      <c r="B508" s="257">
        <v>445</v>
      </c>
      <c r="C508" s="256">
        <v>138.37640253766156</v>
      </c>
    </row>
    <row r="509" spans="2:3" x14ac:dyDescent="0.25">
      <c r="B509" s="257">
        <v>446</v>
      </c>
      <c r="C509" s="256">
        <v>144.97771269116083</v>
      </c>
    </row>
    <row r="510" spans="2:3" x14ac:dyDescent="0.25">
      <c r="B510" s="257">
        <v>447</v>
      </c>
      <c r="C510" s="256">
        <v>136.06110684835915</v>
      </c>
    </row>
    <row r="511" spans="2:3" x14ac:dyDescent="0.25">
      <c r="B511" s="257">
        <v>448</v>
      </c>
      <c r="C511" s="256">
        <v>140.92949160198185</v>
      </c>
    </row>
    <row r="512" spans="2:3" x14ac:dyDescent="0.25">
      <c r="B512" s="257">
        <v>449</v>
      </c>
      <c r="C512" s="256">
        <v>174.16158577823558</v>
      </c>
    </row>
    <row r="513" spans="2:3" x14ac:dyDescent="0.25">
      <c r="B513" s="257">
        <v>450</v>
      </c>
      <c r="C513" s="256">
        <v>125.56719781874202</v>
      </c>
    </row>
    <row r="514" spans="2:3" x14ac:dyDescent="0.25">
      <c r="B514" s="257">
        <v>451</v>
      </c>
      <c r="C514" s="256">
        <v>91.789222047392599</v>
      </c>
    </row>
    <row r="515" spans="2:3" x14ac:dyDescent="0.25">
      <c r="B515" s="257">
        <v>452</v>
      </c>
      <c r="C515" s="256">
        <v>116.43936820954742</v>
      </c>
    </row>
    <row r="516" spans="2:3" x14ac:dyDescent="0.25">
      <c r="B516" s="257">
        <v>453</v>
      </c>
      <c r="C516" s="256">
        <v>112.82842404554538</v>
      </c>
    </row>
    <row r="517" spans="2:3" x14ac:dyDescent="0.25">
      <c r="B517" s="257">
        <v>454</v>
      </c>
      <c r="C517" s="256">
        <v>136.68447448880229</v>
      </c>
    </row>
    <row r="518" spans="2:3" x14ac:dyDescent="0.25">
      <c r="B518" s="257">
        <v>455</v>
      </c>
      <c r="C518" s="256">
        <v>100.71177527823829</v>
      </c>
    </row>
    <row r="519" spans="2:3" x14ac:dyDescent="0.25">
      <c r="B519" s="257">
        <v>456</v>
      </c>
      <c r="C519" s="256">
        <v>70.8861848898283</v>
      </c>
    </row>
    <row r="520" spans="2:3" x14ac:dyDescent="0.25">
      <c r="B520" s="257">
        <v>457</v>
      </c>
      <c r="C520" s="256">
        <v>82.079164721745968</v>
      </c>
    </row>
    <row r="521" spans="2:3" x14ac:dyDescent="0.25">
      <c r="B521" s="257">
        <v>458</v>
      </c>
      <c r="C521" s="256">
        <v>120.97266235153275</v>
      </c>
    </row>
    <row r="522" spans="2:3" x14ac:dyDescent="0.25">
      <c r="B522" s="257">
        <v>459</v>
      </c>
      <c r="C522" s="256">
        <v>112.69517810792969</v>
      </c>
    </row>
    <row r="523" spans="2:3" x14ac:dyDescent="0.25">
      <c r="B523" s="257">
        <v>460</v>
      </c>
      <c r="C523" s="256">
        <v>124.04194984270723</v>
      </c>
    </row>
    <row r="524" spans="2:3" x14ac:dyDescent="0.25">
      <c r="B524" s="257">
        <v>461</v>
      </c>
      <c r="C524" s="256">
        <v>79.668367349475488</v>
      </c>
    </row>
    <row r="525" spans="2:3" x14ac:dyDescent="0.25">
      <c r="B525" s="257">
        <v>462</v>
      </c>
      <c r="C525" s="256">
        <v>88.464238124836029</v>
      </c>
    </row>
    <row r="526" spans="2:3" x14ac:dyDescent="0.25">
      <c r="B526" s="257">
        <v>463</v>
      </c>
      <c r="C526" s="256">
        <v>112.59450686033045</v>
      </c>
    </row>
    <row r="527" spans="2:3" x14ac:dyDescent="0.25">
      <c r="B527" s="257">
        <v>464</v>
      </c>
      <c r="C527" s="256">
        <v>137.54520658240659</v>
      </c>
    </row>
    <row r="528" spans="2:3" x14ac:dyDescent="0.25">
      <c r="B528" s="257">
        <v>465</v>
      </c>
      <c r="C528" s="256">
        <v>119.0784705852285</v>
      </c>
    </row>
    <row r="529" spans="2:3" x14ac:dyDescent="0.25">
      <c r="B529" s="257">
        <v>466</v>
      </c>
      <c r="C529" s="256">
        <v>133.38008054471354</v>
      </c>
    </row>
    <row r="530" spans="2:3" x14ac:dyDescent="0.25">
      <c r="B530" s="257">
        <v>467</v>
      </c>
      <c r="C530" s="256">
        <v>71.686173985210118</v>
      </c>
    </row>
    <row r="531" spans="2:3" x14ac:dyDescent="0.25">
      <c r="B531" s="257">
        <v>468</v>
      </c>
      <c r="C531" s="256">
        <v>125.57436032440472</v>
      </c>
    </row>
    <row r="532" spans="2:3" x14ac:dyDescent="0.25">
      <c r="B532" s="257">
        <v>469</v>
      </c>
      <c r="C532" s="256">
        <v>112.67530849507352</v>
      </c>
    </row>
    <row r="533" spans="2:3" x14ac:dyDescent="0.25">
      <c r="B533" s="257">
        <v>470</v>
      </c>
      <c r="C533" s="256">
        <v>125.80353886238208</v>
      </c>
    </row>
    <row r="534" spans="2:3" x14ac:dyDescent="0.25">
      <c r="B534" s="257">
        <v>471</v>
      </c>
      <c r="C534" s="256">
        <v>84.353446898422135</v>
      </c>
    </row>
    <row r="535" spans="2:3" x14ac:dyDescent="0.25">
      <c r="B535" s="257">
        <v>472</v>
      </c>
      <c r="C535" s="256">
        <v>105.02073758957899</v>
      </c>
    </row>
    <row r="536" spans="2:3" x14ac:dyDescent="0.25">
      <c r="B536" s="257">
        <v>473</v>
      </c>
      <c r="C536" s="256">
        <v>138.86208321908813</v>
      </c>
    </row>
    <row r="537" spans="2:3" x14ac:dyDescent="0.25">
      <c r="B537" s="257">
        <v>474</v>
      </c>
      <c r="C537" s="256">
        <v>108.24324205040145</v>
      </c>
    </row>
    <row r="538" spans="2:3" x14ac:dyDescent="0.25">
      <c r="B538" s="257">
        <v>475</v>
      </c>
      <c r="C538" s="256">
        <v>107.26144242140093</v>
      </c>
    </row>
    <row r="539" spans="2:3" x14ac:dyDescent="0.25">
      <c r="B539" s="257">
        <v>476</v>
      </c>
      <c r="C539" s="256">
        <v>136.50058855346967</v>
      </c>
    </row>
    <row r="540" spans="2:3" x14ac:dyDescent="0.25">
      <c r="B540" s="257">
        <v>477</v>
      </c>
      <c r="C540" s="256">
        <v>123.69367297069697</v>
      </c>
    </row>
    <row r="541" spans="2:3" x14ac:dyDescent="0.25">
      <c r="B541" s="257">
        <v>478</v>
      </c>
      <c r="C541" s="256">
        <v>103.49624197691814</v>
      </c>
    </row>
    <row r="542" spans="2:3" x14ac:dyDescent="0.25">
      <c r="B542" s="257">
        <v>479</v>
      </c>
      <c r="C542" s="256">
        <v>121.06509013549376</v>
      </c>
    </row>
    <row r="543" spans="2:3" x14ac:dyDescent="0.25">
      <c r="B543" s="257">
        <v>480</v>
      </c>
      <c r="C543" s="256">
        <v>88.049218599103199</v>
      </c>
    </row>
    <row r="544" spans="2:3" x14ac:dyDescent="0.25">
      <c r="B544" s="257">
        <v>481</v>
      </c>
      <c r="C544" s="256">
        <v>69.936624234173706</v>
      </c>
    </row>
    <row r="545" spans="2:3" x14ac:dyDescent="0.25">
      <c r="B545" s="257">
        <v>482</v>
      </c>
      <c r="C545" s="256">
        <v>115.53797438735079</v>
      </c>
    </row>
    <row r="546" spans="2:3" x14ac:dyDescent="0.25">
      <c r="B546" s="257">
        <v>483</v>
      </c>
      <c r="C546" s="256">
        <v>154.68743171660341</v>
      </c>
    </row>
    <row r="547" spans="2:3" x14ac:dyDescent="0.25">
      <c r="B547" s="257">
        <v>484</v>
      </c>
      <c r="C547" s="256">
        <v>118.17879699040705</v>
      </c>
    </row>
    <row r="548" spans="2:3" x14ac:dyDescent="0.25">
      <c r="B548" s="257">
        <v>485</v>
      </c>
      <c r="C548" s="256">
        <v>133.36589751384386</v>
      </c>
    </row>
    <row r="549" spans="2:3" x14ac:dyDescent="0.25">
      <c r="B549" s="257">
        <v>486</v>
      </c>
      <c r="C549" s="256">
        <v>105.94223418169537</v>
      </c>
    </row>
    <row r="550" spans="2:3" x14ac:dyDescent="0.25">
      <c r="B550" s="257">
        <v>487</v>
      </c>
      <c r="C550" s="256">
        <v>145.4692091155199</v>
      </c>
    </row>
    <row r="551" spans="2:3" x14ac:dyDescent="0.25">
      <c r="B551" s="257">
        <v>488</v>
      </c>
      <c r="C551" s="256">
        <v>109.36604135084428</v>
      </c>
    </row>
    <row r="552" spans="2:3" x14ac:dyDescent="0.25">
      <c r="B552" s="257">
        <v>489</v>
      </c>
      <c r="C552" s="256">
        <v>64.495576695233694</v>
      </c>
    </row>
    <row r="553" spans="2:3" x14ac:dyDescent="0.25">
      <c r="B553" s="257">
        <v>490</v>
      </c>
      <c r="C553" s="256">
        <v>77.202687544917694</v>
      </c>
    </row>
    <row r="554" spans="2:3" x14ac:dyDescent="0.25">
      <c r="B554" s="257">
        <v>491</v>
      </c>
      <c r="C554" s="256">
        <v>152.45492146196051</v>
      </c>
    </row>
    <row r="555" spans="2:3" x14ac:dyDescent="0.25">
      <c r="B555" s="257">
        <v>492</v>
      </c>
      <c r="C555" s="256">
        <v>145.71262572674561</v>
      </c>
    </row>
    <row r="556" spans="2:3" x14ac:dyDescent="0.25">
      <c r="B556" s="257">
        <v>493</v>
      </c>
      <c r="C556" s="256">
        <v>141.47656641260551</v>
      </c>
    </row>
    <row r="557" spans="2:3" x14ac:dyDescent="0.25">
      <c r="B557" s="257">
        <v>494</v>
      </c>
      <c r="C557" s="256">
        <v>77.523928613731442</v>
      </c>
    </row>
    <row r="558" spans="2:3" x14ac:dyDescent="0.25">
      <c r="B558" s="257">
        <v>495</v>
      </c>
      <c r="C558" s="256">
        <v>117.48551153286392</v>
      </c>
    </row>
    <row r="559" spans="2:3" x14ac:dyDescent="0.25">
      <c r="B559" s="257">
        <v>496</v>
      </c>
      <c r="C559" s="256">
        <v>100.13040689326591</v>
      </c>
    </row>
    <row r="560" spans="2:3" x14ac:dyDescent="0.25">
      <c r="B560" s="257">
        <v>497</v>
      </c>
      <c r="C560" s="256">
        <v>141.10646705135159</v>
      </c>
    </row>
    <row r="561" spans="2:3" x14ac:dyDescent="0.25">
      <c r="B561" s="257">
        <v>498</v>
      </c>
      <c r="C561" s="256">
        <v>143.51636190209516</v>
      </c>
    </row>
    <row r="562" spans="2:3" x14ac:dyDescent="0.25">
      <c r="B562" s="257">
        <v>499</v>
      </c>
      <c r="C562" s="256">
        <v>142.61770318765375</v>
      </c>
    </row>
    <row r="563" spans="2:3" x14ac:dyDescent="0.25">
      <c r="B563" s="257">
        <v>500</v>
      </c>
      <c r="C563" s="256">
        <v>146.43308380512752</v>
      </c>
    </row>
    <row r="564" spans="2:3" x14ac:dyDescent="0.25">
      <c r="B564" s="257">
        <v>501</v>
      </c>
      <c r="C564" s="256">
        <v>122.89374935717929</v>
      </c>
    </row>
    <row r="565" spans="2:3" x14ac:dyDescent="0.25">
      <c r="B565" s="257">
        <v>502</v>
      </c>
      <c r="C565" s="256">
        <v>117.36200604785789</v>
      </c>
    </row>
    <row r="566" spans="2:3" x14ac:dyDescent="0.25">
      <c r="B566" s="257">
        <v>503</v>
      </c>
      <c r="C566" s="256">
        <v>119.28011233298119</v>
      </c>
    </row>
    <row r="567" spans="2:3" x14ac:dyDescent="0.25">
      <c r="B567" s="257">
        <v>504</v>
      </c>
      <c r="C567" s="256">
        <v>120.69134965506495</v>
      </c>
    </row>
    <row r="568" spans="2:3" x14ac:dyDescent="0.25">
      <c r="B568" s="257">
        <v>505</v>
      </c>
      <c r="C568" s="256">
        <v>155.94314026759824</v>
      </c>
    </row>
    <row r="569" spans="2:3" x14ac:dyDescent="0.25">
      <c r="B569" s="257">
        <v>506</v>
      </c>
      <c r="C569" s="256">
        <v>105.17875760047497</v>
      </c>
    </row>
    <row r="570" spans="2:3" x14ac:dyDescent="0.25">
      <c r="B570" s="257">
        <v>507</v>
      </c>
      <c r="C570" s="256">
        <v>124.63461867773471</v>
      </c>
    </row>
    <row r="571" spans="2:3" x14ac:dyDescent="0.25">
      <c r="B571" s="257">
        <v>508</v>
      </c>
      <c r="C571" s="256">
        <v>109.1335196222191</v>
      </c>
    </row>
    <row r="572" spans="2:3" x14ac:dyDescent="0.25">
      <c r="B572" s="257">
        <v>509</v>
      </c>
      <c r="C572" s="256">
        <v>64.681166133590338</v>
      </c>
    </row>
    <row r="573" spans="2:3" x14ac:dyDescent="0.25">
      <c r="B573" s="257">
        <v>510</v>
      </c>
      <c r="C573" s="256">
        <v>142.18155591364183</v>
      </c>
    </row>
    <row r="574" spans="2:3" x14ac:dyDescent="0.25">
      <c r="B574" s="257">
        <v>511</v>
      </c>
      <c r="C574" s="256">
        <v>88.132961104663991</v>
      </c>
    </row>
    <row r="575" spans="2:3" x14ac:dyDescent="0.25">
      <c r="B575" s="257">
        <v>512</v>
      </c>
      <c r="C575" s="256">
        <v>145.23166309356424</v>
      </c>
    </row>
    <row r="576" spans="2:3" x14ac:dyDescent="0.25">
      <c r="B576" s="257">
        <v>513</v>
      </c>
      <c r="C576" s="256">
        <v>118.06638276158795</v>
      </c>
    </row>
    <row r="577" spans="2:3" x14ac:dyDescent="0.25">
      <c r="B577" s="257">
        <v>514</v>
      </c>
      <c r="C577" s="256">
        <v>121.28310181617216</v>
      </c>
    </row>
    <row r="578" spans="2:3" x14ac:dyDescent="0.25">
      <c r="B578" s="257">
        <v>515</v>
      </c>
      <c r="C578" s="256">
        <v>112.89721365977796</v>
      </c>
    </row>
    <row r="579" spans="2:3" x14ac:dyDescent="0.25">
      <c r="B579" s="257">
        <v>516</v>
      </c>
      <c r="C579" s="256">
        <v>131.79988400476529</v>
      </c>
    </row>
    <row r="580" spans="2:3" x14ac:dyDescent="0.25">
      <c r="B580" s="257">
        <v>517</v>
      </c>
      <c r="C580" s="256">
        <v>102.2719922766516</v>
      </c>
    </row>
    <row r="581" spans="2:3" x14ac:dyDescent="0.25">
      <c r="B581" s="257">
        <v>518</v>
      </c>
      <c r="C581" s="256">
        <v>114.79193565196715</v>
      </c>
    </row>
    <row r="582" spans="2:3" x14ac:dyDescent="0.25">
      <c r="B582" s="257">
        <v>519</v>
      </c>
      <c r="C582" s="256">
        <v>120.01085516621333</v>
      </c>
    </row>
    <row r="583" spans="2:3" x14ac:dyDescent="0.25">
      <c r="B583" s="257">
        <v>520</v>
      </c>
      <c r="C583" s="256">
        <v>144.68130078580177</v>
      </c>
    </row>
    <row r="584" spans="2:3" x14ac:dyDescent="0.25">
      <c r="B584" s="257">
        <v>521</v>
      </c>
      <c r="C584" s="256">
        <v>98.75780056236411</v>
      </c>
    </row>
    <row r="585" spans="2:3" x14ac:dyDescent="0.25">
      <c r="B585" s="257">
        <v>522</v>
      </c>
      <c r="C585" s="256">
        <v>93.851003644968486</v>
      </c>
    </row>
    <row r="586" spans="2:3" x14ac:dyDescent="0.25">
      <c r="B586" s="257">
        <v>523</v>
      </c>
      <c r="C586" s="256">
        <v>139.03495992497966</v>
      </c>
    </row>
    <row r="587" spans="2:3" x14ac:dyDescent="0.25">
      <c r="B587" s="257">
        <v>524</v>
      </c>
      <c r="C587" s="256">
        <v>149.97524345953872</v>
      </c>
    </row>
    <row r="588" spans="2:3" x14ac:dyDescent="0.25">
      <c r="B588" s="257">
        <v>525</v>
      </c>
      <c r="C588" s="256">
        <v>94.873046774242056</v>
      </c>
    </row>
    <row r="589" spans="2:3" x14ac:dyDescent="0.25">
      <c r="B589" s="257">
        <v>526</v>
      </c>
      <c r="C589" s="256">
        <v>141.87079226848596</v>
      </c>
    </row>
    <row r="590" spans="2:3" x14ac:dyDescent="0.25">
      <c r="B590" s="257">
        <v>527</v>
      </c>
      <c r="C590" s="256">
        <v>99.714910226804051</v>
      </c>
    </row>
    <row r="591" spans="2:3" x14ac:dyDescent="0.25">
      <c r="B591" s="257">
        <v>528</v>
      </c>
      <c r="C591" s="256">
        <v>130.36353609454673</v>
      </c>
    </row>
    <row r="592" spans="2:3" x14ac:dyDescent="0.25">
      <c r="B592" s="257">
        <v>529</v>
      </c>
      <c r="C592" s="256">
        <v>100.4731498531211</v>
      </c>
    </row>
    <row r="593" spans="2:3" x14ac:dyDescent="0.25">
      <c r="B593" s="257">
        <v>530</v>
      </c>
      <c r="C593" s="256">
        <v>120.66985843402705</v>
      </c>
    </row>
    <row r="594" spans="2:3" x14ac:dyDescent="0.25">
      <c r="B594" s="257">
        <v>531</v>
      </c>
      <c r="C594" s="256">
        <v>122.1809625866902</v>
      </c>
    </row>
    <row r="595" spans="2:3" x14ac:dyDescent="0.25">
      <c r="B595" s="257">
        <v>532</v>
      </c>
      <c r="C595" s="256">
        <v>98.594918508578388</v>
      </c>
    </row>
    <row r="596" spans="2:3" x14ac:dyDescent="0.25">
      <c r="B596" s="257">
        <v>533</v>
      </c>
      <c r="C596" s="256">
        <v>111.85937199990516</v>
      </c>
    </row>
    <row r="597" spans="2:3" x14ac:dyDescent="0.25">
      <c r="B597" s="257">
        <v>534</v>
      </c>
      <c r="C597" s="256">
        <v>87.383386536151363</v>
      </c>
    </row>
    <row r="598" spans="2:3" x14ac:dyDescent="0.25">
      <c r="B598" s="257">
        <v>535</v>
      </c>
      <c r="C598" s="256">
        <v>73.284649680435564</v>
      </c>
    </row>
    <row r="599" spans="2:3" x14ac:dyDescent="0.25">
      <c r="B599" s="257">
        <v>536</v>
      </c>
      <c r="C599" s="256">
        <v>95.363890654147269</v>
      </c>
    </row>
    <row r="600" spans="2:3" x14ac:dyDescent="0.25">
      <c r="B600" s="257">
        <v>537</v>
      </c>
      <c r="C600" s="256">
        <v>164.07181675569063</v>
      </c>
    </row>
    <row r="601" spans="2:3" x14ac:dyDescent="0.25">
      <c r="B601" s="257">
        <v>538</v>
      </c>
      <c r="C601" s="256">
        <v>117.42479407352683</v>
      </c>
    </row>
    <row r="602" spans="2:3" x14ac:dyDescent="0.25">
      <c r="B602" s="257">
        <v>539</v>
      </c>
      <c r="C602" s="256">
        <v>147.02062636797078</v>
      </c>
    </row>
    <row r="603" spans="2:3" x14ac:dyDescent="0.25">
      <c r="B603" s="257">
        <v>540</v>
      </c>
      <c r="C603" s="256">
        <v>89.137414717937276</v>
      </c>
    </row>
    <row r="604" spans="2:3" x14ac:dyDescent="0.25">
      <c r="B604" s="257">
        <v>541</v>
      </c>
      <c r="C604" s="256">
        <v>124.04795662128043</v>
      </c>
    </row>
    <row r="605" spans="2:3" x14ac:dyDescent="0.25">
      <c r="B605" s="257">
        <v>542</v>
      </c>
      <c r="C605" s="256">
        <v>82.395612687880458</v>
      </c>
    </row>
    <row r="606" spans="2:3" x14ac:dyDescent="0.25">
      <c r="B606" s="257">
        <v>543</v>
      </c>
      <c r="C606" s="256">
        <v>78.497025521358452</v>
      </c>
    </row>
    <row r="607" spans="2:3" x14ac:dyDescent="0.25">
      <c r="B607" s="257">
        <v>544</v>
      </c>
      <c r="C607" s="256">
        <v>115.55397587808707</v>
      </c>
    </row>
    <row r="608" spans="2:3" x14ac:dyDescent="0.25">
      <c r="B608" s="257">
        <v>545</v>
      </c>
      <c r="C608" s="256">
        <v>83.591185979740686</v>
      </c>
    </row>
    <row r="609" spans="2:3" x14ac:dyDescent="0.25">
      <c r="B609" s="257">
        <v>546</v>
      </c>
      <c r="C609" s="256">
        <v>98.016110636099825</v>
      </c>
    </row>
    <row r="610" spans="2:3" x14ac:dyDescent="0.25">
      <c r="B610" s="257">
        <v>547</v>
      </c>
      <c r="C610" s="256">
        <v>147.38537317654288</v>
      </c>
    </row>
    <row r="611" spans="2:3" x14ac:dyDescent="0.25">
      <c r="B611" s="257">
        <v>548</v>
      </c>
      <c r="C611" s="256">
        <v>110.60038543452393</v>
      </c>
    </row>
    <row r="612" spans="2:3" x14ac:dyDescent="0.25">
      <c r="B612" s="257">
        <v>549</v>
      </c>
      <c r="C612" s="256">
        <v>105.83260847764035</v>
      </c>
    </row>
    <row r="613" spans="2:3" x14ac:dyDescent="0.25">
      <c r="B613" s="257">
        <v>550</v>
      </c>
      <c r="C613" s="256">
        <v>108.85874431958784</v>
      </c>
    </row>
    <row r="614" spans="2:3" x14ac:dyDescent="0.25">
      <c r="B614" s="257">
        <v>551</v>
      </c>
      <c r="C614" s="256">
        <v>99.445591584172533</v>
      </c>
    </row>
    <row r="615" spans="2:3" x14ac:dyDescent="0.25">
      <c r="B615" s="257">
        <v>552</v>
      </c>
      <c r="C615" s="256">
        <v>91.732028195049594</v>
      </c>
    </row>
    <row r="616" spans="2:3" x14ac:dyDescent="0.25">
      <c r="B616" s="257">
        <v>553</v>
      </c>
      <c r="C616" s="256">
        <v>152.32676714323065</v>
      </c>
    </row>
    <row r="617" spans="2:3" x14ac:dyDescent="0.25">
      <c r="B617" s="257">
        <v>554</v>
      </c>
      <c r="C617" s="256">
        <v>78.890970618919368</v>
      </c>
    </row>
    <row r="618" spans="2:3" x14ac:dyDescent="0.25">
      <c r="B618" s="257">
        <v>555</v>
      </c>
      <c r="C618" s="256">
        <v>131.99742489108718</v>
      </c>
    </row>
    <row r="619" spans="2:3" x14ac:dyDescent="0.25">
      <c r="B619" s="257">
        <v>556</v>
      </c>
      <c r="C619" s="256">
        <v>64.212367257797524</v>
      </c>
    </row>
    <row r="620" spans="2:3" x14ac:dyDescent="0.25">
      <c r="B620" s="257">
        <v>557</v>
      </c>
      <c r="C620" s="256">
        <v>78.978666963343841</v>
      </c>
    </row>
    <row r="621" spans="2:3" x14ac:dyDescent="0.25">
      <c r="B621" s="257">
        <v>558</v>
      </c>
      <c r="C621" s="256">
        <v>134.07516164734957</v>
      </c>
    </row>
    <row r="622" spans="2:3" x14ac:dyDescent="0.25">
      <c r="B622" s="257">
        <v>559</v>
      </c>
      <c r="C622" s="256">
        <v>127.59053547160509</v>
      </c>
    </row>
    <row r="623" spans="2:3" x14ac:dyDescent="0.25">
      <c r="B623" s="257">
        <v>560</v>
      </c>
      <c r="C623" s="256">
        <v>106.74921361353546</v>
      </c>
    </row>
    <row r="624" spans="2:3" x14ac:dyDescent="0.25">
      <c r="B624" s="257">
        <v>561</v>
      </c>
      <c r="C624" s="256">
        <v>139.40252507761269</v>
      </c>
    </row>
    <row r="625" spans="2:3" x14ac:dyDescent="0.25">
      <c r="B625" s="257">
        <v>562</v>
      </c>
      <c r="C625" s="256">
        <v>108.10828550325742</v>
      </c>
    </row>
    <row r="626" spans="2:3" x14ac:dyDescent="0.25">
      <c r="B626" s="257">
        <v>563</v>
      </c>
      <c r="C626" s="256">
        <v>131.64735730543751</v>
      </c>
    </row>
    <row r="627" spans="2:3" x14ac:dyDescent="0.25">
      <c r="B627" s="257">
        <v>564</v>
      </c>
      <c r="C627" s="256">
        <v>177.2771523222861</v>
      </c>
    </row>
    <row r="628" spans="2:3" x14ac:dyDescent="0.25">
      <c r="B628" s="257">
        <v>565</v>
      </c>
      <c r="C628" s="256">
        <v>77.006573316859232</v>
      </c>
    </row>
    <row r="629" spans="2:3" x14ac:dyDescent="0.25">
      <c r="B629" s="257">
        <v>566</v>
      </c>
      <c r="C629" s="256">
        <v>173.19362461031</v>
      </c>
    </row>
    <row r="630" spans="2:3" x14ac:dyDescent="0.25">
      <c r="B630" s="257">
        <v>567</v>
      </c>
      <c r="C630" s="256">
        <v>145.58432071032675</v>
      </c>
    </row>
    <row r="631" spans="2:3" x14ac:dyDescent="0.25">
      <c r="B631" s="257">
        <v>568</v>
      </c>
      <c r="C631" s="256">
        <v>98.13930474841284</v>
      </c>
    </row>
    <row r="632" spans="2:3" x14ac:dyDescent="0.25">
      <c r="B632" s="257">
        <v>569</v>
      </c>
      <c r="C632" s="256">
        <v>128.33280287076707</v>
      </c>
    </row>
    <row r="633" spans="2:3" x14ac:dyDescent="0.25">
      <c r="B633" s="257">
        <v>570</v>
      </c>
      <c r="C633" s="256">
        <v>133.60787004506017</v>
      </c>
    </row>
    <row r="634" spans="2:3" x14ac:dyDescent="0.25">
      <c r="B634" s="257">
        <v>571</v>
      </c>
      <c r="C634" s="256">
        <v>126.19942153948537</v>
      </c>
    </row>
    <row r="635" spans="2:3" x14ac:dyDescent="0.25">
      <c r="B635" s="257">
        <v>572</v>
      </c>
      <c r="C635" s="256">
        <v>153.28293467338545</v>
      </c>
    </row>
    <row r="636" spans="2:3" x14ac:dyDescent="0.25">
      <c r="B636" s="257">
        <v>573</v>
      </c>
      <c r="C636" s="256">
        <v>166.59248769770662</v>
      </c>
    </row>
    <row r="637" spans="2:3" x14ac:dyDescent="0.25">
      <c r="B637" s="257">
        <v>574</v>
      </c>
      <c r="C637" s="256">
        <v>147.47768502332875</v>
      </c>
    </row>
    <row r="638" spans="2:3" x14ac:dyDescent="0.25">
      <c r="B638" s="257">
        <v>575</v>
      </c>
      <c r="C638" s="256">
        <v>129.30568033736549</v>
      </c>
    </row>
    <row r="639" spans="2:3" x14ac:dyDescent="0.25">
      <c r="B639" s="257">
        <v>576</v>
      </c>
      <c r="C639" s="256">
        <v>118.46067181165097</v>
      </c>
    </row>
    <row r="640" spans="2:3" x14ac:dyDescent="0.25">
      <c r="B640" s="257">
        <v>577</v>
      </c>
      <c r="C640" s="256">
        <v>136.56340672080367</v>
      </c>
    </row>
    <row r="641" spans="2:3" x14ac:dyDescent="0.25">
      <c r="B641" s="257">
        <v>578</v>
      </c>
      <c r="C641" s="256">
        <v>137.50991376065701</v>
      </c>
    </row>
    <row r="642" spans="2:3" x14ac:dyDescent="0.25">
      <c r="B642" s="257">
        <v>579</v>
      </c>
      <c r="C642" s="256">
        <v>89.834555395895705</v>
      </c>
    </row>
    <row r="643" spans="2:3" x14ac:dyDescent="0.25">
      <c r="B643" s="257">
        <v>580</v>
      </c>
      <c r="C643" s="256">
        <v>142.64957859944539</v>
      </c>
    </row>
    <row r="644" spans="2:3" x14ac:dyDescent="0.25">
      <c r="B644" s="257">
        <v>581</v>
      </c>
      <c r="C644" s="256">
        <v>138.49200480551028</v>
      </c>
    </row>
    <row r="645" spans="2:3" x14ac:dyDescent="0.25">
      <c r="B645" s="257">
        <v>582</v>
      </c>
      <c r="C645" s="256">
        <v>137.5347344692924</v>
      </c>
    </row>
    <row r="646" spans="2:3" x14ac:dyDescent="0.25">
      <c r="B646" s="257">
        <v>583</v>
      </c>
      <c r="C646" s="256">
        <v>145.13306202808187</v>
      </c>
    </row>
    <row r="647" spans="2:3" x14ac:dyDescent="0.25">
      <c r="B647" s="257">
        <v>584</v>
      </c>
      <c r="C647" s="256">
        <v>126.24471298602798</v>
      </c>
    </row>
    <row r="648" spans="2:3" x14ac:dyDescent="0.25">
      <c r="B648" s="257">
        <v>585</v>
      </c>
      <c r="C648" s="256">
        <v>110.67434965725903</v>
      </c>
    </row>
    <row r="649" spans="2:3" x14ac:dyDescent="0.25">
      <c r="B649" s="257">
        <v>586</v>
      </c>
      <c r="C649" s="256">
        <v>105.09491546251448</v>
      </c>
    </row>
    <row r="650" spans="2:3" x14ac:dyDescent="0.25">
      <c r="B650" s="257">
        <v>587</v>
      </c>
      <c r="C650" s="256">
        <v>126.72590623811897</v>
      </c>
    </row>
    <row r="651" spans="2:3" x14ac:dyDescent="0.25">
      <c r="B651" s="257">
        <v>588</v>
      </c>
      <c r="C651" s="256">
        <v>98.043013375016557</v>
      </c>
    </row>
    <row r="652" spans="2:3" x14ac:dyDescent="0.25">
      <c r="B652" s="257">
        <v>589</v>
      </c>
      <c r="C652" s="256">
        <v>141.00009294299554</v>
      </c>
    </row>
    <row r="653" spans="2:3" x14ac:dyDescent="0.25">
      <c r="B653" s="257">
        <v>590</v>
      </c>
      <c r="C653" s="256">
        <v>137.29884752036986</v>
      </c>
    </row>
    <row r="654" spans="2:3" x14ac:dyDescent="0.25">
      <c r="B654" s="257">
        <v>591</v>
      </c>
      <c r="C654" s="256">
        <v>100.28591325028873</v>
      </c>
    </row>
    <row r="655" spans="2:3" x14ac:dyDescent="0.25">
      <c r="B655" s="257">
        <v>592</v>
      </c>
      <c r="C655" s="256">
        <v>91.149543899438612</v>
      </c>
    </row>
    <row r="656" spans="2:3" x14ac:dyDescent="0.25">
      <c r="B656" s="257">
        <v>593</v>
      </c>
      <c r="C656" s="256">
        <v>134.95310766362968</v>
      </c>
    </row>
    <row r="657" spans="2:3" x14ac:dyDescent="0.25">
      <c r="B657" s="257">
        <v>594</v>
      </c>
      <c r="C657" s="256">
        <v>112.5411025453368</v>
      </c>
    </row>
    <row r="658" spans="2:3" x14ac:dyDescent="0.25">
      <c r="B658" s="257">
        <v>595</v>
      </c>
      <c r="C658" s="256">
        <v>94.389200909190606</v>
      </c>
    </row>
    <row r="659" spans="2:3" x14ac:dyDescent="0.25">
      <c r="B659" s="257">
        <v>596</v>
      </c>
      <c r="C659" s="256">
        <v>133.86217948046107</v>
      </c>
    </row>
    <row r="660" spans="2:3" x14ac:dyDescent="0.25">
      <c r="B660" s="257">
        <v>597</v>
      </c>
      <c r="C660" s="256">
        <v>122.48842671312509</v>
      </c>
    </row>
    <row r="661" spans="2:3" x14ac:dyDescent="0.25">
      <c r="B661" s="257">
        <v>598</v>
      </c>
      <c r="C661" s="256">
        <v>123.66108573456053</v>
      </c>
    </row>
    <row r="662" spans="2:3" x14ac:dyDescent="0.25">
      <c r="B662" s="257">
        <v>599</v>
      </c>
      <c r="C662" s="256">
        <v>135.97990098882499</v>
      </c>
    </row>
    <row r="663" spans="2:3" x14ac:dyDescent="0.25">
      <c r="B663" s="257">
        <v>600</v>
      </c>
      <c r="C663" s="256">
        <v>126.8874879129133</v>
      </c>
    </row>
    <row r="664" spans="2:3" x14ac:dyDescent="0.25">
      <c r="B664" s="257">
        <v>601</v>
      </c>
      <c r="C664" s="256">
        <v>97.625908084212881</v>
      </c>
    </row>
    <row r="665" spans="2:3" x14ac:dyDescent="0.25">
      <c r="B665" s="257">
        <v>602</v>
      </c>
      <c r="C665" s="256">
        <v>100.57236813854962</v>
      </c>
    </row>
    <row r="666" spans="2:3" x14ac:dyDescent="0.25">
      <c r="B666" s="257">
        <v>603</v>
      </c>
      <c r="C666" s="256">
        <v>166.86143283432389</v>
      </c>
    </row>
    <row r="667" spans="2:3" x14ac:dyDescent="0.25">
      <c r="B667" s="257">
        <v>604</v>
      </c>
      <c r="C667" s="256">
        <v>115.56082882475629</v>
      </c>
    </row>
    <row r="668" spans="2:3" x14ac:dyDescent="0.25">
      <c r="B668" s="257">
        <v>605</v>
      </c>
      <c r="C668" s="256">
        <v>120.63789597482459</v>
      </c>
    </row>
    <row r="669" spans="2:3" x14ac:dyDescent="0.25">
      <c r="B669" s="257">
        <v>606</v>
      </c>
      <c r="C669" s="256">
        <v>149.6340507387728</v>
      </c>
    </row>
    <row r="670" spans="2:3" x14ac:dyDescent="0.25">
      <c r="B670" s="257">
        <v>607</v>
      </c>
      <c r="C670" s="256">
        <v>131.06262917527124</v>
      </c>
    </row>
    <row r="671" spans="2:3" x14ac:dyDescent="0.25">
      <c r="B671" s="257">
        <v>608</v>
      </c>
      <c r="C671" s="256">
        <v>101.50298218723744</v>
      </c>
    </row>
    <row r="672" spans="2:3" x14ac:dyDescent="0.25">
      <c r="B672" s="257">
        <v>609</v>
      </c>
      <c r="C672" s="256">
        <v>115.27599780729116</v>
      </c>
    </row>
    <row r="673" spans="2:3" x14ac:dyDescent="0.25">
      <c r="B673" s="257">
        <v>610</v>
      </c>
      <c r="C673" s="256">
        <v>90.958516693347576</v>
      </c>
    </row>
    <row r="674" spans="2:3" x14ac:dyDescent="0.25">
      <c r="B674" s="257">
        <v>611</v>
      </c>
      <c r="C674" s="256">
        <v>96.100986385647673</v>
      </c>
    </row>
    <row r="675" spans="2:3" x14ac:dyDescent="0.25">
      <c r="B675" s="257">
        <v>612</v>
      </c>
      <c r="C675" s="256">
        <v>150.7335857514519</v>
      </c>
    </row>
    <row r="676" spans="2:3" x14ac:dyDescent="0.25">
      <c r="B676" s="257">
        <v>613</v>
      </c>
      <c r="C676" s="256">
        <v>107.11592270663265</v>
      </c>
    </row>
    <row r="677" spans="2:3" x14ac:dyDescent="0.25">
      <c r="B677" s="257">
        <v>614</v>
      </c>
      <c r="C677" s="256">
        <v>98.296740775689074</v>
      </c>
    </row>
    <row r="678" spans="2:3" x14ac:dyDescent="0.25">
      <c r="B678" s="257">
        <v>615</v>
      </c>
      <c r="C678" s="256">
        <v>90.523545911857454</v>
      </c>
    </row>
    <row r="679" spans="2:3" x14ac:dyDescent="0.25">
      <c r="B679" s="257">
        <v>616</v>
      </c>
      <c r="C679" s="256">
        <v>84.834504356544656</v>
      </c>
    </row>
    <row r="680" spans="2:3" x14ac:dyDescent="0.25">
      <c r="B680" s="257">
        <v>617</v>
      </c>
      <c r="C680" s="256">
        <v>142.87813657143377</v>
      </c>
    </row>
    <row r="681" spans="2:3" x14ac:dyDescent="0.25">
      <c r="B681" s="257">
        <v>618</v>
      </c>
      <c r="C681" s="256">
        <v>102.34398698458423</v>
      </c>
    </row>
    <row r="682" spans="2:3" x14ac:dyDescent="0.25">
      <c r="B682" s="257">
        <v>619</v>
      </c>
      <c r="C682" s="256">
        <v>109.01514684846984</v>
      </c>
    </row>
    <row r="683" spans="2:3" x14ac:dyDescent="0.25">
      <c r="B683" s="257">
        <v>620</v>
      </c>
      <c r="C683" s="256">
        <v>140.99618020041095</v>
      </c>
    </row>
    <row r="684" spans="2:3" x14ac:dyDescent="0.25">
      <c r="B684" s="257">
        <v>621</v>
      </c>
      <c r="C684" s="256">
        <v>114.87771866162994</v>
      </c>
    </row>
    <row r="685" spans="2:3" x14ac:dyDescent="0.25">
      <c r="B685" s="257">
        <v>622</v>
      </c>
      <c r="C685" s="256">
        <v>122.9786754017267</v>
      </c>
    </row>
    <row r="686" spans="2:3" x14ac:dyDescent="0.25">
      <c r="B686" s="257">
        <v>623</v>
      </c>
      <c r="C686" s="256">
        <v>115.81761934761438</v>
      </c>
    </row>
    <row r="687" spans="2:3" x14ac:dyDescent="0.25">
      <c r="B687" s="257">
        <v>624</v>
      </c>
      <c r="C687" s="256">
        <v>122.57461208075708</v>
      </c>
    </row>
    <row r="688" spans="2:3" x14ac:dyDescent="0.25">
      <c r="B688" s="257">
        <v>625</v>
      </c>
      <c r="C688" s="256">
        <v>120.41080302265478</v>
      </c>
    </row>
    <row r="689" spans="2:3" x14ac:dyDescent="0.25">
      <c r="B689" s="257">
        <v>626</v>
      </c>
      <c r="C689" s="256">
        <v>100.90529246997642</v>
      </c>
    </row>
    <row r="690" spans="2:3" x14ac:dyDescent="0.25">
      <c r="B690" s="257">
        <v>627</v>
      </c>
      <c r="C690" s="256">
        <v>151.31847094172579</v>
      </c>
    </row>
    <row r="691" spans="2:3" x14ac:dyDescent="0.25">
      <c r="B691" s="257">
        <v>628</v>
      </c>
      <c r="C691" s="256">
        <v>117.2656478186346</v>
      </c>
    </row>
    <row r="692" spans="2:3" x14ac:dyDescent="0.25">
      <c r="B692" s="257">
        <v>629</v>
      </c>
      <c r="C692" s="256">
        <v>102.32253770546939</v>
      </c>
    </row>
    <row r="693" spans="2:3" x14ac:dyDescent="0.25">
      <c r="B693" s="257">
        <v>630</v>
      </c>
      <c r="C693" s="256">
        <v>111.14306154527894</v>
      </c>
    </row>
    <row r="694" spans="2:3" x14ac:dyDescent="0.25">
      <c r="B694" s="257">
        <v>631</v>
      </c>
      <c r="C694" s="256">
        <v>94.634643793912858</v>
      </c>
    </row>
    <row r="695" spans="2:3" x14ac:dyDescent="0.25">
      <c r="B695" s="257">
        <v>632</v>
      </c>
      <c r="C695" s="256">
        <v>95.0758438206649</v>
      </c>
    </row>
    <row r="696" spans="2:3" x14ac:dyDescent="0.25">
      <c r="B696" s="257">
        <v>633</v>
      </c>
      <c r="C696" s="256">
        <v>161.83397621343761</v>
      </c>
    </row>
    <row r="697" spans="2:3" x14ac:dyDescent="0.25">
      <c r="B697" s="257">
        <v>634</v>
      </c>
      <c r="C697" s="256">
        <v>93.730316961755022</v>
      </c>
    </row>
    <row r="698" spans="2:3" x14ac:dyDescent="0.25">
      <c r="B698" s="257">
        <v>635</v>
      </c>
      <c r="C698" s="256">
        <v>161.02278601676215</v>
      </c>
    </row>
    <row r="699" spans="2:3" x14ac:dyDescent="0.25">
      <c r="B699" s="257">
        <v>636</v>
      </c>
      <c r="C699" s="256">
        <v>98.363940470325133</v>
      </c>
    </row>
    <row r="700" spans="2:3" x14ac:dyDescent="0.25">
      <c r="B700" s="257">
        <v>637</v>
      </c>
      <c r="C700" s="256">
        <v>141.25035107724284</v>
      </c>
    </row>
    <row r="701" spans="2:3" x14ac:dyDescent="0.25">
      <c r="B701" s="257">
        <v>638</v>
      </c>
      <c r="C701" s="256">
        <v>122.9106654693874</v>
      </c>
    </row>
    <row r="702" spans="2:3" x14ac:dyDescent="0.25">
      <c r="B702" s="257">
        <v>639</v>
      </c>
      <c r="C702" s="256">
        <v>71.658461813998017</v>
      </c>
    </row>
    <row r="703" spans="2:3" x14ac:dyDescent="0.25">
      <c r="B703" s="257">
        <v>640</v>
      </c>
      <c r="C703" s="256">
        <v>78.967898470760929</v>
      </c>
    </row>
    <row r="704" spans="2:3" x14ac:dyDescent="0.25">
      <c r="B704" s="257">
        <v>641</v>
      </c>
      <c r="C704" s="256">
        <v>104.18751397549569</v>
      </c>
    </row>
    <row r="705" spans="2:3" x14ac:dyDescent="0.25">
      <c r="B705" s="257">
        <v>642</v>
      </c>
      <c r="C705" s="256">
        <v>114.36286033435115</v>
      </c>
    </row>
    <row r="706" spans="2:3" x14ac:dyDescent="0.25">
      <c r="B706" s="257">
        <v>643</v>
      </c>
      <c r="C706" s="256">
        <v>91.949541289540491</v>
      </c>
    </row>
    <row r="707" spans="2:3" x14ac:dyDescent="0.25">
      <c r="B707" s="257">
        <v>644</v>
      </c>
      <c r="C707" s="256">
        <v>126.18456960524863</v>
      </c>
    </row>
    <row r="708" spans="2:3" x14ac:dyDescent="0.25">
      <c r="B708" s="257">
        <v>645</v>
      </c>
      <c r="C708" s="256">
        <v>123.94149702900719</v>
      </c>
    </row>
    <row r="709" spans="2:3" x14ac:dyDescent="0.25">
      <c r="B709" s="257">
        <v>646</v>
      </c>
      <c r="C709" s="256">
        <v>131.85161365472902</v>
      </c>
    </row>
    <row r="710" spans="2:3" x14ac:dyDescent="0.25">
      <c r="B710" s="257">
        <v>647</v>
      </c>
      <c r="C710" s="256">
        <v>98.332876542749815</v>
      </c>
    </row>
    <row r="711" spans="2:3" x14ac:dyDescent="0.25">
      <c r="B711" s="257">
        <v>648</v>
      </c>
      <c r="C711" s="256">
        <v>128.59695115831548</v>
      </c>
    </row>
    <row r="712" spans="2:3" x14ac:dyDescent="0.25">
      <c r="B712" s="257">
        <v>649</v>
      </c>
      <c r="C712" s="256">
        <v>122.36545569714569</v>
      </c>
    </row>
    <row r="713" spans="2:3" x14ac:dyDescent="0.25">
      <c r="B713" s="257">
        <v>650</v>
      </c>
      <c r="C713" s="256">
        <v>133.30047231288768</v>
      </c>
    </row>
    <row r="714" spans="2:3" x14ac:dyDescent="0.25">
      <c r="B714" s="257">
        <v>651</v>
      </c>
      <c r="C714" s="256">
        <v>100.47603489756186</v>
      </c>
    </row>
    <row r="715" spans="2:3" x14ac:dyDescent="0.25">
      <c r="B715" s="257">
        <v>652</v>
      </c>
      <c r="C715" s="256">
        <v>118.41799239048528</v>
      </c>
    </row>
    <row r="716" spans="2:3" x14ac:dyDescent="0.25">
      <c r="B716" s="257">
        <v>653</v>
      </c>
      <c r="C716" s="256">
        <v>121.28259992422879</v>
      </c>
    </row>
    <row r="717" spans="2:3" x14ac:dyDescent="0.25">
      <c r="B717" s="257">
        <v>654</v>
      </c>
      <c r="C717" s="256">
        <v>115.21848824873561</v>
      </c>
    </row>
    <row r="718" spans="2:3" x14ac:dyDescent="0.25">
      <c r="B718" s="257">
        <v>655</v>
      </c>
      <c r="C718" s="256">
        <v>140.83855325682833</v>
      </c>
    </row>
    <row r="719" spans="2:3" x14ac:dyDescent="0.25">
      <c r="B719" s="257">
        <v>656</v>
      </c>
      <c r="C719" s="256">
        <v>137.68327617455643</v>
      </c>
    </row>
    <row r="720" spans="2:3" x14ac:dyDescent="0.25">
      <c r="B720" s="257">
        <v>657</v>
      </c>
      <c r="C720" s="256">
        <v>128.15565549732679</v>
      </c>
    </row>
    <row r="721" spans="2:3" x14ac:dyDescent="0.25">
      <c r="B721" s="257">
        <v>658</v>
      </c>
      <c r="C721" s="256">
        <v>88.978336779043886</v>
      </c>
    </row>
    <row r="722" spans="2:3" x14ac:dyDescent="0.25">
      <c r="B722" s="257">
        <v>659</v>
      </c>
      <c r="C722" s="256">
        <v>84.817773426279672</v>
      </c>
    </row>
    <row r="723" spans="2:3" x14ac:dyDescent="0.25">
      <c r="B723" s="257">
        <v>660</v>
      </c>
      <c r="C723" s="256">
        <v>94.091345798062974</v>
      </c>
    </row>
    <row r="724" spans="2:3" x14ac:dyDescent="0.25">
      <c r="B724" s="257">
        <v>661</v>
      </c>
      <c r="C724" s="256">
        <v>155.56129481138228</v>
      </c>
    </row>
    <row r="725" spans="2:3" x14ac:dyDescent="0.25">
      <c r="B725" s="257">
        <v>662</v>
      </c>
      <c r="C725" s="256">
        <v>134.37979908590469</v>
      </c>
    </row>
    <row r="726" spans="2:3" x14ac:dyDescent="0.25">
      <c r="B726" s="257">
        <v>663</v>
      </c>
      <c r="C726" s="256">
        <v>114.13915017914876</v>
      </c>
    </row>
    <row r="727" spans="2:3" x14ac:dyDescent="0.25">
      <c r="B727" s="257">
        <v>664</v>
      </c>
      <c r="C727" s="256">
        <v>167.4946252320635</v>
      </c>
    </row>
    <row r="728" spans="2:3" x14ac:dyDescent="0.25">
      <c r="B728" s="257">
        <v>665</v>
      </c>
      <c r="C728" s="256">
        <v>104.05190546236749</v>
      </c>
    </row>
    <row r="729" spans="2:3" x14ac:dyDescent="0.25">
      <c r="B729" s="257">
        <v>666</v>
      </c>
      <c r="C729" s="256">
        <v>165.39074601372062</v>
      </c>
    </row>
    <row r="730" spans="2:3" x14ac:dyDescent="0.25">
      <c r="B730" s="257">
        <v>667</v>
      </c>
      <c r="C730" s="256">
        <v>118.69795689782387</v>
      </c>
    </row>
    <row r="731" spans="2:3" x14ac:dyDescent="0.25">
      <c r="B731" s="257">
        <v>668</v>
      </c>
      <c r="C731" s="256">
        <v>138.04610083571794</v>
      </c>
    </row>
    <row r="732" spans="2:3" x14ac:dyDescent="0.25">
      <c r="B732" s="257">
        <v>669</v>
      </c>
      <c r="C732" s="256">
        <v>115.39692921287366</v>
      </c>
    </row>
    <row r="733" spans="2:3" x14ac:dyDescent="0.25">
      <c r="B733" s="257">
        <v>670</v>
      </c>
      <c r="C733" s="256">
        <v>153.19647401814586</v>
      </c>
    </row>
    <row r="734" spans="2:3" x14ac:dyDescent="0.25">
      <c r="B734" s="257">
        <v>671</v>
      </c>
      <c r="C734" s="256">
        <v>114.98316300701609</v>
      </c>
    </row>
    <row r="735" spans="2:3" x14ac:dyDescent="0.25">
      <c r="B735" s="257">
        <v>672</v>
      </c>
      <c r="C735" s="256">
        <v>115.81933924493156</v>
      </c>
    </row>
    <row r="736" spans="2:3" x14ac:dyDescent="0.25">
      <c r="B736" s="257">
        <v>673</v>
      </c>
      <c r="C736" s="256">
        <v>124.48833421774302</v>
      </c>
    </row>
    <row r="737" spans="2:3" x14ac:dyDescent="0.25">
      <c r="B737" s="257">
        <v>674</v>
      </c>
      <c r="C737" s="256">
        <v>125.52365407742653</v>
      </c>
    </row>
    <row r="738" spans="2:3" x14ac:dyDescent="0.25">
      <c r="B738" s="257">
        <v>675</v>
      </c>
      <c r="C738" s="256">
        <v>120.56513003005426</v>
      </c>
    </row>
    <row r="739" spans="2:3" x14ac:dyDescent="0.25">
      <c r="B739" s="257">
        <v>676</v>
      </c>
      <c r="C739" s="256">
        <v>181.01096040895879</v>
      </c>
    </row>
    <row r="740" spans="2:3" x14ac:dyDescent="0.25">
      <c r="B740" s="257">
        <v>677</v>
      </c>
      <c r="C740" s="256">
        <v>112.81295683684655</v>
      </c>
    </row>
    <row r="741" spans="2:3" x14ac:dyDescent="0.25">
      <c r="B741" s="257">
        <v>678</v>
      </c>
      <c r="C741" s="256">
        <v>101.60065172890599</v>
      </c>
    </row>
    <row r="742" spans="2:3" x14ac:dyDescent="0.25">
      <c r="B742" s="257">
        <v>679</v>
      </c>
      <c r="C742" s="256">
        <v>177.63685160931536</v>
      </c>
    </row>
    <row r="743" spans="2:3" x14ac:dyDescent="0.25">
      <c r="B743" s="257">
        <v>680</v>
      </c>
      <c r="C743" s="256">
        <v>96.909198406818646</v>
      </c>
    </row>
    <row r="744" spans="2:3" x14ac:dyDescent="0.25">
      <c r="B744" s="257">
        <v>681</v>
      </c>
      <c r="C744" s="256">
        <v>126.56561658068132</v>
      </c>
    </row>
    <row r="745" spans="2:3" x14ac:dyDescent="0.25">
      <c r="B745" s="257">
        <v>682</v>
      </c>
      <c r="C745" s="256">
        <v>124.4711334077857</v>
      </c>
    </row>
    <row r="746" spans="2:3" x14ac:dyDescent="0.25">
      <c r="B746" s="257">
        <v>683</v>
      </c>
      <c r="C746" s="256">
        <v>116.93660681090782</v>
      </c>
    </row>
    <row r="747" spans="2:3" x14ac:dyDescent="0.25">
      <c r="B747" s="257">
        <v>684</v>
      </c>
      <c r="C747" s="256">
        <v>100.11463449265815</v>
      </c>
    </row>
    <row r="748" spans="2:3" x14ac:dyDescent="0.25">
      <c r="B748" s="257">
        <v>685</v>
      </c>
      <c r="C748" s="256">
        <v>172.77314139753275</v>
      </c>
    </row>
    <row r="749" spans="2:3" x14ac:dyDescent="0.25">
      <c r="B749" s="257">
        <v>686</v>
      </c>
      <c r="C749" s="256">
        <v>94.030255194653989</v>
      </c>
    </row>
    <row r="750" spans="2:3" x14ac:dyDescent="0.25">
      <c r="B750" s="257">
        <v>687</v>
      </c>
      <c r="C750" s="256">
        <v>122.98502417535198</v>
      </c>
    </row>
    <row r="751" spans="2:3" x14ac:dyDescent="0.25">
      <c r="B751" s="257">
        <v>688</v>
      </c>
      <c r="C751" s="256">
        <v>134.24979219434042</v>
      </c>
    </row>
    <row r="752" spans="2:3" x14ac:dyDescent="0.25">
      <c r="B752" s="257">
        <v>689</v>
      </c>
      <c r="C752" s="256">
        <v>127.70665624851753</v>
      </c>
    </row>
    <row r="753" spans="2:3" x14ac:dyDescent="0.25">
      <c r="B753" s="257">
        <v>690</v>
      </c>
      <c r="C753" s="256">
        <v>105.80522343718076</v>
      </c>
    </row>
    <row r="754" spans="2:3" x14ac:dyDescent="0.25">
      <c r="B754" s="257">
        <v>691</v>
      </c>
      <c r="C754" s="256">
        <v>143.30713511541032</v>
      </c>
    </row>
    <row r="755" spans="2:3" x14ac:dyDescent="0.25">
      <c r="B755" s="257">
        <v>692</v>
      </c>
      <c r="C755" s="256">
        <v>79.256155532421559</v>
      </c>
    </row>
    <row r="756" spans="2:3" x14ac:dyDescent="0.25">
      <c r="B756" s="257">
        <v>693</v>
      </c>
      <c r="C756" s="256">
        <v>111.52429474647758</v>
      </c>
    </row>
    <row r="757" spans="2:3" x14ac:dyDescent="0.25">
      <c r="B757" s="257">
        <v>694</v>
      </c>
      <c r="C757" s="256">
        <v>153.55806002652113</v>
      </c>
    </row>
    <row r="758" spans="2:3" x14ac:dyDescent="0.25">
      <c r="B758" s="257">
        <v>695</v>
      </c>
      <c r="C758" s="256">
        <v>89.928212654789419</v>
      </c>
    </row>
    <row r="759" spans="2:3" x14ac:dyDescent="0.25">
      <c r="B759" s="257">
        <v>696</v>
      </c>
      <c r="C759" s="256">
        <v>65.961894128899559</v>
      </c>
    </row>
    <row r="760" spans="2:3" x14ac:dyDescent="0.25">
      <c r="B760" s="257">
        <v>697</v>
      </c>
      <c r="C760" s="256">
        <v>136.43424224157792</v>
      </c>
    </row>
    <row r="761" spans="2:3" x14ac:dyDescent="0.25">
      <c r="B761" s="257">
        <v>698</v>
      </c>
      <c r="C761" s="256">
        <v>154.07133710178061</v>
      </c>
    </row>
    <row r="762" spans="2:3" x14ac:dyDescent="0.25">
      <c r="B762" s="257">
        <v>699</v>
      </c>
      <c r="C762" s="256">
        <v>150.73372783209845</v>
      </c>
    </row>
    <row r="763" spans="2:3" x14ac:dyDescent="0.25">
      <c r="B763" s="257">
        <v>700</v>
      </c>
      <c r="C763" s="256">
        <v>124.69864992866387</v>
      </c>
    </row>
    <row r="764" spans="2:3" x14ac:dyDescent="0.25">
      <c r="B764" s="257">
        <v>701</v>
      </c>
      <c r="C764" s="256">
        <v>102.7946033341635</v>
      </c>
    </row>
    <row r="765" spans="2:3" x14ac:dyDescent="0.25">
      <c r="B765" s="257">
        <v>702</v>
      </c>
      <c r="C765" s="256">
        <v>135.69505151621689</v>
      </c>
    </row>
    <row r="766" spans="2:3" x14ac:dyDescent="0.25">
      <c r="B766" s="257">
        <v>703</v>
      </c>
      <c r="C766" s="256">
        <v>106.61940314581587</v>
      </c>
    </row>
    <row r="767" spans="2:3" x14ac:dyDescent="0.25">
      <c r="B767" s="257">
        <v>704</v>
      </c>
      <c r="C767" s="256">
        <v>96.04075617083133</v>
      </c>
    </row>
    <row r="768" spans="2:3" x14ac:dyDescent="0.25">
      <c r="B768" s="257">
        <v>705</v>
      </c>
      <c r="C768" s="256">
        <v>74.880028736582261</v>
      </c>
    </row>
    <row r="769" spans="2:3" x14ac:dyDescent="0.25">
      <c r="B769" s="257">
        <v>706</v>
      </c>
      <c r="C769" s="256">
        <v>98.060291507821333</v>
      </c>
    </row>
    <row r="770" spans="2:3" x14ac:dyDescent="0.25">
      <c r="B770" s="257">
        <v>707</v>
      </c>
      <c r="C770" s="256">
        <v>113.44058190557487</v>
      </c>
    </row>
    <row r="771" spans="2:3" x14ac:dyDescent="0.25">
      <c r="B771" s="257">
        <v>708</v>
      </c>
      <c r="C771" s="256">
        <v>90.125865247905608</v>
      </c>
    </row>
    <row r="772" spans="2:3" x14ac:dyDescent="0.25">
      <c r="B772" s="257">
        <v>709</v>
      </c>
      <c r="C772" s="256">
        <v>117.73224846130198</v>
      </c>
    </row>
    <row r="773" spans="2:3" x14ac:dyDescent="0.25">
      <c r="B773" s="257">
        <v>710</v>
      </c>
      <c r="C773" s="256">
        <v>83.114205350654075</v>
      </c>
    </row>
    <row r="774" spans="2:3" x14ac:dyDescent="0.25">
      <c r="B774" s="257">
        <v>711</v>
      </c>
      <c r="C774" s="256">
        <v>145.07353174799999</v>
      </c>
    </row>
    <row r="775" spans="2:3" x14ac:dyDescent="0.25">
      <c r="B775" s="257">
        <v>712</v>
      </c>
      <c r="C775" s="256">
        <v>157.88493889093306</v>
      </c>
    </row>
    <row r="776" spans="2:3" x14ac:dyDescent="0.25">
      <c r="B776" s="257">
        <v>713</v>
      </c>
      <c r="C776" s="256">
        <v>137.35326869141289</v>
      </c>
    </row>
    <row r="777" spans="2:3" x14ac:dyDescent="0.25">
      <c r="B777" s="257">
        <v>714</v>
      </c>
      <c r="C777" s="256">
        <v>97.965336636605073</v>
      </c>
    </row>
    <row r="778" spans="2:3" x14ac:dyDescent="0.25">
      <c r="B778" s="257">
        <v>715</v>
      </c>
      <c r="C778" s="256">
        <v>139.15533898851024</v>
      </c>
    </row>
    <row r="779" spans="2:3" x14ac:dyDescent="0.25">
      <c r="B779" s="257">
        <v>716</v>
      </c>
      <c r="C779" s="256">
        <v>119.84139534348981</v>
      </c>
    </row>
    <row r="780" spans="2:3" x14ac:dyDescent="0.25">
      <c r="B780" s="257">
        <v>717</v>
      </c>
      <c r="C780" s="256">
        <v>148.26208962491745</v>
      </c>
    </row>
    <row r="781" spans="2:3" x14ac:dyDescent="0.25">
      <c r="B781" s="257">
        <v>718</v>
      </c>
      <c r="C781" s="256">
        <v>126.57585712043412</v>
      </c>
    </row>
    <row r="782" spans="2:3" x14ac:dyDescent="0.25">
      <c r="B782" s="257">
        <v>719</v>
      </c>
      <c r="C782" s="256">
        <v>119.73257432393571</v>
      </c>
    </row>
    <row r="783" spans="2:3" x14ac:dyDescent="0.25">
      <c r="B783" s="257">
        <v>720</v>
      </c>
      <c r="C783" s="256">
        <v>126.22475420252229</v>
      </c>
    </row>
    <row r="784" spans="2:3" x14ac:dyDescent="0.25">
      <c r="B784" s="257">
        <v>721</v>
      </c>
      <c r="C784" s="256">
        <v>84.149806152381899</v>
      </c>
    </row>
    <row r="785" spans="2:3" x14ac:dyDescent="0.25">
      <c r="B785" s="257">
        <v>722</v>
      </c>
      <c r="C785" s="256">
        <v>194.43655560435286</v>
      </c>
    </row>
    <row r="786" spans="2:3" x14ac:dyDescent="0.25">
      <c r="B786" s="257">
        <v>723</v>
      </c>
      <c r="C786" s="256">
        <v>130.88809090065857</v>
      </c>
    </row>
    <row r="787" spans="2:3" x14ac:dyDescent="0.25">
      <c r="B787" s="257">
        <v>724</v>
      </c>
      <c r="C787" s="256">
        <v>104.1904211745379</v>
      </c>
    </row>
    <row r="788" spans="2:3" x14ac:dyDescent="0.25">
      <c r="B788" s="257">
        <v>725</v>
      </c>
      <c r="C788" s="256">
        <v>113.28259738891083</v>
      </c>
    </row>
    <row r="789" spans="2:3" x14ac:dyDescent="0.25">
      <c r="B789" s="257">
        <v>726</v>
      </c>
      <c r="C789" s="256">
        <v>80.78708285435107</v>
      </c>
    </row>
    <row r="790" spans="2:3" x14ac:dyDescent="0.25">
      <c r="B790" s="257">
        <v>727</v>
      </c>
      <c r="C790" s="256">
        <v>123.3731848486387</v>
      </c>
    </row>
    <row r="791" spans="2:3" x14ac:dyDescent="0.25">
      <c r="B791" s="257">
        <v>728</v>
      </c>
      <c r="C791" s="256">
        <v>129.50123002293566</v>
      </c>
    </row>
    <row r="792" spans="2:3" x14ac:dyDescent="0.25">
      <c r="B792" s="257">
        <v>729</v>
      </c>
      <c r="C792" s="256">
        <v>84.959546762591998</v>
      </c>
    </row>
    <row r="793" spans="2:3" x14ac:dyDescent="0.25">
      <c r="B793" s="257">
        <v>730</v>
      </c>
      <c r="C793" s="256">
        <v>92.064818074001082</v>
      </c>
    </row>
    <row r="794" spans="2:3" x14ac:dyDescent="0.25">
      <c r="B794" s="257">
        <v>731</v>
      </c>
      <c r="C794" s="256">
        <v>152.58704026169363</v>
      </c>
    </row>
    <row r="795" spans="2:3" x14ac:dyDescent="0.25">
      <c r="B795" s="257">
        <v>732</v>
      </c>
      <c r="C795" s="256">
        <v>117.50777877080495</v>
      </c>
    </row>
    <row r="796" spans="2:3" x14ac:dyDescent="0.25">
      <c r="B796" s="257">
        <v>733</v>
      </c>
      <c r="C796" s="256">
        <v>105.97857610957858</v>
      </c>
    </row>
    <row r="797" spans="2:3" x14ac:dyDescent="0.25">
      <c r="B797" s="257">
        <v>734</v>
      </c>
      <c r="C797" s="256">
        <v>139.34518161668154</v>
      </c>
    </row>
    <row r="798" spans="2:3" x14ac:dyDescent="0.25">
      <c r="B798" s="257">
        <v>735</v>
      </c>
      <c r="C798" s="256">
        <v>148.12115989480301</v>
      </c>
    </row>
    <row r="799" spans="2:3" x14ac:dyDescent="0.25">
      <c r="B799" s="257">
        <v>736</v>
      </c>
      <c r="C799" s="256">
        <v>139.91693491668426</v>
      </c>
    </row>
    <row r="800" spans="2:3" x14ac:dyDescent="0.25">
      <c r="B800" s="257">
        <v>737</v>
      </c>
      <c r="C800" s="256">
        <v>130.85556713413865</v>
      </c>
    </row>
    <row r="801" spans="2:3" x14ac:dyDescent="0.25">
      <c r="B801" s="257">
        <v>738</v>
      </c>
      <c r="C801" s="256">
        <v>129.55394596830021</v>
      </c>
    </row>
    <row r="802" spans="2:3" x14ac:dyDescent="0.25">
      <c r="B802" s="257">
        <v>739</v>
      </c>
      <c r="C802" s="256">
        <v>155.65589839696059</v>
      </c>
    </row>
    <row r="803" spans="2:3" x14ac:dyDescent="0.25">
      <c r="B803" s="257">
        <v>740</v>
      </c>
      <c r="C803" s="256">
        <v>113.53743313428834</v>
      </c>
    </row>
    <row r="804" spans="2:3" x14ac:dyDescent="0.25">
      <c r="B804" s="257">
        <v>741</v>
      </c>
      <c r="C804" s="256">
        <v>97.535824674709573</v>
      </c>
    </row>
    <row r="805" spans="2:3" x14ac:dyDescent="0.25">
      <c r="B805" s="257">
        <v>742</v>
      </c>
      <c r="C805" s="256">
        <v>95.919463970907969</v>
      </c>
    </row>
    <row r="806" spans="2:3" x14ac:dyDescent="0.25">
      <c r="B806" s="257">
        <v>743</v>
      </c>
      <c r="C806" s="256">
        <v>125.86368345980816</v>
      </c>
    </row>
    <row r="807" spans="2:3" x14ac:dyDescent="0.25">
      <c r="B807" s="257">
        <v>744</v>
      </c>
      <c r="C807" s="256">
        <v>127.92166542627739</v>
      </c>
    </row>
    <row r="808" spans="2:3" x14ac:dyDescent="0.25">
      <c r="B808" s="257">
        <v>745</v>
      </c>
      <c r="C808" s="256">
        <v>102.79972317387829</v>
      </c>
    </row>
    <row r="809" spans="2:3" x14ac:dyDescent="0.25">
      <c r="B809" s="257">
        <v>746</v>
      </c>
      <c r="C809" s="256">
        <v>164.94056281292728</v>
      </c>
    </row>
    <row r="810" spans="2:3" x14ac:dyDescent="0.25">
      <c r="B810" s="257">
        <v>747</v>
      </c>
      <c r="C810" s="256">
        <v>92.876063737144946</v>
      </c>
    </row>
    <row r="811" spans="2:3" x14ac:dyDescent="0.25">
      <c r="B811" s="257">
        <v>748</v>
      </c>
      <c r="C811" s="256">
        <v>130.82193877417652</v>
      </c>
    </row>
    <row r="812" spans="2:3" x14ac:dyDescent="0.25">
      <c r="B812" s="257">
        <v>749</v>
      </c>
      <c r="C812" s="256">
        <v>115.05188741723357</v>
      </c>
    </row>
    <row r="813" spans="2:3" x14ac:dyDescent="0.25">
      <c r="B813" s="257">
        <v>750</v>
      </c>
      <c r="C813" s="256">
        <v>90.213186898506038</v>
      </c>
    </row>
    <row r="814" spans="2:3" x14ac:dyDescent="0.25">
      <c r="B814" s="257">
        <v>751</v>
      </c>
      <c r="C814" s="256">
        <v>110.15624556466663</v>
      </c>
    </row>
    <row r="815" spans="2:3" x14ac:dyDescent="0.25">
      <c r="B815" s="257">
        <v>752</v>
      </c>
      <c r="C815" s="256">
        <v>96.645571797182612</v>
      </c>
    </row>
    <row r="816" spans="2:3" x14ac:dyDescent="0.25">
      <c r="B816" s="257">
        <v>753</v>
      </c>
      <c r="C816" s="256">
        <v>116.79162126287446</v>
      </c>
    </row>
    <row r="817" spans="2:3" x14ac:dyDescent="0.25">
      <c r="B817" s="257">
        <v>754</v>
      </c>
      <c r="C817" s="256">
        <v>149.2848087158477</v>
      </c>
    </row>
    <row r="818" spans="2:3" x14ac:dyDescent="0.25">
      <c r="B818" s="257">
        <v>755</v>
      </c>
      <c r="C818" s="256">
        <v>143.17870787237737</v>
      </c>
    </row>
    <row r="819" spans="2:3" x14ac:dyDescent="0.25">
      <c r="B819" s="257">
        <v>756</v>
      </c>
      <c r="C819" s="256">
        <v>99.433231314333213</v>
      </c>
    </row>
    <row r="820" spans="2:3" x14ac:dyDescent="0.25">
      <c r="B820" s="257">
        <v>757</v>
      </c>
      <c r="C820" s="256">
        <v>65.804213232758386</v>
      </c>
    </row>
    <row r="821" spans="2:3" x14ac:dyDescent="0.25">
      <c r="B821" s="257">
        <v>758</v>
      </c>
      <c r="C821" s="256">
        <v>65.329359251577301</v>
      </c>
    </row>
    <row r="822" spans="2:3" x14ac:dyDescent="0.25">
      <c r="B822" s="257">
        <v>759</v>
      </c>
      <c r="C822" s="256">
        <v>158.58786873638019</v>
      </c>
    </row>
    <row r="823" spans="2:3" x14ac:dyDescent="0.25">
      <c r="B823" s="257">
        <v>760</v>
      </c>
      <c r="C823" s="256">
        <v>115.82072975005684</v>
      </c>
    </row>
    <row r="824" spans="2:3" x14ac:dyDescent="0.25">
      <c r="B824" s="257">
        <v>761</v>
      </c>
      <c r="C824" s="256">
        <v>151.82097924502355</v>
      </c>
    </row>
    <row r="825" spans="2:3" x14ac:dyDescent="0.25">
      <c r="B825" s="257">
        <v>762</v>
      </c>
      <c r="C825" s="256">
        <v>78.582996202621317</v>
      </c>
    </row>
    <row r="826" spans="2:3" x14ac:dyDescent="0.25">
      <c r="B826" s="257">
        <v>763</v>
      </c>
      <c r="C826" s="256">
        <v>168.61468696702144</v>
      </c>
    </row>
    <row r="827" spans="2:3" x14ac:dyDescent="0.25">
      <c r="B827" s="257">
        <v>764</v>
      </c>
      <c r="C827" s="256">
        <v>189.10185284673375</v>
      </c>
    </row>
    <row r="828" spans="2:3" x14ac:dyDescent="0.25">
      <c r="B828" s="257">
        <v>765</v>
      </c>
      <c r="C828" s="256">
        <v>136.64088798582492</v>
      </c>
    </row>
    <row r="829" spans="2:3" x14ac:dyDescent="0.25">
      <c r="B829" s="257">
        <v>766</v>
      </c>
      <c r="C829" s="256">
        <v>105.48586213024788</v>
      </c>
    </row>
    <row r="830" spans="2:3" x14ac:dyDescent="0.25">
      <c r="B830" s="257">
        <v>767</v>
      </c>
      <c r="C830" s="256">
        <v>135.41825216151278</v>
      </c>
    </row>
    <row r="831" spans="2:3" x14ac:dyDescent="0.25">
      <c r="B831" s="257">
        <v>768</v>
      </c>
      <c r="C831" s="256">
        <v>103.28334120605268</v>
      </c>
    </row>
    <row r="832" spans="2:3" x14ac:dyDescent="0.25">
      <c r="B832" s="257">
        <v>769</v>
      </c>
      <c r="C832" s="256">
        <v>117.69912094986657</v>
      </c>
    </row>
    <row r="833" spans="2:3" x14ac:dyDescent="0.25">
      <c r="B833" s="257">
        <v>770</v>
      </c>
      <c r="C833" s="256">
        <v>99.248193949178258</v>
      </c>
    </row>
    <row r="834" spans="2:3" x14ac:dyDescent="0.25">
      <c r="B834" s="257">
        <v>771</v>
      </c>
      <c r="C834" s="256">
        <v>95.941547664478946</v>
      </c>
    </row>
    <row r="835" spans="2:3" x14ac:dyDescent="0.25">
      <c r="B835" s="257">
        <v>772</v>
      </c>
      <c r="C835" s="256">
        <v>153.79198260123343</v>
      </c>
    </row>
    <row r="836" spans="2:3" x14ac:dyDescent="0.25">
      <c r="B836" s="257">
        <v>773</v>
      </c>
      <c r="C836" s="256">
        <v>165.61091405098455</v>
      </c>
    </row>
    <row r="837" spans="2:3" x14ac:dyDescent="0.25">
      <c r="B837" s="257">
        <v>774</v>
      </c>
      <c r="C837" s="256">
        <v>100.06395453394329</v>
      </c>
    </row>
    <row r="838" spans="2:3" x14ac:dyDescent="0.25">
      <c r="B838" s="257">
        <v>775</v>
      </c>
      <c r="C838" s="256">
        <v>141.65263008069195</v>
      </c>
    </row>
    <row r="839" spans="2:3" x14ac:dyDescent="0.25">
      <c r="B839" s="257">
        <v>776</v>
      </c>
      <c r="C839" s="256">
        <v>134.91657765796674</v>
      </c>
    </row>
    <row r="840" spans="2:3" x14ac:dyDescent="0.25">
      <c r="B840" s="257">
        <v>777</v>
      </c>
      <c r="C840" s="256">
        <v>106.18672072846704</v>
      </c>
    </row>
    <row r="841" spans="2:3" x14ac:dyDescent="0.25">
      <c r="B841" s="257">
        <v>778</v>
      </c>
      <c r="C841" s="256">
        <v>134.66267210327652</v>
      </c>
    </row>
    <row r="842" spans="2:3" x14ac:dyDescent="0.25">
      <c r="B842" s="257">
        <v>779</v>
      </c>
      <c r="C842" s="256">
        <v>119.82218766349617</v>
      </c>
    </row>
    <row r="843" spans="2:3" x14ac:dyDescent="0.25">
      <c r="B843" s="257">
        <v>780</v>
      </c>
      <c r="C843" s="256">
        <v>101.71372432728661</v>
      </c>
    </row>
    <row r="844" spans="2:3" x14ac:dyDescent="0.25">
      <c r="B844" s="257">
        <v>781</v>
      </c>
      <c r="C844" s="256">
        <v>118.32853209084985</v>
      </c>
    </row>
    <row r="845" spans="2:3" x14ac:dyDescent="0.25">
      <c r="B845" s="257">
        <v>782</v>
      </c>
      <c r="C845" s="256">
        <v>144.17071426144705</v>
      </c>
    </row>
    <row r="846" spans="2:3" x14ac:dyDescent="0.25">
      <c r="B846" s="257">
        <v>783</v>
      </c>
      <c r="C846" s="256">
        <v>63.080165215484676</v>
      </c>
    </row>
    <row r="847" spans="2:3" x14ac:dyDescent="0.25">
      <c r="B847" s="257">
        <v>784</v>
      </c>
      <c r="C847" s="256">
        <v>160.15131625708756</v>
      </c>
    </row>
    <row r="848" spans="2:3" x14ac:dyDescent="0.25">
      <c r="B848" s="257">
        <v>785</v>
      </c>
      <c r="C848" s="256">
        <v>123.76575293368306</v>
      </c>
    </row>
    <row r="849" spans="2:3" x14ac:dyDescent="0.25">
      <c r="B849" s="257">
        <v>786</v>
      </c>
      <c r="C849" s="256">
        <v>126.91039612416589</v>
      </c>
    </row>
    <row r="850" spans="2:3" x14ac:dyDescent="0.25">
      <c r="B850" s="257">
        <v>787</v>
      </c>
      <c r="C850" s="256">
        <v>124.14549296418345</v>
      </c>
    </row>
    <row r="851" spans="2:3" x14ac:dyDescent="0.25">
      <c r="B851" s="257">
        <v>788</v>
      </c>
      <c r="C851" s="256">
        <v>158.80384928136601</v>
      </c>
    </row>
    <row r="852" spans="2:3" x14ac:dyDescent="0.25">
      <c r="B852" s="257">
        <v>789</v>
      </c>
      <c r="C852" s="256">
        <v>150.1025258266005</v>
      </c>
    </row>
    <row r="853" spans="2:3" x14ac:dyDescent="0.25">
      <c r="B853" s="257">
        <v>790</v>
      </c>
      <c r="C853" s="256">
        <v>138.73473721353184</v>
      </c>
    </row>
    <row r="854" spans="2:3" x14ac:dyDescent="0.25">
      <c r="B854" s="257">
        <v>791</v>
      </c>
      <c r="C854" s="256">
        <v>106.5521922619441</v>
      </c>
    </row>
    <row r="855" spans="2:3" x14ac:dyDescent="0.25">
      <c r="B855" s="257">
        <v>792</v>
      </c>
      <c r="C855" s="256">
        <v>83.826541525996618</v>
      </c>
    </row>
    <row r="856" spans="2:3" x14ac:dyDescent="0.25">
      <c r="B856" s="257">
        <v>793</v>
      </c>
      <c r="C856" s="256">
        <v>139.27396478474674</v>
      </c>
    </row>
    <row r="857" spans="2:3" x14ac:dyDescent="0.25">
      <c r="B857" s="257">
        <v>794</v>
      </c>
      <c r="C857" s="256">
        <v>117.20278880427703</v>
      </c>
    </row>
    <row r="858" spans="2:3" x14ac:dyDescent="0.25">
      <c r="B858" s="257">
        <v>795</v>
      </c>
      <c r="C858" s="256">
        <v>154.95664665979899</v>
      </c>
    </row>
    <row r="859" spans="2:3" x14ac:dyDescent="0.25">
      <c r="B859" s="257">
        <v>796</v>
      </c>
      <c r="C859" s="256">
        <v>143.01471949415446</v>
      </c>
    </row>
    <row r="860" spans="2:3" x14ac:dyDescent="0.25">
      <c r="B860" s="257">
        <v>797</v>
      </c>
      <c r="C860" s="256">
        <v>78.01300794540262</v>
      </c>
    </row>
    <row r="861" spans="2:3" x14ac:dyDescent="0.25">
      <c r="B861" s="257">
        <v>798</v>
      </c>
      <c r="C861" s="256">
        <v>178.88715022488259</v>
      </c>
    </row>
    <row r="862" spans="2:3" x14ac:dyDescent="0.25">
      <c r="B862" s="257">
        <v>799</v>
      </c>
      <c r="C862" s="256">
        <v>157.79841800247567</v>
      </c>
    </row>
    <row r="863" spans="2:3" x14ac:dyDescent="0.25">
      <c r="B863" s="257">
        <v>800</v>
      </c>
      <c r="C863" s="256">
        <v>106.13421457668318</v>
      </c>
    </row>
    <row r="864" spans="2:3" x14ac:dyDescent="0.25">
      <c r="B864" s="257">
        <v>801</v>
      </c>
      <c r="C864" s="256">
        <v>98.417970412939965</v>
      </c>
    </row>
    <row r="865" spans="2:3" x14ac:dyDescent="0.25">
      <c r="B865" s="257">
        <v>802</v>
      </c>
      <c r="C865" s="256">
        <v>123.3055959791058</v>
      </c>
    </row>
    <row r="866" spans="2:3" x14ac:dyDescent="0.25">
      <c r="B866" s="257">
        <v>803</v>
      </c>
      <c r="C866" s="256">
        <v>139.8879538724579</v>
      </c>
    </row>
    <row r="867" spans="2:3" x14ac:dyDescent="0.25">
      <c r="B867" s="257">
        <v>804</v>
      </c>
      <c r="C867" s="256">
        <v>105.332431786201</v>
      </c>
    </row>
    <row r="868" spans="2:3" x14ac:dyDescent="0.25">
      <c r="B868" s="257">
        <v>805</v>
      </c>
      <c r="C868" s="256">
        <v>121.79006757365946</v>
      </c>
    </row>
    <row r="869" spans="2:3" x14ac:dyDescent="0.25">
      <c r="B869" s="257">
        <v>806</v>
      </c>
      <c r="C869" s="256">
        <v>107.19278831042021</v>
      </c>
    </row>
    <row r="870" spans="2:3" x14ac:dyDescent="0.25">
      <c r="B870" s="257">
        <v>807</v>
      </c>
      <c r="C870" s="256">
        <v>99.033462358068988</v>
      </c>
    </row>
    <row r="871" spans="2:3" x14ac:dyDescent="0.25">
      <c r="B871" s="257">
        <v>808</v>
      </c>
      <c r="C871" s="256">
        <v>98.409351988460344</v>
      </c>
    </row>
    <row r="872" spans="2:3" x14ac:dyDescent="0.25">
      <c r="B872" s="257">
        <v>809</v>
      </c>
      <c r="C872" s="256">
        <v>134.02931917176079</v>
      </c>
    </row>
    <row r="873" spans="2:3" x14ac:dyDescent="0.25">
      <c r="B873" s="257">
        <v>810</v>
      </c>
      <c r="C873" s="256">
        <v>91.446222951106876</v>
      </c>
    </row>
    <row r="874" spans="2:3" x14ac:dyDescent="0.25">
      <c r="B874" s="257">
        <v>811</v>
      </c>
      <c r="C874" s="256">
        <v>106.58162974600305</v>
      </c>
    </row>
    <row r="875" spans="2:3" x14ac:dyDescent="0.25">
      <c r="B875" s="257">
        <v>812</v>
      </c>
      <c r="C875" s="256">
        <v>81.321987670151117</v>
      </c>
    </row>
    <row r="876" spans="2:3" x14ac:dyDescent="0.25">
      <c r="B876" s="257">
        <v>813</v>
      </c>
      <c r="C876" s="256">
        <v>143.42817267099079</v>
      </c>
    </row>
    <row r="877" spans="2:3" x14ac:dyDescent="0.25">
      <c r="B877" s="257">
        <v>814</v>
      </c>
      <c r="C877" s="256">
        <v>135.09349914835033</v>
      </c>
    </row>
    <row r="878" spans="2:3" x14ac:dyDescent="0.25">
      <c r="B878" s="257">
        <v>815</v>
      </c>
      <c r="C878" s="256">
        <v>122.22639130698914</v>
      </c>
    </row>
    <row r="879" spans="2:3" x14ac:dyDescent="0.25">
      <c r="B879" s="257">
        <v>816</v>
      </c>
      <c r="C879" s="256">
        <v>120.59249978379094</v>
      </c>
    </row>
    <row r="880" spans="2:3" x14ac:dyDescent="0.25">
      <c r="B880" s="257">
        <v>817</v>
      </c>
      <c r="C880" s="256">
        <v>118.2073330194881</v>
      </c>
    </row>
    <row r="881" spans="2:3" x14ac:dyDescent="0.25">
      <c r="B881" s="257">
        <v>818</v>
      </c>
      <c r="C881" s="256">
        <v>88.44088931335898</v>
      </c>
    </row>
    <row r="882" spans="2:3" x14ac:dyDescent="0.25">
      <c r="B882" s="257">
        <v>819</v>
      </c>
      <c r="C882" s="256">
        <v>127.3388980515074</v>
      </c>
    </row>
    <row r="883" spans="2:3" x14ac:dyDescent="0.25">
      <c r="B883" s="257">
        <v>820</v>
      </c>
      <c r="C883" s="256">
        <v>88.109793954651764</v>
      </c>
    </row>
    <row r="884" spans="2:3" x14ac:dyDescent="0.25">
      <c r="B884" s="257">
        <v>821</v>
      </c>
      <c r="C884" s="256">
        <v>117.85670863811062</v>
      </c>
    </row>
    <row r="885" spans="2:3" x14ac:dyDescent="0.25">
      <c r="B885" s="257">
        <v>822</v>
      </c>
      <c r="C885" s="256">
        <v>96.053302718987453</v>
      </c>
    </row>
    <row r="886" spans="2:3" x14ac:dyDescent="0.25">
      <c r="B886" s="257">
        <v>823</v>
      </c>
      <c r="C886" s="256">
        <v>90.536949994338485</v>
      </c>
    </row>
    <row r="887" spans="2:3" x14ac:dyDescent="0.25">
      <c r="B887" s="257">
        <v>824</v>
      </c>
      <c r="C887" s="256">
        <v>132.36706551493955</v>
      </c>
    </row>
    <row r="888" spans="2:3" x14ac:dyDescent="0.25">
      <c r="B888" s="257">
        <v>825</v>
      </c>
      <c r="C888" s="256">
        <v>113.69717565620397</v>
      </c>
    </row>
    <row r="889" spans="2:3" x14ac:dyDescent="0.25">
      <c r="B889" s="257">
        <v>826</v>
      </c>
      <c r="C889" s="256">
        <v>113.37366989713077</v>
      </c>
    </row>
    <row r="890" spans="2:3" x14ac:dyDescent="0.25">
      <c r="B890" s="257">
        <v>827</v>
      </c>
      <c r="C890" s="256">
        <v>102.55349365286337</v>
      </c>
    </row>
    <row r="891" spans="2:3" x14ac:dyDescent="0.25">
      <c r="B891" s="257">
        <v>828</v>
      </c>
      <c r="C891" s="256">
        <v>113.76482889899714</v>
      </c>
    </row>
    <row r="892" spans="2:3" x14ac:dyDescent="0.25">
      <c r="B892" s="257">
        <v>829</v>
      </c>
      <c r="C892" s="256">
        <v>150.97056342184513</v>
      </c>
    </row>
    <row r="893" spans="2:3" x14ac:dyDescent="0.25">
      <c r="B893" s="257">
        <v>830</v>
      </c>
      <c r="C893" s="256">
        <v>82.94220299459954</v>
      </c>
    </row>
    <row r="894" spans="2:3" x14ac:dyDescent="0.25">
      <c r="B894" s="257">
        <v>831</v>
      </c>
      <c r="C894" s="256">
        <v>113.05424457901762</v>
      </c>
    </row>
    <row r="895" spans="2:3" x14ac:dyDescent="0.25">
      <c r="B895" s="257">
        <v>832</v>
      </c>
      <c r="C895" s="256">
        <v>118.84529693543104</v>
      </c>
    </row>
    <row r="896" spans="2:3" x14ac:dyDescent="0.25">
      <c r="B896" s="257">
        <v>833</v>
      </c>
      <c r="C896" s="256">
        <v>99.099231425467266</v>
      </c>
    </row>
    <row r="897" spans="2:3" x14ac:dyDescent="0.25">
      <c r="B897" s="257">
        <v>834</v>
      </c>
      <c r="C897" s="256">
        <v>126.89223464556478</v>
      </c>
    </row>
    <row r="898" spans="2:3" x14ac:dyDescent="0.25">
      <c r="B898" s="257">
        <v>835</v>
      </c>
      <c r="C898" s="256">
        <v>103.69998924055237</v>
      </c>
    </row>
    <row r="899" spans="2:3" x14ac:dyDescent="0.25">
      <c r="B899" s="257">
        <v>836</v>
      </c>
      <c r="C899" s="256">
        <v>113.44248618504903</v>
      </c>
    </row>
    <row r="900" spans="2:3" x14ac:dyDescent="0.25">
      <c r="B900" s="257">
        <v>837</v>
      </c>
      <c r="C900" s="256">
        <v>114.08203186983343</v>
      </c>
    </row>
    <row r="901" spans="2:3" x14ac:dyDescent="0.25">
      <c r="B901" s="257">
        <v>838</v>
      </c>
      <c r="C901" s="256">
        <v>126.0845501125421</v>
      </c>
    </row>
    <row r="902" spans="2:3" x14ac:dyDescent="0.25">
      <c r="B902" s="257">
        <v>839</v>
      </c>
      <c r="C902" s="256">
        <v>121.33955665548048</v>
      </c>
    </row>
    <row r="903" spans="2:3" x14ac:dyDescent="0.25">
      <c r="B903" s="257">
        <v>840</v>
      </c>
      <c r="C903" s="256">
        <v>136.55249701740655</v>
      </c>
    </row>
    <row r="904" spans="2:3" x14ac:dyDescent="0.25">
      <c r="B904" s="257">
        <v>841</v>
      </c>
      <c r="C904" s="256">
        <v>95.425298883685613</v>
      </c>
    </row>
    <row r="905" spans="2:3" x14ac:dyDescent="0.25">
      <c r="B905" s="257">
        <v>842</v>
      </c>
      <c r="C905" s="256">
        <v>143.20795218004423</v>
      </c>
    </row>
    <row r="906" spans="2:3" x14ac:dyDescent="0.25">
      <c r="B906" s="257">
        <v>843</v>
      </c>
      <c r="C906" s="256">
        <v>139.60937234279203</v>
      </c>
    </row>
    <row r="907" spans="2:3" x14ac:dyDescent="0.25">
      <c r="B907" s="257">
        <v>844</v>
      </c>
      <c r="C907" s="256">
        <v>109.68256899353968</v>
      </c>
    </row>
    <row r="908" spans="2:3" x14ac:dyDescent="0.25">
      <c r="B908" s="257">
        <v>845</v>
      </c>
      <c r="C908" s="256">
        <v>115.30107015190848</v>
      </c>
    </row>
    <row r="909" spans="2:3" x14ac:dyDescent="0.25">
      <c r="B909" s="257">
        <v>846</v>
      </c>
      <c r="C909" s="256">
        <v>83.271042182325118</v>
      </c>
    </row>
    <row r="910" spans="2:3" x14ac:dyDescent="0.25">
      <c r="B910" s="257">
        <v>847</v>
      </c>
      <c r="C910" s="256">
        <v>112.55992073325336</v>
      </c>
    </row>
    <row r="911" spans="2:3" x14ac:dyDescent="0.25">
      <c r="B911" s="257">
        <v>848</v>
      </c>
      <c r="C911" s="256">
        <v>149.63893127844253</v>
      </c>
    </row>
    <row r="912" spans="2:3" x14ac:dyDescent="0.25">
      <c r="B912" s="257">
        <v>849</v>
      </c>
      <c r="C912" s="256">
        <v>143.98743513666764</v>
      </c>
    </row>
    <row r="913" spans="2:3" x14ac:dyDescent="0.25">
      <c r="B913" s="257">
        <v>850</v>
      </c>
      <c r="C913" s="256">
        <v>121.80895527361064</v>
      </c>
    </row>
    <row r="914" spans="2:3" x14ac:dyDescent="0.25">
      <c r="B914" s="257">
        <v>851</v>
      </c>
      <c r="C914" s="256">
        <v>102.00429854242428</v>
      </c>
    </row>
    <row r="915" spans="2:3" x14ac:dyDescent="0.25">
      <c r="B915" s="257">
        <v>852</v>
      </c>
      <c r="C915" s="256">
        <v>117.41640077122065</v>
      </c>
    </row>
    <row r="916" spans="2:3" x14ac:dyDescent="0.25">
      <c r="B916" s="257">
        <v>853</v>
      </c>
      <c r="C916" s="256">
        <v>104.17389640819276</v>
      </c>
    </row>
    <row r="917" spans="2:3" x14ac:dyDescent="0.25">
      <c r="B917" s="257">
        <v>854</v>
      </c>
      <c r="C917" s="256">
        <v>151.15681487149573</v>
      </c>
    </row>
    <row r="918" spans="2:3" x14ac:dyDescent="0.25">
      <c r="B918" s="257">
        <v>855</v>
      </c>
      <c r="C918" s="256">
        <v>126.87463067052866</v>
      </c>
    </row>
    <row r="919" spans="2:3" x14ac:dyDescent="0.25">
      <c r="B919" s="257">
        <v>856</v>
      </c>
      <c r="C919" s="256">
        <v>114.26838012746022</v>
      </c>
    </row>
    <row r="920" spans="2:3" x14ac:dyDescent="0.25">
      <c r="B920" s="257">
        <v>857</v>
      </c>
      <c r="C920" s="256">
        <v>91.781219185626568</v>
      </c>
    </row>
    <row r="921" spans="2:3" x14ac:dyDescent="0.25">
      <c r="B921" s="257">
        <v>858</v>
      </c>
      <c r="C921" s="256">
        <v>117.15354405955115</v>
      </c>
    </row>
    <row r="922" spans="2:3" x14ac:dyDescent="0.25">
      <c r="B922" s="257">
        <v>859</v>
      </c>
      <c r="C922" s="256">
        <v>91.730573126282167</v>
      </c>
    </row>
    <row r="923" spans="2:3" x14ac:dyDescent="0.25">
      <c r="B923" s="257">
        <v>860</v>
      </c>
      <c r="C923" s="256">
        <v>117.16168837126753</v>
      </c>
    </row>
    <row r="924" spans="2:3" x14ac:dyDescent="0.25">
      <c r="B924" s="257">
        <v>861</v>
      </c>
      <c r="C924" s="256">
        <v>132.73215516066574</v>
      </c>
    </row>
    <row r="925" spans="2:3" x14ac:dyDescent="0.25">
      <c r="B925" s="257">
        <v>862</v>
      </c>
      <c r="C925" s="256">
        <v>93.580903382894704</v>
      </c>
    </row>
    <row r="926" spans="2:3" x14ac:dyDescent="0.25">
      <c r="B926" s="257">
        <v>863</v>
      </c>
      <c r="C926" s="256">
        <v>104.38844205763463</v>
      </c>
    </row>
    <row r="927" spans="2:3" x14ac:dyDescent="0.25">
      <c r="B927" s="257">
        <v>864</v>
      </c>
      <c r="C927" s="256">
        <v>105.7555500946786</v>
      </c>
    </row>
    <row r="928" spans="2:3" x14ac:dyDescent="0.25">
      <c r="B928" s="257">
        <v>865</v>
      </c>
      <c r="C928" s="256">
        <v>134.11430751199958</v>
      </c>
    </row>
    <row r="929" spans="2:3" x14ac:dyDescent="0.25">
      <c r="B929" s="257">
        <v>866</v>
      </c>
      <c r="C929" s="256">
        <v>104.30829728964666</v>
      </c>
    </row>
    <row r="930" spans="2:3" x14ac:dyDescent="0.25">
      <c r="B930" s="257">
        <v>867</v>
      </c>
      <c r="C930" s="256">
        <v>129.82490216264262</v>
      </c>
    </row>
    <row r="931" spans="2:3" x14ac:dyDescent="0.25">
      <c r="B931" s="257">
        <v>868</v>
      </c>
      <c r="C931" s="256">
        <v>94.601424938554132</v>
      </c>
    </row>
    <row r="932" spans="2:3" x14ac:dyDescent="0.25">
      <c r="B932" s="257">
        <v>869</v>
      </c>
      <c r="C932" s="256">
        <v>149.14463437092354</v>
      </c>
    </row>
    <row r="933" spans="2:3" x14ac:dyDescent="0.25">
      <c r="B933" s="257">
        <v>870</v>
      </c>
      <c r="C933" s="256">
        <v>125.27497031404931</v>
      </c>
    </row>
    <row r="934" spans="2:3" x14ac:dyDescent="0.25">
      <c r="B934" s="257">
        <v>871</v>
      </c>
      <c r="C934" s="256">
        <v>90.634014474156828</v>
      </c>
    </row>
    <row r="935" spans="2:3" x14ac:dyDescent="0.25">
      <c r="B935" s="257">
        <v>872</v>
      </c>
      <c r="C935" s="256">
        <v>93.577242081998804</v>
      </c>
    </row>
    <row r="936" spans="2:3" x14ac:dyDescent="0.25">
      <c r="B936" s="257">
        <v>873</v>
      </c>
      <c r="C936" s="256">
        <v>101.53224266167163</v>
      </c>
    </row>
    <row r="937" spans="2:3" x14ac:dyDescent="0.25">
      <c r="B937" s="257">
        <v>874</v>
      </c>
      <c r="C937" s="256">
        <v>132.24126362862077</v>
      </c>
    </row>
    <row r="938" spans="2:3" x14ac:dyDescent="0.25">
      <c r="B938" s="257">
        <v>875</v>
      </c>
      <c r="C938" s="256">
        <v>96.656738404261262</v>
      </c>
    </row>
    <row r="939" spans="2:3" x14ac:dyDescent="0.25">
      <c r="B939" s="257">
        <v>876</v>
      </c>
      <c r="C939" s="256">
        <v>152.72235299641076</v>
      </c>
    </row>
    <row r="940" spans="2:3" x14ac:dyDescent="0.25">
      <c r="B940" s="257">
        <v>877</v>
      </c>
      <c r="C940" s="256">
        <v>117.67938808838556</v>
      </c>
    </row>
    <row r="941" spans="2:3" x14ac:dyDescent="0.25">
      <c r="B941" s="257">
        <v>878</v>
      </c>
      <c r="C941" s="256">
        <v>109.96617135293606</v>
      </c>
    </row>
    <row r="942" spans="2:3" x14ac:dyDescent="0.25">
      <c r="B942" s="257">
        <v>879</v>
      </c>
      <c r="C942" s="256">
        <v>146.67311444584169</v>
      </c>
    </row>
    <row r="943" spans="2:3" x14ac:dyDescent="0.25">
      <c r="B943" s="257">
        <v>880</v>
      </c>
      <c r="C943" s="256">
        <v>103.11876635851289</v>
      </c>
    </row>
    <row r="944" spans="2:3" x14ac:dyDescent="0.25">
      <c r="B944" s="257">
        <v>881</v>
      </c>
      <c r="C944" s="256">
        <v>137.77036042559715</v>
      </c>
    </row>
    <row r="945" spans="2:3" x14ac:dyDescent="0.25">
      <c r="B945" s="257">
        <v>882</v>
      </c>
      <c r="C945" s="256">
        <v>110.00843679506647</v>
      </c>
    </row>
    <row r="946" spans="2:3" x14ac:dyDescent="0.25">
      <c r="B946" s="257">
        <v>883</v>
      </c>
      <c r="C946" s="256">
        <v>90.610172767581957</v>
      </c>
    </row>
    <row r="947" spans="2:3" x14ac:dyDescent="0.25">
      <c r="B947" s="257">
        <v>884</v>
      </c>
      <c r="C947" s="256">
        <v>199.41902531892663</v>
      </c>
    </row>
    <row r="948" spans="2:3" x14ac:dyDescent="0.25">
      <c r="B948" s="257">
        <v>885</v>
      </c>
      <c r="C948" s="256">
        <v>81.541073543046451</v>
      </c>
    </row>
    <row r="949" spans="2:3" x14ac:dyDescent="0.25">
      <c r="B949" s="257">
        <v>886</v>
      </c>
      <c r="C949" s="256">
        <v>81.112135932294535</v>
      </c>
    </row>
    <row r="950" spans="2:3" x14ac:dyDescent="0.25">
      <c r="B950" s="257">
        <v>887</v>
      </c>
      <c r="C950" s="256">
        <v>74.303365973550299</v>
      </c>
    </row>
    <row r="951" spans="2:3" x14ac:dyDescent="0.25">
      <c r="B951" s="257">
        <v>888</v>
      </c>
      <c r="C951" s="256">
        <v>108.13329733709455</v>
      </c>
    </row>
    <row r="952" spans="2:3" x14ac:dyDescent="0.25">
      <c r="B952" s="257">
        <v>889</v>
      </c>
      <c r="C952" s="256">
        <v>113.37100442890362</v>
      </c>
    </row>
    <row r="953" spans="2:3" x14ac:dyDescent="0.25">
      <c r="B953" s="257">
        <v>890</v>
      </c>
      <c r="C953" s="256">
        <v>66.108481519000009</v>
      </c>
    </row>
    <row r="954" spans="2:3" x14ac:dyDescent="0.25">
      <c r="B954" s="257">
        <v>891</v>
      </c>
      <c r="C954" s="256">
        <v>130.44392244787093</v>
      </c>
    </row>
    <row r="955" spans="2:3" x14ac:dyDescent="0.25">
      <c r="B955" s="257">
        <v>892</v>
      </c>
      <c r="C955" s="256">
        <v>84.620477738414564</v>
      </c>
    </row>
    <row r="956" spans="2:3" x14ac:dyDescent="0.25">
      <c r="B956" s="257">
        <v>893</v>
      </c>
      <c r="C956" s="256">
        <v>132.89794100624331</v>
      </c>
    </row>
    <row r="957" spans="2:3" x14ac:dyDescent="0.25">
      <c r="B957" s="257">
        <v>894</v>
      </c>
      <c r="C957" s="256">
        <v>94.410228017993603</v>
      </c>
    </row>
    <row r="958" spans="2:3" x14ac:dyDescent="0.25">
      <c r="B958" s="257">
        <v>895</v>
      </c>
      <c r="C958" s="256">
        <v>140.7836638594934</v>
      </c>
    </row>
    <row r="959" spans="2:3" x14ac:dyDescent="0.25">
      <c r="B959" s="257">
        <v>896</v>
      </c>
      <c r="C959" s="256">
        <v>53.866476905582843</v>
      </c>
    </row>
    <row r="960" spans="2:3" x14ac:dyDescent="0.25">
      <c r="B960" s="257">
        <v>897</v>
      </c>
      <c r="C960" s="256">
        <v>117.86862492158043</v>
      </c>
    </row>
    <row r="961" spans="2:3" x14ac:dyDescent="0.25">
      <c r="B961" s="257">
        <v>898</v>
      </c>
      <c r="C961" s="256">
        <v>104.28597830209054</v>
      </c>
    </row>
    <row r="962" spans="2:3" x14ac:dyDescent="0.25">
      <c r="B962" s="257">
        <v>899</v>
      </c>
      <c r="C962" s="256">
        <v>101.14256351415068</v>
      </c>
    </row>
    <row r="963" spans="2:3" x14ac:dyDescent="0.25">
      <c r="B963" s="257">
        <v>900</v>
      </c>
      <c r="C963" s="256">
        <v>105.26960327432971</v>
      </c>
    </row>
    <row r="964" spans="2:3" x14ac:dyDescent="0.25">
      <c r="B964" s="257">
        <v>901</v>
      </c>
      <c r="C964" s="256">
        <v>103.10964842500138</v>
      </c>
    </row>
    <row r="965" spans="2:3" x14ac:dyDescent="0.25">
      <c r="B965" s="257">
        <v>902</v>
      </c>
      <c r="C965" s="256">
        <v>114.87377135452329</v>
      </c>
    </row>
    <row r="966" spans="2:3" x14ac:dyDescent="0.25">
      <c r="B966" s="257">
        <v>903</v>
      </c>
      <c r="C966" s="256">
        <v>104.96360082595628</v>
      </c>
    </row>
    <row r="967" spans="2:3" x14ac:dyDescent="0.25">
      <c r="B967" s="257">
        <v>904</v>
      </c>
      <c r="C967" s="256">
        <v>104.2692151833911</v>
      </c>
    </row>
    <row r="968" spans="2:3" x14ac:dyDescent="0.25">
      <c r="B968" s="257">
        <v>905</v>
      </c>
      <c r="C968" s="256">
        <v>133.56648786263793</v>
      </c>
    </row>
    <row r="969" spans="2:3" x14ac:dyDescent="0.25">
      <c r="B969" s="257">
        <v>906</v>
      </c>
      <c r="C969" s="256">
        <v>86.123118281996113</v>
      </c>
    </row>
    <row r="970" spans="2:3" x14ac:dyDescent="0.25">
      <c r="B970" s="257">
        <v>907</v>
      </c>
      <c r="C970" s="256">
        <v>116.91319964175182</v>
      </c>
    </row>
    <row r="971" spans="2:3" x14ac:dyDescent="0.25">
      <c r="B971" s="257">
        <v>908</v>
      </c>
      <c r="C971" s="256">
        <v>129.82579197009628</v>
      </c>
    </row>
    <row r="972" spans="2:3" x14ac:dyDescent="0.25">
      <c r="B972" s="257">
        <v>909</v>
      </c>
      <c r="C972" s="256">
        <v>78.209244277408985</v>
      </c>
    </row>
    <row r="973" spans="2:3" x14ac:dyDescent="0.25">
      <c r="B973" s="257">
        <v>910</v>
      </c>
      <c r="C973" s="256">
        <v>125.66651528747468</v>
      </c>
    </row>
    <row r="974" spans="2:3" x14ac:dyDescent="0.25">
      <c r="B974" s="257">
        <v>911</v>
      </c>
      <c r="C974" s="256">
        <v>112.48735701085396</v>
      </c>
    </row>
    <row r="975" spans="2:3" x14ac:dyDescent="0.25">
      <c r="B975" s="257">
        <v>912</v>
      </c>
      <c r="C975" s="256">
        <v>99.158952268837353</v>
      </c>
    </row>
    <row r="976" spans="2:3" x14ac:dyDescent="0.25">
      <c r="B976" s="257">
        <v>913</v>
      </c>
      <c r="C976" s="256">
        <v>134.71324798517401</v>
      </c>
    </row>
    <row r="977" spans="2:3" x14ac:dyDescent="0.25">
      <c r="B977" s="257">
        <v>914</v>
      </c>
      <c r="C977" s="256">
        <v>159.21075875497331</v>
      </c>
    </row>
    <row r="978" spans="2:3" x14ac:dyDescent="0.25">
      <c r="B978" s="257">
        <v>915</v>
      </c>
      <c r="C978" s="256">
        <v>106.4647229858433</v>
      </c>
    </row>
    <row r="979" spans="2:3" x14ac:dyDescent="0.25">
      <c r="B979" s="257">
        <v>916</v>
      </c>
      <c r="C979" s="256">
        <v>125.96470879219559</v>
      </c>
    </row>
    <row r="980" spans="2:3" x14ac:dyDescent="0.25">
      <c r="B980" s="257">
        <v>917</v>
      </c>
      <c r="C980" s="256">
        <v>112.58300738504802</v>
      </c>
    </row>
    <row r="981" spans="2:3" x14ac:dyDescent="0.25">
      <c r="B981" s="257">
        <v>918</v>
      </c>
      <c r="C981" s="256">
        <v>99.401797833985569</v>
      </c>
    </row>
    <row r="982" spans="2:3" x14ac:dyDescent="0.25">
      <c r="B982" s="257">
        <v>919</v>
      </c>
      <c r="C982" s="256">
        <v>102.29670910301699</v>
      </c>
    </row>
    <row r="983" spans="2:3" x14ac:dyDescent="0.25">
      <c r="B983" s="257">
        <v>920</v>
      </c>
      <c r="C983" s="256">
        <v>130.64968317336107</v>
      </c>
    </row>
    <row r="984" spans="2:3" x14ac:dyDescent="0.25">
      <c r="B984" s="257">
        <v>921</v>
      </c>
      <c r="C984" s="256">
        <v>160.95132715544088</v>
      </c>
    </row>
    <row r="985" spans="2:3" x14ac:dyDescent="0.25">
      <c r="B985" s="257">
        <v>922</v>
      </c>
      <c r="C985" s="256">
        <v>121.33786048164355</v>
      </c>
    </row>
    <row r="986" spans="2:3" x14ac:dyDescent="0.25">
      <c r="B986" s="257">
        <v>923</v>
      </c>
      <c r="C986" s="256">
        <v>100.630833161794</v>
      </c>
    </row>
    <row r="987" spans="2:3" x14ac:dyDescent="0.25">
      <c r="B987" s="257">
        <v>924</v>
      </c>
      <c r="C987" s="256">
        <v>102.6745514153655</v>
      </c>
    </row>
    <row r="988" spans="2:3" x14ac:dyDescent="0.25">
      <c r="B988" s="257">
        <v>925</v>
      </c>
      <c r="C988" s="256">
        <v>138.46865923263005</v>
      </c>
    </row>
    <row r="989" spans="2:3" x14ac:dyDescent="0.25">
      <c r="B989" s="257">
        <v>926</v>
      </c>
      <c r="C989" s="256">
        <v>149.49068575377851</v>
      </c>
    </row>
    <row r="990" spans="2:3" x14ac:dyDescent="0.25">
      <c r="B990" s="257">
        <v>927</v>
      </c>
      <c r="C990" s="256">
        <v>117.81188409516068</v>
      </c>
    </row>
    <row r="991" spans="2:3" x14ac:dyDescent="0.25">
      <c r="B991" s="257">
        <v>928</v>
      </c>
      <c r="C991" s="256">
        <v>116.3007337273812</v>
      </c>
    </row>
    <row r="992" spans="2:3" x14ac:dyDescent="0.25">
      <c r="B992" s="257">
        <v>929</v>
      </c>
      <c r="C992" s="256">
        <v>112.52813101748025</v>
      </c>
    </row>
    <row r="993" spans="2:3" x14ac:dyDescent="0.25">
      <c r="B993" s="257">
        <v>930</v>
      </c>
      <c r="C993" s="256">
        <v>114.74330056953492</v>
      </c>
    </row>
    <row r="994" spans="2:3" x14ac:dyDescent="0.25">
      <c r="B994" s="257">
        <v>931</v>
      </c>
      <c r="C994" s="256">
        <v>121.29009564941876</v>
      </c>
    </row>
    <row r="995" spans="2:3" x14ac:dyDescent="0.25">
      <c r="B995" s="257">
        <v>932</v>
      </c>
      <c r="C995" s="256">
        <v>113.31052188583294</v>
      </c>
    </row>
    <row r="996" spans="2:3" x14ac:dyDescent="0.25">
      <c r="B996" s="257">
        <v>933</v>
      </c>
      <c r="C996" s="256">
        <v>127.34950419379658</v>
      </c>
    </row>
    <row r="997" spans="2:3" x14ac:dyDescent="0.25">
      <c r="B997" s="257">
        <v>934</v>
      </c>
      <c r="C997" s="256">
        <v>127.87172719607044</v>
      </c>
    </row>
    <row r="998" spans="2:3" x14ac:dyDescent="0.25">
      <c r="B998" s="257">
        <v>935</v>
      </c>
      <c r="C998" s="256">
        <v>119.40826935394253</v>
      </c>
    </row>
    <row r="999" spans="2:3" x14ac:dyDescent="0.25">
      <c r="B999" s="257">
        <v>936</v>
      </c>
      <c r="C999" s="256">
        <v>135.86707343500538</v>
      </c>
    </row>
    <row r="1000" spans="2:3" x14ac:dyDescent="0.25">
      <c r="B1000" s="257">
        <v>937</v>
      </c>
      <c r="C1000" s="256">
        <v>185.16055697959581</v>
      </c>
    </row>
    <row r="1001" spans="2:3" x14ac:dyDescent="0.25">
      <c r="B1001" s="257">
        <v>938</v>
      </c>
      <c r="C1001" s="256">
        <v>121.45649843625635</v>
      </c>
    </row>
    <row r="1002" spans="2:3" x14ac:dyDescent="0.25">
      <c r="B1002" s="257">
        <v>939</v>
      </c>
      <c r="C1002" s="256">
        <v>80.225226623941722</v>
      </c>
    </row>
    <row r="1003" spans="2:3" x14ac:dyDescent="0.25">
      <c r="B1003" s="257">
        <v>940</v>
      </c>
      <c r="C1003" s="256">
        <v>126.66421510972914</v>
      </c>
    </row>
    <row r="1004" spans="2:3" x14ac:dyDescent="0.25">
      <c r="B1004" s="257">
        <v>941</v>
      </c>
      <c r="C1004" s="256">
        <v>168.06492087311904</v>
      </c>
    </row>
    <row r="1005" spans="2:3" x14ac:dyDescent="0.25">
      <c r="B1005" s="257">
        <v>942</v>
      </c>
      <c r="C1005" s="256">
        <v>94.012197406679917</v>
      </c>
    </row>
    <row r="1006" spans="2:3" x14ac:dyDescent="0.25">
      <c r="B1006" s="257">
        <v>943</v>
      </c>
      <c r="C1006" s="256">
        <v>125.90248942728746</v>
      </c>
    </row>
    <row r="1007" spans="2:3" x14ac:dyDescent="0.25">
      <c r="B1007" s="257">
        <v>944</v>
      </c>
      <c r="C1007" s="256">
        <v>127.48404627970967</v>
      </c>
    </row>
    <row r="1008" spans="2:3" x14ac:dyDescent="0.25">
      <c r="B1008" s="257">
        <v>945</v>
      </c>
      <c r="C1008" s="256">
        <v>109.7206483863302</v>
      </c>
    </row>
    <row r="1009" spans="2:3" x14ac:dyDescent="0.25">
      <c r="B1009" s="257">
        <v>946</v>
      </c>
      <c r="C1009" s="256">
        <v>111.99309625891316</v>
      </c>
    </row>
    <row r="1010" spans="2:3" x14ac:dyDescent="0.25">
      <c r="B1010" s="257">
        <v>947</v>
      </c>
      <c r="C1010" s="256">
        <v>127.84509578489109</v>
      </c>
    </row>
    <row r="1011" spans="2:3" x14ac:dyDescent="0.25">
      <c r="B1011" s="257">
        <v>948</v>
      </c>
      <c r="C1011" s="256">
        <v>77.776891758922545</v>
      </c>
    </row>
    <row r="1012" spans="2:3" x14ac:dyDescent="0.25">
      <c r="B1012" s="257">
        <v>949</v>
      </c>
      <c r="C1012" s="256">
        <v>134.29170446444101</v>
      </c>
    </row>
    <row r="1013" spans="2:3" x14ac:dyDescent="0.25">
      <c r="B1013" s="257">
        <v>950</v>
      </c>
      <c r="C1013" s="256">
        <v>157.96078394087851</v>
      </c>
    </row>
    <row r="1014" spans="2:3" x14ac:dyDescent="0.25">
      <c r="B1014" s="257">
        <v>951</v>
      </c>
      <c r="C1014" s="256">
        <v>133.29837025854059</v>
      </c>
    </row>
    <row r="1015" spans="2:3" x14ac:dyDescent="0.25">
      <c r="B1015" s="257">
        <v>952</v>
      </c>
      <c r="C1015" s="256">
        <v>130.68758690643185</v>
      </c>
    </row>
    <row r="1016" spans="2:3" x14ac:dyDescent="0.25">
      <c r="B1016" s="257">
        <v>953</v>
      </c>
      <c r="C1016" s="256">
        <v>72.324494553479752</v>
      </c>
    </row>
    <row r="1017" spans="2:3" x14ac:dyDescent="0.25">
      <c r="B1017" s="257">
        <v>954</v>
      </c>
      <c r="C1017" s="256">
        <v>103.41399903092335</v>
      </c>
    </row>
    <row r="1018" spans="2:3" x14ac:dyDescent="0.25">
      <c r="B1018" s="257">
        <v>955</v>
      </c>
      <c r="C1018" s="256">
        <v>83.916910239637232</v>
      </c>
    </row>
    <row r="1019" spans="2:3" x14ac:dyDescent="0.25">
      <c r="B1019" s="257">
        <v>956</v>
      </c>
      <c r="C1019" s="256">
        <v>126.04697314282772</v>
      </c>
    </row>
    <row r="1020" spans="2:3" x14ac:dyDescent="0.25">
      <c r="B1020" s="257">
        <v>957</v>
      </c>
      <c r="C1020" s="256">
        <v>154.96745928286006</v>
      </c>
    </row>
    <row r="1021" spans="2:3" x14ac:dyDescent="0.25">
      <c r="B1021" s="257">
        <v>958</v>
      </c>
      <c r="C1021" s="256">
        <v>141.71305837783424</v>
      </c>
    </row>
    <row r="1022" spans="2:3" x14ac:dyDescent="0.25">
      <c r="B1022" s="257">
        <v>959</v>
      </c>
      <c r="C1022" s="256">
        <v>94.761191890937624</v>
      </c>
    </row>
    <row r="1023" spans="2:3" x14ac:dyDescent="0.25">
      <c r="B1023" s="257">
        <v>960</v>
      </c>
      <c r="C1023" s="256">
        <v>124.4649771439657</v>
      </c>
    </row>
    <row r="1024" spans="2:3" x14ac:dyDescent="0.25">
      <c r="B1024" s="257">
        <v>961</v>
      </c>
      <c r="C1024" s="256">
        <v>135.95382988456967</v>
      </c>
    </row>
    <row r="1025" spans="2:3" x14ac:dyDescent="0.25">
      <c r="B1025" s="257">
        <v>962</v>
      </c>
      <c r="C1025" s="256">
        <v>140.81587814171735</v>
      </c>
    </row>
    <row r="1026" spans="2:3" x14ac:dyDescent="0.25">
      <c r="B1026" s="257">
        <v>963</v>
      </c>
      <c r="C1026" s="256">
        <v>89.183391377896854</v>
      </c>
    </row>
    <row r="1027" spans="2:3" x14ac:dyDescent="0.25">
      <c r="B1027" s="257">
        <v>964</v>
      </c>
      <c r="C1027" s="256">
        <v>120.56071923364414</v>
      </c>
    </row>
    <row r="1028" spans="2:3" x14ac:dyDescent="0.25">
      <c r="B1028" s="257">
        <v>965</v>
      </c>
      <c r="C1028" s="256">
        <v>95.624063258886324</v>
      </c>
    </row>
    <row r="1029" spans="2:3" x14ac:dyDescent="0.25">
      <c r="B1029" s="257">
        <v>966</v>
      </c>
      <c r="C1029" s="256">
        <v>127.90252540084265</v>
      </c>
    </row>
    <row r="1030" spans="2:3" x14ac:dyDescent="0.25">
      <c r="B1030" s="257">
        <v>967</v>
      </c>
      <c r="C1030" s="256">
        <v>115.7062602848145</v>
      </c>
    </row>
    <row r="1031" spans="2:3" x14ac:dyDescent="0.25">
      <c r="B1031" s="257">
        <v>968</v>
      </c>
      <c r="C1031" s="256">
        <v>124.25285838405824</v>
      </c>
    </row>
    <row r="1032" spans="2:3" x14ac:dyDescent="0.25">
      <c r="B1032" s="257">
        <v>969</v>
      </c>
      <c r="C1032" s="256">
        <v>136.6273404813019</v>
      </c>
    </row>
    <row r="1033" spans="2:3" x14ac:dyDescent="0.25">
      <c r="B1033" s="257">
        <v>970</v>
      </c>
      <c r="C1033" s="256">
        <v>88.596024014126755</v>
      </c>
    </row>
    <row r="1034" spans="2:3" x14ac:dyDescent="0.25">
      <c r="B1034" s="257">
        <v>971</v>
      </c>
      <c r="C1034" s="256">
        <v>87.577007237491145</v>
      </c>
    </row>
    <row r="1035" spans="2:3" x14ac:dyDescent="0.25">
      <c r="B1035" s="257">
        <v>972</v>
      </c>
      <c r="C1035" s="256">
        <v>113.91687992924807</v>
      </c>
    </row>
    <row r="1036" spans="2:3" x14ac:dyDescent="0.25">
      <c r="B1036" s="257">
        <v>973</v>
      </c>
      <c r="C1036" s="256">
        <v>100.54574536707767</v>
      </c>
    </row>
    <row r="1037" spans="2:3" x14ac:dyDescent="0.25">
      <c r="B1037" s="257">
        <v>974</v>
      </c>
      <c r="C1037" s="256">
        <v>109.19235857891837</v>
      </c>
    </row>
    <row r="1038" spans="2:3" x14ac:dyDescent="0.25">
      <c r="B1038" s="257">
        <v>975</v>
      </c>
      <c r="C1038" s="256">
        <v>82.813812148081283</v>
      </c>
    </row>
    <row r="1039" spans="2:3" x14ac:dyDescent="0.25">
      <c r="B1039" s="257">
        <v>976</v>
      </c>
      <c r="C1039" s="256">
        <v>131.55386183453737</v>
      </c>
    </row>
    <row r="1040" spans="2:3" x14ac:dyDescent="0.25">
      <c r="B1040" s="257">
        <v>977</v>
      </c>
      <c r="C1040" s="256">
        <v>159.31481310304866</v>
      </c>
    </row>
    <row r="1041" spans="2:3" x14ac:dyDescent="0.25">
      <c r="B1041" s="257">
        <v>978</v>
      </c>
      <c r="C1041" s="256">
        <v>121.59196235243992</v>
      </c>
    </row>
    <row r="1042" spans="2:3" x14ac:dyDescent="0.25">
      <c r="B1042" s="257">
        <v>979</v>
      </c>
      <c r="C1042" s="256">
        <v>110.66028679991011</v>
      </c>
    </row>
    <row r="1043" spans="2:3" x14ac:dyDescent="0.25">
      <c r="B1043" s="257">
        <v>980</v>
      </c>
      <c r="C1043" s="256">
        <v>129.88312009124436</v>
      </c>
    </row>
    <row r="1044" spans="2:3" x14ac:dyDescent="0.25">
      <c r="B1044" s="257">
        <v>981</v>
      </c>
      <c r="C1044" s="256">
        <v>102.59953307389435</v>
      </c>
    </row>
    <row r="1045" spans="2:3" x14ac:dyDescent="0.25">
      <c r="B1045" s="257">
        <v>982</v>
      </c>
      <c r="C1045" s="256">
        <v>123.88855328491375</v>
      </c>
    </row>
    <row r="1046" spans="2:3" x14ac:dyDescent="0.25">
      <c r="B1046" s="257">
        <v>983</v>
      </c>
      <c r="C1046" s="256">
        <v>113.13255911259212</v>
      </c>
    </row>
    <row r="1047" spans="2:3" x14ac:dyDescent="0.25">
      <c r="B1047" s="257">
        <v>984</v>
      </c>
      <c r="C1047" s="256">
        <v>90.187618773437151</v>
      </c>
    </row>
    <row r="1048" spans="2:3" x14ac:dyDescent="0.25">
      <c r="B1048" s="257">
        <v>985</v>
      </c>
      <c r="C1048" s="256">
        <v>98.466101118265442</v>
      </c>
    </row>
    <row r="1049" spans="2:3" x14ac:dyDescent="0.25">
      <c r="B1049" s="257">
        <v>986</v>
      </c>
      <c r="C1049" s="256">
        <v>165.70547545342154</v>
      </c>
    </row>
    <row r="1050" spans="2:3" x14ac:dyDescent="0.25">
      <c r="B1050" s="257">
        <v>987</v>
      </c>
      <c r="C1050" s="256">
        <v>129.84827476553295</v>
      </c>
    </row>
    <row r="1051" spans="2:3" x14ac:dyDescent="0.25">
      <c r="B1051" s="257">
        <v>988</v>
      </c>
      <c r="C1051" s="256">
        <v>105.37874070592589</v>
      </c>
    </row>
    <row r="1052" spans="2:3" x14ac:dyDescent="0.25">
      <c r="B1052" s="257">
        <v>989</v>
      </c>
      <c r="C1052" s="256">
        <v>104.11675534051845</v>
      </c>
    </row>
    <row r="1053" spans="2:3" x14ac:dyDescent="0.25">
      <c r="B1053" s="257">
        <v>990</v>
      </c>
      <c r="C1053" s="256">
        <v>113.12777630322873</v>
      </c>
    </row>
    <row r="1054" spans="2:3" x14ac:dyDescent="0.25">
      <c r="B1054" s="257">
        <v>991</v>
      </c>
      <c r="C1054" s="256">
        <v>57.161063106650488</v>
      </c>
    </row>
    <row r="1055" spans="2:3" x14ac:dyDescent="0.25">
      <c r="B1055" s="257">
        <v>992</v>
      </c>
      <c r="C1055" s="256">
        <v>152.24113947539936</v>
      </c>
    </row>
    <row r="1056" spans="2:3" x14ac:dyDescent="0.25">
      <c r="B1056" s="257">
        <v>993</v>
      </c>
      <c r="C1056" s="256">
        <v>135.98735818001549</v>
      </c>
    </row>
    <row r="1057" spans="2:3" x14ac:dyDescent="0.25">
      <c r="B1057" s="257">
        <v>994</v>
      </c>
      <c r="C1057" s="256">
        <v>84.79330740170937</v>
      </c>
    </row>
    <row r="1058" spans="2:3" x14ac:dyDescent="0.25">
      <c r="B1058" s="257">
        <v>995</v>
      </c>
      <c r="C1058" s="256">
        <v>99.734686941215429</v>
      </c>
    </row>
    <row r="1059" spans="2:3" x14ac:dyDescent="0.25">
      <c r="B1059" s="257">
        <v>996</v>
      </c>
      <c r="C1059" s="256">
        <v>94.853407759675179</v>
      </c>
    </row>
    <row r="1060" spans="2:3" x14ac:dyDescent="0.25">
      <c r="B1060" s="257">
        <v>997</v>
      </c>
      <c r="C1060" s="256">
        <v>83.788619624554016</v>
      </c>
    </row>
    <row r="1061" spans="2:3" x14ac:dyDescent="0.25">
      <c r="B1061" s="257">
        <v>998</v>
      </c>
      <c r="C1061" s="256">
        <v>104.23282172380001</v>
      </c>
    </row>
    <row r="1062" spans="2:3" x14ac:dyDescent="0.25">
      <c r="B1062" s="257">
        <v>999</v>
      </c>
      <c r="C1062" s="256">
        <v>149.88427685882178</v>
      </c>
    </row>
    <row r="1063" spans="2:3" x14ac:dyDescent="0.25">
      <c r="B1063" s="257">
        <v>1000</v>
      </c>
      <c r="C1063" s="256">
        <v>82.194550163433902</v>
      </c>
    </row>
    <row r="1064" spans="2:3" x14ac:dyDescent="0.25">
      <c r="B1064" s="257">
        <v>1001</v>
      </c>
      <c r="C1064" s="256">
        <v>149.24954197163194</v>
      </c>
    </row>
    <row r="1065" spans="2:3" x14ac:dyDescent="0.25">
      <c r="B1065" s="257">
        <v>1002</v>
      </c>
      <c r="C1065" s="256">
        <v>114.96680060439755</v>
      </c>
    </row>
    <row r="1066" spans="2:3" x14ac:dyDescent="0.25">
      <c r="B1066" s="257">
        <v>1003</v>
      </c>
      <c r="C1066" s="256">
        <v>149.74494817426259</v>
      </c>
    </row>
    <row r="1067" spans="2:3" x14ac:dyDescent="0.25">
      <c r="B1067" s="257">
        <v>1004</v>
      </c>
      <c r="C1067" s="256">
        <v>173.08239200570503</v>
      </c>
    </row>
    <row r="1068" spans="2:3" x14ac:dyDescent="0.25">
      <c r="B1068" s="257">
        <v>1005</v>
      </c>
      <c r="C1068" s="256">
        <v>97.168127444199968</v>
      </c>
    </row>
    <row r="1069" spans="2:3" x14ac:dyDescent="0.25">
      <c r="B1069" s="257">
        <v>1006</v>
      </c>
      <c r="C1069" s="256">
        <v>111.94233956073445</v>
      </c>
    </row>
    <row r="1070" spans="2:3" x14ac:dyDescent="0.25">
      <c r="B1070" s="257">
        <v>1007</v>
      </c>
      <c r="C1070" s="256">
        <v>85.468188368185523</v>
      </c>
    </row>
    <row r="1071" spans="2:3" x14ac:dyDescent="0.25">
      <c r="B1071" s="257">
        <v>1008</v>
      </c>
      <c r="C1071" s="256">
        <v>89.391466444663337</v>
      </c>
    </row>
    <row r="1072" spans="2:3" x14ac:dyDescent="0.25">
      <c r="B1072" s="257">
        <v>1009</v>
      </c>
      <c r="C1072" s="256">
        <v>137.84167218365661</v>
      </c>
    </row>
    <row r="1073" spans="2:3" x14ac:dyDescent="0.25">
      <c r="B1073" s="257">
        <v>1010</v>
      </c>
      <c r="C1073" s="256">
        <v>100.44488797619886</v>
      </c>
    </row>
    <row r="1074" spans="2:3" x14ac:dyDescent="0.25">
      <c r="B1074" s="257">
        <v>1011</v>
      </c>
      <c r="C1074" s="256">
        <v>77.007790325199437</v>
      </c>
    </row>
    <row r="1075" spans="2:3" x14ac:dyDescent="0.25">
      <c r="B1075" s="257">
        <v>1012</v>
      </c>
      <c r="C1075" s="256">
        <v>123.04291377649335</v>
      </c>
    </row>
    <row r="1076" spans="2:3" x14ac:dyDescent="0.25">
      <c r="B1076" s="257">
        <v>1013</v>
      </c>
      <c r="C1076" s="256">
        <v>97.47660036829555</v>
      </c>
    </row>
    <row r="1077" spans="2:3" x14ac:dyDescent="0.25">
      <c r="B1077" s="257">
        <v>1014</v>
      </c>
      <c r="C1077" s="256">
        <v>188.61993338730571</v>
      </c>
    </row>
    <row r="1078" spans="2:3" x14ac:dyDescent="0.25">
      <c r="B1078" s="257">
        <v>1015</v>
      </c>
      <c r="C1078" s="256">
        <v>135.96107548349252</v>
      </c>
    </row>
    <row r="1079" spans="2:3" x14ac:dyDescent="0.25">
      <c r="B1079" s="257">
        <v>1016</v>
      </c>
      <c r="C1079" s="256">
        <v>110.28099765350321</v>
      </c>
    </row>
    <row r="1080" spans="2:3" x14ac:dyDescent="0.25">
      <c r="B1080" s="257">
        <v>1017</v>
      </c>
      <c r="C1080" s="256">
        <v>128.63808426757549</v>
      </c>
    </row>
    <row r="1081" spans="2:3" x14ac:dyDescent="0.25">
      <c r="B1081" s="257">
        <v>1018</v>
      </c>
      <c r="C1081" s="256">
        <v>109.59223569042899</v>
      </c>
    </row>
    <row r="1082" spans="2:3" x14ac:dyDescent="0.25">
      <c r="B1082" s="257">
        <v>1019</v>
      </c>
      <c r="C1082" s="256">
        <v>117.65422136266828</v>
      </c>
    </row>
    <row r="1083" spans="2:3" x14ac:dyDescent="0.25">
      <c r="B1083" s="257">
        <v>1020</v>
      </c>
      <c r="C1083" s="256">
        <v>147.43038408840602</v>
      </c>
    </row>
    <row r="1084" spans="2:3" x14ac:dyDescent="0.25">
      <c r="B1084" s="257">
        <v>1021</v>
      </c>
      <c r="C1084" s="256">
        <v>102.63178596341334</v>
      </c>
    </row>
    <row r="1085" spans="2:3" x14ac:dyDescent="0.25">
      <c r="B1085" s="257">
        <v>1022</v>
      </c>
      <c r="C1085" s="256">
        <v>94.26861863706749</v>
      </c>
    </row>
    <row r="1086" spans="2:3" x14ac:dyDescent="0.25">
      <c r="B1086" s="257">
        <v>1023</v>
      </c>
      <c r="C1086" s="256">
        <v>150.17756957994627</v>
      </c>
    </row>
    <row r="1087" spans="2:3" x14ac:dyDescent="0.25">
      <c r="B1087" s="257">
        <v>1024</v>
      </c>
      <c r="C1087" s="256">
        <v>157.51258634097837</v>
      </c>
    </row>
    <row r="1088" spans="2:3" x14ac:dyDescent="0.25">
      <c r="B1088" s="257">
        <v>1025</v>
      </c>
      <c r="C1088" s="256">
        <v>110.53788826312828</v>
      </c>
    </row>
    <row r="1089" spans="2:3" x14ac:dyDescent="0.25">
      <c r="B1089" s="257">
        <v>1026</v>
      </c>
      <c r="C1089" s="256">
        <v>120.40648915485639</v>
      </c>
    </row>
    <row r="1090" spans="2:3" x14ac:dyDescent="0.25">
      <c r="B1090" s="257">
        <v>1027</v>
      </c>
      <c r="C1090" s="256">
        <v>87.846017847588456</v>
      </c>
    </row>
    <row r="1091" spans="2:3" x14ac:dyDescent="0.25">
      <c r="B1091" s="257">
        <v>1028</v>
      </c>
      <c r="C1091" s="256">
        <v>131.95912490517654</v>
      </c>
    </row>
    <row r="1092" spans="2:3" x14ac:dyDescent="0.25">
      <c r="B1092" s="257">
        <v>1029</v>
      </c>
      <c r="C1092" s="256">
        <v>124.67978579734836</v>
      </c>
    </row>
    <row r="1093" spans="2:3" x14ac:dyDescent="0.25">
      <c r="B1093" s="257">
        <v>1030</v>
      </c>
      <c r="C1093" s="256">
        <v>138.85327028606261</v>
      </c>
    </row>
    <row r="1094" spans="2:3" x14ac:dyDescent="0.25">
      <c r="B1094" s="257">
        <v>1031</v>
      </c>
      <c r="C1094" s="256">
        <v>115.40549784180727</v>
      </c>
    </row>
    <row r="1095" spans="2:3" x14ac:dyDescent="0.25">
      <c r="B1095" s="257">
        <v>1032</v>
      </c>
      <c r="C1095" s="256">
        <v>138.75220195496004</v>
      </c>
    </row>
    <row r="1096" spans="2:3" x14ac:dyDescent="0.25">
      <c r="B1096" s="257">
        <v>1033</v>
      </c>
      <c r="C1096" s="256">
        <v>119.13540578958921</v>
      </c>
    </row>
    <row r="1097" spans="2:3" x14ac:dyDescent="0.25">
      <c r="B1097" s="257">
        <v>1034</v>
      </c>
      <c r="C1097" s="256">
        <v>137.70360582250066</v>
      </c>
    </row>
    <row r="1098" spans="2:3" x14ac:dyDescent="0.25">
      <c r="B1098" s="257">
        <v>1035</v>
      </c>
      <c r="C1098" s="256">
        <v>149.16466114404196</v>
      </c>
    </row>
    <row r="1099" spans="2:3" x14ac:dyDescent="0.25">
      <c r="B1099" s="257">
        <v>1036</v>
      </c>
      <c r="C1099" s="256">
        <v>110.94021550355649</v>
      </c>
    </row>
    <row r="1100" spans="2:3" x14ac:dyDescent="0.25">
      <c r="B1100" s="257">
        <v>1037</v>
      </c>
      <c r="C1100" s="256">
        <v>88.293284270774834</v>
      </c>
    </row>
    <row r="1101" spans="2:3" x14ac:dyDescent="0.25">
      <c r="B1101" s="257">
        <v>1038</v>
      </c>
      <c r="C1101" s="256">
        <v>117.40260084594935</v>
      </c>
    </row>
    <row r="1102" spans="2:3" x14ac:dyDescent="0.25">
      <c r="B1102" s="257">
        <v>1039</v>
      </c>
      <c r="C1102" s="256">
        <v>76.613818352877189</v>
      </c>
    </row>
    <row r="1103" spans="2:3" x14ac:dyDescent="0.25">
      <c r="B1103" s="257">
        <v>1040</v>
      </c>
      <c r="C1103" s="256">
        <v>119.77554193493361</v>
      </c>
    </row>
    <row r="1104" spans="2:3" x14ac:dyDescent="0.25">
      <c r="B1104" s="257">
        <v>1041</v>
      </c>
      <c r="C1104" s="256">
        <v>96.15717666019161</v>
      </c>
    </row>
    <row r="1105" spans="2:3" x14ac:dyDescent="0.25">
      <c r="B1105" s="257">
        <v>1042</v>
      </c>
      <c r="C1105" s="256">
        <v>101.21971249982303</v>
      </c>
    </row>
    <row r="1106" spans="2:3" x14ac:dyDescent="0.25">
      <c r="B1106" s="257">
        <v>1043</v>
      </c>
      <c r="C1106" s="256">
        <v>112.64273968103257</v>
      </c>
    </row>
    <row r="1107" spans="2:3" x14ac:dyDescent="0.25">
      <c r="B1107" s="257">
        <v>1044</v>
      </c>
      <c r="C1107" s="256">
        <v>99.528625346922652</v>
      </c>
    </row>
    <row r="1108" spans="2:3" x14ac:dyDescent="0.25">
      <c r="B1108" s="257">
        <v>1045</v>
      </c>
      <c r="C1108" s="256">
        <v>113.54617619627652</v>
      </c>
    </row>
    <row r="1109" spans="2:3" x14ac:dyDescent="0.25">
      <c r="B1109" s="257">
        <v>1046</v>
      </c>
      <c r="C1109" s="256">
        <v>125.34744020747765</v>
      </c>
    </row>
    <row r="1110" spans="2:3" x14ac:dyDescent="0.25">
      <c r="B1110" s="257">
        <v>1047</v>
      </c>
      <c r="C1110" s="256">
        <v>124.53906124735363</v>
      </c>
    </row>
    <row r="1111" spans="2:3" x14ac:dyDescent="0.25">
      <c r="B1111" s="257">
        <v>1048</v>
      </c>
      <c r="C1111" s="256">
        <v>81.243037555809366</v>
      </c>
    </row>
    <row r="1112" spans="2:3" x14ac:dyDescent="0.25">
      <c r="B1112" s="257">
        <v>1049</v>
      </c>
      <c r="C1112" s="256">
        <v>104.01451607277681</v>
      </c>
    </row>
    <row r="1113" spans="2:3" x14ac:dyDescent="0.25">
      <c r="B1113" s="257">
        <v>1050</v>
      </c>
      <c r="C1113" s="256">
        <v>124.02385821646943</v>
      </c>
    </row>
    <row r="1114" spans="2:3" x14ac:dyDescent="0.25">
      <c r="B1114" s="257">
        <v>1051</v>
      </c>
      <c r="C1114" s="256">
        <v>73.057341102245573</v>
      </c>
    </row>
    <row r="1115" spans="2:3" x14ac:dyDescent="0.25">
      <c r="B1115" s="257">
        <v>1052</v>
      </c>
      <c r="C1115" s="256">
        <v>66.213759407141595</v>
      </c>
    </row>
    <row r="1116" spans="2:3" x14ac:dyDescent="0.25">
      <c r="B1116" s="257">
        <v>1053</v>
      </c>
      <c r="C1116" s="256">
        <v>149.14384760354835</v>
      </c>
    </row>
    <row r="1117" spans="2:3" x14ac:dyDescent="0.25">
      <c r="B1117" s="257">
        <v>1054</v>
      </c>
      <c r="C1117" s="256">
        <v>91.539094088421948</v>
      </c>
    </row>
    <row r="1118" spans="2:3" x14ac:dyDescent="0.25">
      <c r="B1118" s="257">
        <v>1055</v>
      </c>
      <c r="C1118" s="256">
        <v>133.18161071230381</v>
      </c>
    </row>
    <row r="1119" spans="2:3" x14ac:dyDescent="0.25">
      <c r="B1119" s="257">
        <v>1056</v>
      </c>
      <c r="C1119" s="256">
        <v>87.758917989478178</v>
      </c>
    </row>
    <row r="1120" spans="2:3" x14ac:dyDescent="0.25">
      <c r="B1120" s="257">
        <v>1057</v>
      </c>
      <c r="C1120" s="256">
        <v>121.69238556195641</v>
      </c>
    </row>
    <row r="1121" spans="2:3" x14ac:dyDescent="0.25">
      <c r="B1121" s="257">
        <v>1058</v>
      </c>
      <c r="C1121" s="256">
        <v>103.72879675863885</v>
      </c>
    </row>
    <row r="1122" spans="2:3" x14ac:dyDescent="0.25">
      <c r="B1122" s="257">
        <v>1059</v>
      </c>
      <c r="C1122" s="256">
        <v>99.52869768599858</v>
      </c>
    </row>
    <row r="1123" spans="2:3" x14ac:dyDescent="0.25">
      <c r="B1123" s="257">
        <v>1060</v>
      </c>
      <c r="C1123" s="256">
        <v>113.31822954287945</v>
      </c>
    </row>
    <row r="1124" spans="2:3" x14ac:dyDescent="0.25">
      <c r="B1124" s="257">
        <v>1061</v>
      </c>
      <c r="C1124" s="256">
        <v>182.66086764647025</v>
      </c>
    </row>
    <row r="1125" spans="2:3" x14ac:dyDescent="0.25">
      <c r="B1125" s="257">
        <v>1062</v>
      </c>
      <c r="C1125" s="256">
        <v>110.57163803959986</v>
      </c>
    </row>
    <row r="1126" spans="2:3" x14ac:dyDescent="0.25">
      <c r="B1126" s="257">
        <v>1063</v>
      </c>
      <c r="C1126" s="256">
        <v>157.25697159030511</v>
      </c>
    </row>
    <row r="1127" spans="2:3" x14ac:dyDescent="0.25">
      <c r="B1127" s="257">
        <v>1064</v>
      </c>
      <c r="C1127" s="256">
        <v>118.48822817513512</v>
      </c>
    </row>
    <row r="1128" spans="2:3" x14ac:dyDescent="0.25">
      <c r="B1128" s="257">
        <v>1065</v>
      </c>
      <c r="C1128" s="256">
        <v>145.4557589514927</v>
      </c>
    </row>
    <row r="1129" spans="2:3" x14ac:dyDescent="0.25">
      <c r="B1129" s="257">
        <v>1066</v>
      </c>
      <c r="C1129" s="256">
        <v>142.46933256348012</v>
      </c>
    </row>
    <row r="1130" spans="2:3" x14ac:dyDescent="0.25">
      <c r="B1130" s="257">
        <v>1067</v>
      </c>
      <c r="C1130" s="256">
        <v>87.082320148442449</v>
      </c>
    </row>
    <row r="1131" spans="2:3" x14ac:dyDescent="0.25">
      <c r="B1131" s="257">
        <v>1068</v>
      </c>
      <c r="C1131" s="256">
        <v>145.77713651238258</v>
      </c>
    </row>
    <row r="1132" spans="2:3" x14ac:dyDescent="0.25">
      <c r="B1132" s="257">
        <v>1069</v>
      </c>
      <c r="C1132" s="256">
        <v>159.32326177209333</v>
      </c>
    </row>
    <row r="1133" spans="2:3" x14ac:dyDescent="0.25">
      <c r="B1133" s="257">
        <v>1070</v>
      </c>
      <c r="C1133" s="256">
        <v>151.55875885722057</v>
      </c>
    </row>
    <row r="1134" spans="2:3" x14ac:dyDescent="0.25">
      <c r="B1134" s="257">
        <v>1071</v>
      </c>
      <c r="C1134" s="256">
        <v>154.51596094660979</v>
      </c>
    </row>
    <row r="1135" spans="2:3" x14ac:dyDescent="0.25">
      <c r="B1135" s="257">
        <v>1072</v>
      </c>
      <c r="C1135" s="256">
        <v>118.7464100468586</v>
      </c>
    </row>
    <row r="1136" spans="2:3" x14ac:dyDescent="0.25">
      <c r="B1136" s="257">
        <v>1073</v>
      </c>
      <c r="C1136" s="256">
        <v>110.88324852807264</v>
      </c>
    </row>
    <row r="1137" spans="2:3" x14ac:dyDescent="0.25">
      <c r="B1137" s="257">
        <v>1074</v>
      </c>
      <c r="C1137" s="256">
        <v>119.23244838155395</v>
      </c>
    </row>
    <row r="1138" spans="2:3" x14ac:dyDescent="0.25">
      <c r="B1138" s="257">
        <v>1075</v>
      </c>
      <c r="C1138" s="256">
        <v>132.06038414459908</v>
      </c>
    </row>
    <row r="1139" spans="2:3" x14ac:dyDescent="0.25">
      <c r="B1139" s="257">
        <v>1076</v>
      </c>
      <c r="C1139" s="256">
        <v>76.064463929045161</v>
      </c>
    </row>
    <row r="1140" spans="2:3" x14ac:dyDescent="0.25">
      <c r="B1140" s="257">
        <v>1077</v>
      </c>
      <c r="C1140" s="256">
        <v>111.27795938883749</v>
      </c>
    </row>
    <row r="1141" spans="2:3" x14ac:dyDescent="0.25">
      <c r="B1141" s="257">
        <v>1078</v>
      </c>
      <c r="C1141" s="256">
        <v>115.76279384352284</v>
      </c>
    </row>
    <row r="1142" spans="2:3" x14ac:dyDescent="0.25">
      <c r="B1142" s="257">
        <v>1079</v>
      </c>
      <c r="C1142" s="256">
        <v>139.05846715497407</v>
      </c>
    </row>
    <row r="1143" spans="2:3" x14ac:dyDescent="0.25">
      <c r="B1143" s="257">
        <v>1080</v>
      </c>
      <c r="C1143" s="256">
        <v>99.533414394865304</v>
      </c>
    </row>
    <row r="1144" spans="2:3" x14ac:dyDescent="0.25">
      <c r="B1144" s="257">
        <v>1081</v>
      </c>
      <c r="C1144" s="256">
        <v>79.284728915145678</v>
      </c>
    </row>
    <row r="1145" spans="2:3" x14ac:dyDescent="0.25">
      <c r="B1145" s="257">
        <v>1082</v>
      </c>
      <c r="C1145" s="256">
        <v>149.95777103763527</v>
      </c>
    </row>
    <row r="1146" spans="2:3" x14ac:dyDescent="0.25">
      <c r="B1146" s="257">
        <v>1083</v>
      </c>
      <c r="C1146" s="256">
        <v>128.40583383191665</v>
      </c>
    </row>
    <row r="1147" spans="2:3" x14ac:dyDescent="0.25">
      <c r="B1147" s="257">
        <v>1084</v>
      </c>
      <c r="C1147" s="256">
        <v>134.25325637457627</v>
      </c>
    </row>
    <row r="1148" spans="2:3" x14ac:dyDescent="0.25">
      <c r="B1148" s="257">
        <v>1085</v>
      </c>
      <c r="C1148" s="256">
        <v>131.10540899752914</v>
      </c>
    </row>
    <row r="1149" spans="2:3" x14ac:dyDescent="0.25">
      <c r="B1149" s="257">
        <v>1086</v>
      </c>
      <c r="C1149" s="256">
        <v>96.212311544615801</v>
      </c>
    </row>
    <row r="1150" spans="2:3" x14ac:dyDescent="0.25">
      <c r="B1150" s="257">
        <v>1087</v>
      </c>
      <c r="C1150" s="256">
        <v>113.97877789162438</v>
      </c>
    </row>
    <row r="1151" spans="2:3" x14ac:dyDescent="0.25">
      <c r="B1151" s="257">
        <v>1088</v>
      </c>
      <c r="C1151" s="256">
        <v>126.3053852428678</v>
      </c>
    </row>
    <row r="1152" spans="2:3" x14ac:dyDescent="0.25">
      <c r="B1152" s="257">
        <v>1089</v>
      </c>
      <c r="C1152" s="256">
        <v>122.45588301527408</v>
      </c>
    </row>
    <row r="1153" spans="2:3" x14ac:dyDescent="0.25">
      <c r="B1153" s="257">
        <v>1090</v>
      </c>
      <c r="C1153" s="256">
        <v>142.38558748681857</v>
      </c>
    </row>
    <row r="1154" spans="2:3" x14ac:dyDescent="0.25">
      <c r="B1154" s="257">
        <v>1091</v>
      </c>
      <c r="C1154" s="256">
        <v>121.61082666905496</v>
      </c>
    </row>
    <row r="1155" spans="2:3" x14ac:dyDescent="0.25">
      <c r="B1155" s="257">
        <v>1092</v>
      </c>
      <c r="C1155" s="256">
        <v>108.18958892658122</v>
      </c>
    </row>
    <row r="1156" spans="2:3" x14ac:dyDescent="0.25">
      <c r="B1156" s="257">
        <v>1093</v>
      </c>
      <c r="C1156" s="256">
        <v>133.25705752096999</v>
      </c>
    </row>
    <row r="1157" spans="2:3" x14ac:dyDescent="0.25">
      <c r="B1157" s="257">
        <v>1094</v>
      </c>
      <c r="C1157" s="256">
        <v>97.995435675668716</v>
      </c>
    </row>
    <row r="1158" spans="2:3" x14ac:dyDescent="0.25">
      <c r="B1158" s="257">
        <v>1095</v>
      </c>
      <c r="C1158" s="256">
        <v>137.99815262422047</v>
      </c>
    </row>
    <row r="1159" spans="2:3" x14ac:dyDescent="0.25">
      <c r="B1159" s="257">
        <v>1096</v>
      </c>
      <c r="C1159" s="256">
        <v>94.744373159628481</v>
      </c>
    </row>
    <row r="1160" spans="2:3" x14ac:dyDescent="0.25">
      <c r="B1160" s="257">
        <v>1097</v>
      </c>
      <c r="C1160" s="256">
        <v>96.956747777223001</v>
      </c>
    </row>
    <row r="1161" spans="2:3" x14ac:dyDescent="0.25">
      <c r="B1161" s="257">
        <v>1098</v>
      </c>
      <c r="C1161" s="256">
        <v>109.27531953300907</v>
      </c>
    </row>
    <row r="1162" spans="2:3" x14ac:dyDescent="0.25">
      <c r="B1162" s="257">
        <v>1099</v>
      </c>
      <c r="C1162" s="256">
        <v>108.40082628415301</v>
      </c>
    </row>
    <row r="1163" spans="2:3" x14ac:dyDescent="0.25">
      <c r="B1163" s="257">
        <v>1100</v>
      </c>
      <c r="C1163" s="256">
        <v>114.15441845236843</v>
      </c>
    </row>
    <row r="1164" spans="2:3" x14ac:dyDescent="0.25">
      <c r="B1164" s="257">
        <v>1101</v>
      </c>
      <c r="C1164" s="256">
        <v>88.761186172356915</v>
      </c>
    </row>
    <row r="1165" spans="2:3" x14ac:dyDescent="0.25">
      <c r="B1165" s="257">
        <v>1102</v>
      </c>
      <c r="C1165" s="256">
        <v>98.224261871360412</v>
      </c>
    </row>
    <row r="1166" spans="2:3" x14ac:dyDescent="0.25">
      <c r="B1166" s="257">
        <v>1103</v>
      </c>
      <c r="C1166" s="256">
        <v>130.89127211020136</v>
      </c>
    </row>
    <row r="1167" spans="2:3" x14ac:dyDescent="0.25">
      <c r="B1167" s="257">
        <v>1104</v>
      </c>
      <c r="C1167" s="256">
        <v>141.93424716250072</v>
      </c>
    </row>
    <row r="1168" spans="2:3" x14ac:dyDescent="0.25">
      <c r="B1168" s="257">
        <v>1105</v>
      </c>
      <c r="C1168" s="256">
        <v>108.47155412056338</v>
      </c>
    </row>
    <row r="1169" spans="2:3" x14ac:dyDescent="0.25">
      <c r="B1169" s="257">
        <v>1106</v>
      </c>
      <c r="C1169" s="256">
        <v>126.3419455698876</v>
      </c>
    </row>
    <row r="1170" spans="2:3" x14ac:dyDescent="0.25">
      <c r="B1170" s="257">
        <v>1107</v>
      </c>
      <c r="C1170" s="256">
        <v>95.983064482920426</v>
      </c>
    </row>
    <row r="1171" spans="2:3" x14ac:dyDescent="0.25">
      <c r="B1171" s="257">
        <v>1108</v>
      </c>
      <c r="C1171" s="256">
        <v>121.87380080697869</v>
      </c>
    </row>
    <row r="1172" spans="2:3" x14ac:dyDescent="0.25">
      <c r="B1172" s="257">
        <v>1109</v>
      </c>
      <c r="C1172" s="256">
        <v>53.485401878808474</v>
      </c>
    </row>
    <row r="1173" spans="2:3" x14ac:dyDescent="0.25">
      <c r="B1173" s="257">
        <v>1110</v>
      </c>
      <c r="C1173" s="256">
        <v>106.77761629691784</v>
      </c>
    </row>
    <row r="1174" spans="2:3" x14ac:dyDescent="0.25">
      <c r="B1174" s="257">
        <v>1111</v>
      </c>
      <c r="C1174" s="256">
        <v>93.709763701979028</v>
      </c>
    </row>
    <row r="1175" spans="2:3" x14ac:dyDescent="0.25">
      <c r="B1175" s="257">
        <v>1112</v>
      </c>
      <c r="C1175" s="256">
        <v>141.76440517203969</v>
      </c>
    </row>
    <row r="1176" spans="2:3" x14ac:dyDescent="0.25">
      <c r="B1176" s="257">
        <v>1113</v>
      </c>
      <c r="C1176" s="256">
        <v>132.09161765076061</v>
      </c>
    </row>
    <row r="1177" spans="2:3" x14ac:dyDescent="0.25">
      <c r="B1177" s="257">
        <v>1114</v>
      </c>
      <c r="C1177" s="256">
        <v>98.826789144326085</v>
      </c>
    </row>
    <row r="1178" spans="2:3" x14ac:dyDescent="0.25">
      <c r="B1178" s="257">
        <v>1115</v>
      </c>
      <c r="C1178" s="256">
        <v>103.3716729095118</v>
      </c>
    </row>
    <row r="1179" spans="2:3" x14ac:dyDescent="0.25">
      <c r="B1179" s="257">
        <v>1116</v>
      </c>
      <c r="C1179" s="256">
        <v>117.55282711593138</v>
      </c>
    </row>
    <row r="1180" spans="2:3" x14ac:dyDescent="0.25">
      <c r="B1180" s="257">
        <v>1117</v>
      </c>
      <c r="C1180" s="256">
        <v>109.31723082344124</v>
      </c>
    </row>
    <row r="1181" spans="2:3" x14ac:dyDescent="0.25">
      <c r="B1181" s="257">
        <v>1118</v>
      </c>
      <c r="C1181" s="256">
        <v>149.22075477191925</v>
      </c>
    </row>
    <row r="1182" spans="2:3" x14ac:dyDescent="0.25">
      <c r="B1182" s="257">
        <v>1119</v>
      </c>
      <c r="C1182" s="256">
        <v>122.27186341213387</v>
      </c>
    </row>
    <row r="1183" spans="2:3" x14ac:dyDescent="0.25">
      <c r="B1183" s="257">
        <v>1120</v>
      </c>
      <c r="C1183" s="256">
        <v>159.76039798122144</v>
      </c>
    </row>
    <row r="1184" spans="2:3" x14ac:dyDescent="0.25">
      <c r="B1184" s="257">
        <v>1121</v>
      </c>
      <c r="C1184" s="256">
        <v>145.84812511560474</v>
      </c>
    </row>
    <row r="1185" spans="2:3" x14ac:dyDescent="0.25">
      <c r="B1185" s="257">
        <v>1122</v>
      </c>
      <c r="C1185" s="256">
        <v>86.968671940946351</v>
      </c>
    </row>
    <row r="1186" spans="2:3" x14ac:dyDescent="0.25">
      <c r="B1186" s="257">
        <v>1123</v>
      </c>
      <c r="C1186" s="256">
        <v>132.49230865842227</v>
      </c>
    </row>
    <row r="1187" spans="2:3" x14ac:dyDescent="0.25">
      <c r="B1187" s="257">
        <v>1124</v>
      </c>
      <c r="C1187" s="256">
        <v>120.83450561683453</v>
      </c>
    </row>
    <row r="1188" spans="2:3" x14ac:dyDescent="0.25">
      <c r="B1188" s="257">
        <v>1125</v>
      </c>
      <c r="C1188" s="256">
        <v>113.42402864371203</v>
      </c>
    </row>
    <row r="1189" spans="2:3" x14ac:dyDescent="0.25">
      <c r="B1189" s="257">
        <v>1126</v>
      </c>
      <c r="C1189" s="256">
        <v>136.72938896604168</v>
      </c>
    </row>
    <row r="1190" spans="2:3" x14ac:dyDescent="0.25">
      <c r="B1190" s="257">
        <v>1127</v>
      </c>
      <c r="C1190" s="256">
        <v>120.8669891264577</v>
      </c>
    </row>
    <row r="1191" spans="2:3" x14ac:dyDescent="0.25">
      <c r="B1191" s="257">
        <v>1128</v>
      </c>
      <c r="C1191" s="256">
        <v>144.84133015465156</v>
      </c>
    </row>
    <row r="1192" spans="2:3" x14ac:dyDescent="0.25">
      <c r="B1192" s="257">
        <v>1129</v>
      </c>
      <c r="C1192" s="256">
        <v>118.1792763417411</v>
      </c>
    </row>
    <row r="1193" spans="2:3" x14ac:dyDescent="0.25">
      <c r="B1193" s="257">
        <v>1130</v>
      </c>
      <c r="C1193" s="256">
        <v>114.26007279263489</v>
      </c>
    </row>
    <row r="1194" spans="2:3" x14ac:dyDescent="0.25">
      <c r="B1194" s="257">
        <v>1131</v>
      </c>
      <c r="C1194" s="256">
        <v>108.64079717785758</v>
      </c>
    </row>
    <row r="1195" spans="2:3" x14ac:dyDescent="0.25">
      <c r="B1195" s="257">
        <v>1132</v>
      </c>
      <c r="C1195" s="256">
        <v>87.704074446925745</v>
      </c>
    </row>
    <row r="1196" spans="2:3" x14ac:dyDescent="0.25">
      <c r="B1196" s="257">
        <v>1133</v>
      </c>
      <c r="C1196" s="256">
        <v>126.88673339396711</v>
      </c>
    </row>
    <row r="1197" spans="2:3" x14ac:dyDescent="0.25">
      <c r="B1197" s="257">
        <v>1134</v>
      </c>
      <c r="C1197" s="256">
        <v>77.310934222512046</v>
      </c>
    </row>
    <row r="1198" spans="2:3" x14ac:dyDescent="0.25">
      <c r="B1198" s="257">
        <v>1135</v>
      </c>
      <c r="C1198" s="256">
        <v>48.330426421704558</v>
      </c>
    </row>
    <row r="1199" spans="2:3" x14ac:dyDescent="0.25">
      <c r="B1199" s="257">
        <v>1136</v>
      </c>
      <c r="C1199" s="256">
        <v>127.17197390824511</v>
      </c>
    </row>
    <row r="1200" spans="2:3" x14ac:dyDescent="0.25">
      <c r="B1200" s="257">
        <v>1137</v>
      </c>
      <c r="C1200" s="256">
        <v>143.97722582947159</v>
      </c>
    </row>
    <row r="1201" spans="2:3" x14ac:dyDescent="0.25">
      <c r="B1201" s="257">
        <v>1138</v>
      </c>
      <c r="C1201" s="256">
        <v>146.72221257475957</v>
      </c>
    </row>
    <row r="1202" spans="2:3" x14ac:dyDescent="0.25">
      <c r="B1202" s="257">
        <v>1139</v>
      </c>
      <c r="C1202" s="256">
        <v>94.157590382169374</v>
      </c>
    </row>
    <row r="1203" spans="2:3" x14ac:dyDescent="0.25">
      <c r="B1203" s="257">
        <v>1140</v>
      </c>
      <c r="C1203" s="256">
        <v>138.1999884769659</v>
      </c>
    </row>
    <row r="1204" spans="2:3" x14ac:dyDescent="0.25">
      <c r="B1204" s="257">
        <v>1141</v>
      </c>
      <c r="C1204" s="256">
        <v>98.609059138752087</v>
      </c>
    </row>
    <row r="1205" spans="2:3" x14ac:dyDescent="0.25">
      <c r="B1205" s="257">
        <v>1142</v>
      </c>
      <c r="C1205" s="256">
        <v>134.24215605232496</v>
      </c>
    </row>
    <row r="1206" spans="2:3" x14ac:dyDescent="0.25">
      <c r="B1206" s="257">
        <v>1143</v>
      </c>
      <c r="C1206" s="256">
        <v>115.46055870313597</v>
      </c>
    </row>
    <row r="1207" spans="2:3" x14ac:dyDescent="0.25">
      <c r="B1207" s="257">
        <v>1144</v>
      </c>
      <c r="C1207" s="256">
        <v>125.96815955644968</v>
      </c>
    </row>
    <row r="1208" spans="2:3" x14ac:dyDescent="0.25">
      <c r="B1208" s="257">
        <v>1145</v>
      </c>
      <c r="C1208" s="256">
        <v>120.4296351628041</v>
      </c>
    </row>
    <row r="1209" spans="2:3" x14ac:dyDescent="0.25">
      <c r="B1209" s="257">
        <v>1146</v>
      </c>
      <c r="C1209" s="256">
        <v>110.89819961767911</v>
      </c>
    </row>
    <row r="1210" spans="2:3" x14ac:dyDescent="0.25">
      <c r="B1210" s="257">
        <v>1147</v>
      </c>
      <c r="C1210" s="256">
        <v>117.19060851832062</v>
      </c>
    </row>
    <row r="1211" spans="2:3" x14ac:dyDescent="0.25">
      <c r="B1211" s="257">
        <v>1148</v>
      </c>
      <c r="C1211" s="256">
        <v>88.765242517865929</v>
      </c>
    </row>
    <row r="1212" spans="2:3" x14ac:dyDescent="0.25">
      <c r="B1212" s="257">
        <v>1149</v>
      </c>
      <c r="C1212" s="256">
        <v>122.07172602739365</v>
      </c>
    </row>
    <row r="1213" spans="2:3" x14ac:dyDescent="0.25">
      <c r="B1213" s="257">
        <v>1150</v>
      </c>
      <c r="C1213" s="256">
        <v>153.90392897134785</v>
      </c>
    </row>
    <row r="1214" spans="2:3" x14ac:dyDescent="0.25">
      <c r="B1214" s="257">
        <v>1151</v>
      </c>
      <c r="C1214" s="256">
        <v>101.63730372906775</v>
      </c>
    </row>
    <row r="1215" spans="2:3" x14ac:dyDescent="0.25">
      <c r="B1215" s="257">
        <v>1152</v>
      </c>
      <c r="C1215" s="256">
        <v>149.96003369289008</v>
      </c>
    </row>
    <row r="1216" spans="2:3" x14ac:dyDescent="0.25">
      <c r="B1216" s="257">
        <v>1153</v>
      </c>
      <c r="C1216" s="256">
        <v>109.28745082989136</v>
      </c>
    </row>
    <row r="1217" spans="2:3" x14ac:dyDescent="0.25">
      <c r="B1217" s="257">
        <v>1154</v>
      </c>
      <c r="C1217" s="256">
        <v>136.89881405069659</v>
      </c>
    </row>
    <row r="1218" spans="2:3" x14ac:dyDescent="0.25">
      <c r="B1218" s="257">
        <v>1155</v>
      </c>
      <c r="C1218" s="256">
        <v>144.10911682263981</v>
      </c>
    </row>
    <row r="1219" spans="2:3" x14ac:dyDescent="0.25">
      <c r="B1219" s="257">
        <v>1156</v>
      </c>
      <c r="C1219" s="256">
        <v>109.64111951790134</v>
      </c>
    </row>
    <row r="1220" spans="2:3" x14ac:dyDescent="0.25">
      <c r="B1220" s="257">
        <v>1157</v>
      </c>
      <c r="C1220" s="256">
        <v>93.976221173146342</v>
      </c>
    </row>
    <row r="1221" spans="2:3" x14ac:dyDescent="0.25">
      <c r="B1221" s="257">
        <v>1158</v>
      </c>
      <c r="C1221" s="256">
        <v>123.67385381085161</v>
      </c>
    </row>
    <row r="1222" spans="2:3" x14ac:dyDescent="0.25">
      <c r="B1222" s="257">
        <v>1159</v>
      </c>
      <c r="C1222" s="256">
        <v>131.73632444916382</v>
      </c>
    </row>
    <row r="1223" spans="2:3" x14ac:dyDescent="0.25">
      <c r="B1223" s="257">
        <v>1160</v>
      </c>
      <c r="C1223" s="256">
        <v>141.69609544295645</v>
      </c>
    </row>
    <row r="1224" spans="2:3" x14ac:dyDescent="0.25">
      <c r="B1224" s="257">
        <v>1161</v>
      </c>
      <c r="C1224" s="256">
        <v>128.91947972244404</v>
      </c>
    </row>
    <row r="1225" spans="2:3" x14ac:dyDescent="0.25">
      <c r="B1225" s="257">
        <v>1162</v>
      </c>
      <c r="C1225" s="256">
        <v>161.92649446039201</v>
      </c>
    </row>
    <row r="1226" spans="2:3" x14ac:dyDescent="0.25">
      <c r="B1226" s="257">
        <v>1163</v>
      </c>
      <c r="C1226" s="256">
        <v>149.81459645416538</v>
      </c>
    </row>
    <row r="1227" spans="2:3" x14ac:dyDescent="0.25">
      <c r="B1227" s="257">
        <v>1164</v>
      </c>
      <c r="C1227" s="256">
        <v>105.99227220472224</v>
      </c>
    </row>
    <row r="1228" spans="2:3" x14ac:dyDescent="0.25">
      <c r="B1228" s="257">
        <v>1165</v>
      </c>
      <c r="C1228" s="256">
        <v>110.15931165235634</v>
      </c>
    </row>
    <row r="1229" spans="2:3" x14ac:dyDescent="0.25">
      <c r="B1229" s="257">
        <v>1166</v>
      </c>
      <c r="C1229" s="256">
        <v>75.310387362306244</v>
      </c>
    </row>
    <row r="1230" spans="2:3" x14ac:dyDescent="0.25">
      <c r="B1230" s="257">
        <v>1167</v>
      </c>
      <c r="C1230" s="256">
        <v>147.89130282397142</v>
      </c>
    </row>
    <row r="1231" spans="2:3" x14ac:dyDescent="0.25">
      <c r="B1231" s="257">
        <v>1168</v>
      </c>
      <c r="C1231" s="256">
        <v>160.48826651240336</v>
      </c>
    </row>
    <row r="1232" spans="2:3" x14ac:dyDescent="0.25">
      <c r="B1232" s="257">
        <v>1169</v>
      </c>
      <c r="C1232" s="256">
        <v>145.0679936305219</v>
      </c>
    </row>
    <row r="1233" spans="2:3" x14ac:dyDescent="0.25">
      <c r="B1233" s="257">
        <v>1170</v>
      </c>
      <c r="C1233" s="256">
        <v>117.73608657502893</v>
      </c>
    </row>
    <row r="1234" spans="2:3" x14ac:dyDescent="0.25">
      <c r="B1234" s="257">
        <v>1171</v>
      </c>
      <c r="C1234" s="256">
        <v>109.79139792695464</v>
      </c>
    </row>
    <row r="1235" spans="2:3" x14ac:dyDescent="0.25">
      <c r="B1235" s="257">
        <v>1172</v>
      </c>
      <c r="C1235" s="256">
        <v>118.29384064326167</v>
      </c>
    </row>
    <row r="1236" spans="2:3" x14ac:dyDescent="0.25">
      <c r="B1236" s="257">
        <v>1173</v>
      </c>
      <c r="C1236" s="256">
        <v>106.14050938478057</v>
      </c>
    </row>
    <row r="1237" spans="2:3" x14ac:dyDescent="0.25">
      <c r="B1237" s="257">
        <v>1174</v>
      </c>
      <c r="C1237" s="256">
        <v>152.42594749561113</v>
      </c>
    </row>
    <row r="1238" spans="2:3" x14ac:dyDescent="0.25">
      <c r="B1238" s="257">
        <v>1175</v>
      </c>
      <c r="C1238" s="256">
        <v>125.87320931745057</v>
      </c>
    </row>
    <row r="1239" spans="2:3" x14ac:dyDescent="0.25">
      <c r="B1239" s="257">
        <v>1176</v>
      </c>
      <c r="C1239" s="256">
        <v>119.44423530679079</v>
      </c>
    </row>
    <row r="1240" spans="2:3" x14ac:dyDescent="0.25">
      <c r="B1240" s="257">
        <v>1177</v>
      </c>
      <c r="C1240" s="256">
        <v>93.29960300481865</v>
      </c>
    </row>
    <row r="1241" spans="2:3" x14ac:dyDescent="0.25">
      <c r="B1241" s="257">
        <v>1178</v>
      </c>
      <c r="C1241" s="256">
        <v>145.48233465297471</v>
      </c>
    </row>
    <row r="1242" spans="2:3" x14ac:dyDescent="0.25">
      <c r="B1242" s="257">
        <v>1179</v>
      </c>
      <c r="C1242" s="256">
        <v>70.553382345760681</v>
      </c>
    </row>
    <row r="1243" spans="2:3" x14ac:dyDescent="0.25">
      <c r="B1243" s="257">
        <v>1180</v>
      </c>
      <c r="C1243" s="256">
        <v>103.8371435445852</v>
      </c>
    </row>
    <row r="1244" spans="2:3" x14ac:dyDescent="0.25">
      <c r="B1244" s="257">
        <v>1181</v>
      </c>
      <c r="C1244" s="256">
        <v>120.32483360147533</v>
      </c>
    </row>
    <row r="1245" spans="2:3" x14ac:dyDescent="0.25">
      <c r="B1245" s="257">
        <v>1182</v>
      </c>
      <c r="C1245" s="256">
        <v>124.97246147718957</v>
      </c>
    </row>
    <row r="1246" spans="2:3" x14ac:dyDescent="0.25">
      <c r="B1246" s="257">
        <v>1183</v>
      </c>
      <c r="C1246" s="256">
        <v>102.82315121238706</v>
      </c>
    </row>
    <row r="1247" spans="2:3" x14ac:dyDescent="0.25">
      <c r="B1247" s="257">
        <v>1184</v>
      </c>
      <c r="C1247" s="256">
        <v>162.24127231101053</v>
      </c>
    </row>
    <row r="1248" spans="2:3" x14ac:dyDescent="0.25">
      <c r="B1248" s="257">
        <v>1185</v>
      </c>
      <c r="C1248" s="256">
        <v>94.652677560645159</v>
      </c>
    </row>
    <row r="1249" spans="2:3" x14ac:dyDescent="0.25">
      <c r="B1249" s="257">
        <v>1186</v>
      </c>
      <c r="C1249" s="256">
        <v>106.4560712685072</v>
      </c>
    </row>
    <row r="1250" spans="2:3" x14ac:dyDescent="0.25">
      <c r="B1250" s="257">
        <v>1187</v>
      </c>
      <c r="C1250" s="256">
        <v>155.59771877681592</v>
      </c>
    </row>
    <row r="1251" spans="2:3" x14ac:dyDescent="0.25">
      <c r="B1251" s="257">
        <v>1188</v>
      </c>
      <c r="C1251" s="256">
        <v>105.92074998021771</v>
      </c>
    </row>
    <row r="1252" spans="2:3" x14ac:dyDescent="0.25">
      <c r="B1252" s="257">
        <v>1189</v>
      </c>
      <c r="C1252" s="256">
        <v>80.122281770062372</v>
      </c>
    </row>
    <row r="1253" spans="2:3" x14ac:dyDescent="0.25">
      <c r="B1253" s="257">
        <v>1190</v>
      </c>
      <c r="C1253" s="256">
        <v>141.39168234477484</v>
      </c>
    </row>
    <row r="1254" spans="2:3" x14ac:dyDescent="0.25">
      <c r="B1254" s="257">
        <v>1191</v>
      </c>
      <c r="C1254" s="256">
        <v>100.83373813510751</v>
      </c>
    </row>
    <row r="1255" spans="2:3" x14ac:dyDescent="0.25">
      <c r="B1255" s="257">
        <v>1192</v>
      </c>
      <c r="C1255" s="256">
        <v>151.79952828350156</v>
      </c>
    </row>
    <row r="1256" spans="2:3" x14ac:dyDescent="0.25">
      <c r="B1256" s="257">
        <v>1193</v>
      </c>
      <c r="C1256" s="256">
        <v>125.25256429298375</v>
      </c>
    </row>
    <row r="1257" spans="2:3" x14ac:dyDescent="0.25">
      <c r="B1257" s="257">
        <v>1194</v>
      </c>
      <c r="C1257" s="256">
        <v>163.76685466449177</v>
      </c>
    </row>
    <row r="1258" spans="2:3" x14ac:dyDescent="0.25">
      <c r="B1258" s="257">
        <v>1195</v>
      </c>
      <c r="C1258" s="256">
        <v>88.910104220624419</v>
      </c>
    </row>
    <row r="1259" spans="2:3" x14ac:dyDescent="0.25">
      <c r="B1259" s="257">
        <v>1196</v>
      </c>
      <c r="C1259" s="256">
        <v>93.770113474197913</v>
      </c>
    </row>
    <row r="1260" spans="2:3" x14ac:dyDescent="0.25">
      <c r="B1260" s="257">
        <v>1197</v>
      </c>
      <c r="C1260" s="256">
        <v>150.13579293101552</v>
      </c>
    </row>
    <row r="1261" spans="2:3" x14ac:dyDescent="0.25">
      <c r="B1261" s="257">
        <v>1198</v>
      </c>
      <c r="C1261" s="256">
        <v>126.8091456503024</v>
      </c>
    </row>
    <row r="1262" spans="2:3" x14ac:dyDescent="0.25">
      <c r="B1262" s="257">
        <v>1199</v>
      </c>
      <c r="C1262" s="256">
        <v>126.43802338311389</v>
      </c>
    </row>
    <row r="1263" spans="2:3" x14ac:dyDescent="0.25">
      <c r="B1263" s="257">
        <v>1200</v>
      </c>
      <c r="C1263" s="256">
        <v>129.7932426909729</v>
      </c>
    </row>
    <row r="1264" spans="2:3" x14ac:dyDescent="0.25">
      <c r="B1264" s="257">
        <v>1201</v>
      </c>
      <c r="C1264" s="256">
        <v>152.36740446134058</v>
      </c>
    </row>
    <row r="1265" spans="2:3" x14ac:dyDescent="0.25">
      <c r="B1265" s="257">
        <v>1202</v>
      </c>
      <c r="C1265" s="256">
        <v>163.36387881993238</v>
      </c>
    </row>
    <row r="1266" spans="2:3" x14ac:dyDescent="0.25">
      <c r="B1266" s="257">
        <v>1203</v>
      </c>
      <c r="C1266" s="256">
        <v>149.43791116966327</v>
      </c>
    </row>
    <row r="1267" spans="2:3" x14ac:dyDescent="0.25">
      <c r="B1267" s="257">
        <v>1204</v>
      </c>
      <c r="C1267" s="256">
        <v>155.53354938423928</v>
      </c>
    </row>
    <row r="1268" spans="2:3" x14ac:dyDescent="0.25">
      <c r="B1268" s="257">
        <v>1205</v>
      </c>
      <c r="C1268" s="256">
        <v>106.33831009735603</v>
      </c>
    </row>
    <row r="1269" spans="2:3" x14ac:dyDescent="0.25">
      <c r="B1269" s="257">
        <v>1206</v>
      </c>
      <c r="C1269" s="256">
        <v>115.45166178019895</v>
      </c>
    </row>
    <row r="1270" spans="2:3" x14ac:dyDescent="0.25">
      <c r="B1270" s="257">
        <v>1207</v>
      </c>
      <c r="C1270" s="256">
        <v>122.45854256672929</v>
      </c>
    </row>
    <row r="1271" spans="2:3" x14ac:dyDescent="0.25">
      <c r="B1271" s="257">
        <v>1208</v>
      </c>
      <c r="C1271" s="256">
        <v>124.85014625715452</v>
      </c>
    </row>
    <row r="1272" spans="2:3" x14ac:dyDescent="0.25">
      <c r="B1272" s="257">
        <v>1209</v>
      </c>
      <c r="C1272" s="256">
        <v>121.232520911794</v>
      </c>
    </row>
    <row r="1273" spans="2:3" x14ac:dyDescent="0.25">
      <c r="B1273" s="257">
        <v>1210</v>
      </c>
      <c r="C1273" s="256">
        <v>153.23706843842729</v>
      </c>
    </row>
    <row r="1274" spans="2:3" x14ac:dyDescent="0.25">
      <c r="B1274" s="257">
        <v>1211</v>
      </c>
      <c r="C1274" s="256">
        <v>95.756486818030254</v>
      </c>
    </row>
    <row r="1275" spans="2:3" x14ac:dyDescent="0.25">
      <c r="B1275" s="257">
        <v>1212</v>
      </c>
      <c r="C1275" s="256">
        <v>134.53530823655532</v>
      </c>
    </row>
    <row r="1276" spans="2:3" x14ac:dyDescent="0.25">
      <c r="B1276" s="257">
        <v>1213</v>
      </c>
      <c r="C1276" s="256">
        <v>97.026735953972377</v>
      </c>
    </row>
    <row r="1277" spans="2:3" x14ac:dyDescent="0.25">
      <c r="B1277" s="257">
        <v>1214</v>
      </c>
      <c r="C1277" s="256">
        <v>129.16042923030656</v>
      </c>
    </row>
    <row r="1278" spans="2:3" x14ac:dyDescent="0.25">
      <c r="B1278" s="257">
        <v>1215</v>
      </c>
      <c r="C1278" s="256">
        <v>136.93965911316479</v>
      </c>
    </row>
    <row r="1279" spans="2:3" x14ac:dyDescent="0.25">
      <c r="B1279" s="257">
        <v>1216</v>
      </c>
      <c r="C1279" s="256">
        <v>85.674445674563756</v>
      </c>
    </row>
    <row r="1280" spans="2:3" x14ac:dyDescent="0.25">
      <c r="B1280" s="257">
        <v>1217</v>
      </c>
      <c r="C1280" s="256">
        <v>131.81918446573417</v>
      </c>
    </row>
    <row r="1281" spans="2:3" x14ac:dyDescent="0.25">
      <c r="B1281" s="257">
        <v>1218</v>
      </c>
      <c r="C1281" s="256">
        <v>130.61002713184678</v>
      </c>
    </row>
    <row r="1282" spans="2:3" x14ac:dyDescent="0.25">
      <c r="B1282" s="257">
        <v>1219</v>
      </c>
      <c r="C1282" s="256">
        <v>143.4603250756852</v>
      </c>
    </row>
    <row r="1283" spans="2:3" x14ac:dyDescent="0.25">
      <c r="B1283" s="257">
        <v>1220</v>
      </c>
      <c r="C1283" s="256">
        <v>137.2719055805108</v>
      </c>
    </row>
    <row r="1284" spans="2:3" x14ac:dyDescent="0.25">
      <c r="B1284" s="257">
        <v>1221</v>
      </c>
      <c r="C1284" s="256">
        <v>132.16902572105812</v>
      </c>
    </row>
    <row r="1285" spans="2:3" x14ac:dyDescent="0.25">
      <c r="B1285" s="257">
        <v>1222</v>
      </c>
      <c r="C1285" s="256">
        <v>113.08313412530555</v>
      </c>
    </row>
    <row r="1286" spans="2:3" x14ac:dyDescent="0.25">
      <c r="B1286" s="257">
        <v>1223</v>
      </c>
      <c r="C1286" s="256">
        <v>167.91576340747918</v>
      </c>
    </row>
    <row r="1287" spans="2:3" x14ac:dyDescent="0.25">
      <c r="B1287" s="257">
        <v>1224</v>
      </c>
      <c r="C1287" s="256">
        <v>148.98909778549239</v>
      </c>
    </row>
    <row r="1288" spans="2:3" x14ac:dyDescent="0.25">
      <c r="B1288" s="257">
        <v>1225</v>
      </c>
      <c r="C1288" s="256">
        <v>117.68788075037354</v>
      </c>
    </row>
    <row r="1289" spans="2:3" x14ac:dyDescent="0.25">
      <c r="B1289" s="257">
        <v>1226</v>
      </c>
      <c r="C1289" s="256">
        <v>142.00767039881887</v>
      </c>
    </row>
    <row r="1290" spans="2:3" x14ac:dyDescent="0.25">
      <c r="B1290" s="257">
        <v>1227</v>
      </c>
      <c r="C1290" s="256">
        <v>161.08482109787846</v>
      </c>
    </row>
    <row r="1291" spans="2:3" x14ac:dyDescent="0.25">
      <c r="B1291" s="257">
        <v>1228</v>
      </c>
      <c r="C1291" s="256">
        <v>121.52038211118177</v>
      </c>
    </row>
    <row r="1292" spans="2:3" x14ac:dyDescent="0.25">
      <c r="B1292" s="257">
        <v>1229</v>
      </c>
      <c r="C1292" s="256">
        <v>113.7057192323676</v>
      </c>
    </row>
    <row r="1293" spans="2:3" x14ac:dyDescent="0.25">
      <c r="B1293" s="257">
        <v>1230</v>
      </c>
      <c r="C1293" s="256">
        <v>108.65078280077107</v>
      </c>
    </row>
    <row r="1294" spans="2:3" x14ac:dyDescent="0.25">
      <c r="B1294" s="257">
        <v>1231</v>
      </c>
      <c r="C1294" s="256">
        <v>120.54038543278608</v>
      </c>
    </row>
    <row r="1295" spans="2:3" x14ac:dyDescent="0.25">
      <c r="B1295" s="257">
        <v>1232</v>
      </c>
      <c r="C1295" s="256">
        <v>124.86680152035896</v>
      </c>
    </row>
    <row r="1296" spans="2:3" x14ac:dyDescent="0.25">
      <c r="B1296" s="257">
        <v>1233</v>
      </c>
      <c r="C1296" s="256">
        <v>133.90010612644809</v>
      </c>
    </row>
    <row r="1297" spans="2:3" x14ac:dyDescent="0.25">
      <c r="B1297" s="257">
        <v>1234</v>
      </c>
      <c r="C1297" s="256">
        <v>112.62706686816821</v>
      </c>
    </row>
    <row r="1298" spans="2:3" x14ac:dyDescent="0.25">
      <c r="B1298" s="257">
        <v>1235</v>
      </c>
      <c r="C1298" s="256">
        <v>137.31748027023485</v>
      </c>
    </row>
    <row r="1299" spans="2:3" x14ac:dyDescent="0.25">
      <c r="B1299" s="257">
        <v>1236</v>
      </c>
      <c r="C1299" s="256">
        <v>114.48180367701723</v>
      </c>
    </row>
    <row r="1300" spans="2:3" x14ac:dyDescent="0.25">
      <c r="B1300" s="257">
        <v>1237</v>
      </c>
      <c r="C1300" s="256">
        <v>95.759414007562697</v>
      </c>
    </row>
    <row r="1301" spans="2:3" x14ac:dyDescent="0.25">
      <c r="B1301" s="257">
        <v>1238</v>
      </c>
      <c r="C1301" s="256">
        <v>135.56935891814575</v>
      </c>
    </row>
    <row r="1302" spans="2:3" x14ac:dyDescent="0.25">
      <c r="B1302" s="257">
        <v>1239</v>
      </c>
      <c r="C1302" s="256">
        <v>153.42879045108623</v>
      </c>
    </row>
    <row r="1303" spans="2:3" x14ac:dyDescent="0.25">
      <c r="B1303" s="257">
        <v>1240</v>
      </c>
      <c r="C1303" s="256">
        <v>120.90404978810524</v>
      </c>
    </row>
    <row r="1304" spans="2:3" x14ac:dyDescent="0.25">
      <c r="B1304" s="257">
        <v>1241</v>
      </c>
      <c r="C1304" s="256">
        <v>118.39411266595114</v>
      </c>
    </row>
    <row r="1305" spans="2:3" x14ac:dyDescent="0.25">
      <c r="B1305" s="257">
        <v>1242</v>
      </c>
      <c r="C1305" s="256">
        <v>113.22481726464594</v>
      </c>
    </row>
    <row r="1306" spans="2:3" x14ac:dyDescent="0.25">
      <c r="B1306" s="257">
        <v>1243</v>
      </c>
      <c r="C1306" s="256">
        <v>97.925732519493238</v>
      </c>
    </row>
    <row r="1307" spans="2:3" x14ac:dyDescent="0.25">
      <c r="B1307" s="257">
        <v>1244</v>
      </c>
      <c r="C1307" s="256">
        <v>121.40197305760347</v>
      </c>
    </row>
    <row r="1308" spans="2:3" x14ac:dyDescent="0.25">
      <c r="B1308" s="257">
        <v>1245</v>
      </c>
      <c r="C1308" s="256">
        <v>79.355137048729205</v>
      </c>
    </row>
    <row r="1309" spans="2:3" x14ac:dyDescent="0.25">
      <c r="B1309" s="257">
        <v>1246</v>
      </c>
      <c r="C1309" s="256">
        <v>169.76122947297512</v>
      </c>
    </row>
    <row r="1310" spans="2:3" x14ac:dyDescent="0.25">
      <c r="B1310" s="257">
        <v>1247</v>
      </c>
      <c r="C1310" s="256">
        <v>135.70257351474135</v>
      </c>
    </row>
    <row r="1311" spans="2:3" x14ac:dyDescent="0.25">
      <c r="B1311" s="257">
        <v>1248</v>
      </c>
      <c r="C1311" s="256">
        <v>99.98027560849934</v>
      </c>
    </row>
    <row r="1312" spans="2:3" x14ac:dyDescent="0.25">
      <c r="B1312" s="257">
        <v>1249</v>
      </c>
      <c r="C1312" s="256">
        <v>94.211015695206754</v>
      </c>
    </row>
    <row r="1313" spans="2:3" x14ac:dyDescent="0.25">
      <c r="B1313" s="257">
        <v>1250</v>
      </c>
      <c r="C1313" s="256">
        <v>89.855120492112945</v>
      </c>
    </row>
    <row r="1314" spans="2:3" x14ac:dyDescent="0.25">
      <c r="B1314" s="257">
        <v>1251</v>
      </c>
      <c r="C1314" s="256">
        <v>101.12451924018137</v>
      </c>
    </row>
    <row r="1315" spans="2:3" x14ac:dyDescent="0.25">
      <c r="B1315" s="257">
        <v>1252</v>
      </c>
      <c r="C1315" s="256">
        <v>133.12764974201906</v>
      </c>
    </row>
    <row r="1316" spans="2:3" x14ac:dyDescent="0.25">
      <c r="B1316" s="257">
        <v>1253</v>
      </c>
      <c r="C1316" s="256">
        <v>67.733802310085792</v>
      </c>
    </row>
    <row r="1317" spans="2:3" x14ac:dyDescent="0.25">
      <c r="B1317" s="257">
        <v>1254</v>
      </c>
      <c r="C1317" s="256">
        <v>148.02816266665693</v>
      </c>
    </row>
    <row r="1318" spans="2:3" x14ac:dyDescent="0.25">
      <c r="B1318" s="257">
        <v>1255</v>
      </c>
      <c r="C1318" s="256">
        <v>92.963754943269393</v>
      </c>
    </row>
    <row r="1319" spans="2:3" x14ac:dyDescent="0.25">
      <c r="B1319" s="257">
        <v>1256</v>
      </c>
      <c r="C1319" s="256">
        <v>117.67445111789553</v>
      </c>
    </row>
    <row r="1320" spans="2:3" x14ac:dyDescent="0.25">
      <c r="B1320" s="257">
        <v>1257</v>
      </c>
      <c r="C1320" s="256">
        <v>117.55953090757454</v>
      </c>
    </row>
    <row r="1321" spans="2:3" x14ac:dyDescent="0.25">
      <c r="B1321" s="257">
        <v>1258</v>
      </c>
      <c r="C1321" s="256">
        <v>156.49146076856962</v>
      </c>
    </row>
    <row r="1322" spans="2:3" x14ac:dyDescent="0.25">
      <c r="B1322" s="257">
        <v>1259</v>
      </c>
      <c r="C1322" s="256">
        <v>104.03349649171635</v>
      </c>
    </row>
    <row r="1323" spans="2:3" x14ac:dyDescent="0.25">
      <c r="B1323" s="257">
        <v>1260</v>
      </c>
      <c r="C1323" s="256">
        <v>125.65504951568757</v>
      </c>
    </row>
    <row r="1324" spans="2:3" x14ac:dyDescent="0.25">
      <c r="B1324" s="257">
        <v>1261</v>
      </c>
      <c r="C1324" s="256">
        <v>167.20827118162484</v>
      </c>
    </row>
    <row r="1325" spans="2:3" x14ac:dyDescent="0.25">
      <c r="B1325" s="257">
        <v>1262</v>
      </c>
      <c r="C1325" s="256">
        <v>165.99312960644937</v>
      </c>
    </row>
    <row r="1326" spans="2:3" x14ac:dyDescent="0.25">
      <c r="B1326" s="257">
        <v>1263</v>
      </c>
      <c r="C1326" s="256">
        <v>164.89431791462761</v>
      </c>
    </row>
    <row r="1327" spans="2:3" x14ac:dyDescent="0.25">
      <c r="B1327" s="257">
        <v>1264</v>
      </c>
      <c r="C1327" s="256">
        <v>105.38021525664941</v>
      </c>
    </row>
    <row r="1328" spans="2:3" x14ac:dyDescent="0.25">
      <c r="B1328" s="257">
        <v>1265</v>
      </c>
      <c r="C1328" s="256">
        <v>110.23637619427289</v>
      </c>
    </row>
    <row r="1329" spans="2:3" x14ac:dyDescent="0.25">
      <c r="B1329" s="257">
        <v>1266</v>
      </c>
      <c r="C1329" s="256">
        <v>122.21614251095538</v>
      </c>
    </row>
    <row r="1330" spans="2:3" x14ac:dyDescent="0.25">
      <c r="B1330" s="257">
        <v>1267</v>
      </c>
      <c r="C1330" s="256">
        <v>112.7178200793484</v>
      </c>
    </row>
    <row r="1331" spans="2:3" x14ac:dyDescent="0.25">
      <c r="B1331" s="257">
        <v>1268</v>
      </c>
      <c r="C1331" s="256">
        <v>121.37735932152354</v>
      </c>
    </row>
    <row r="1332" spans="2:3" x14ac:dyDescent="0.25">
      <c r="B1332" s="257">
        <v>1269</v>
      </c>
      <c r="C1332" s="256">
        <v>70.035203923579544</v>
      </c>
    </row>
    <row r="1333" spans="2:3" x14ac:dyDescent="0.25">
      <c r="B1333" s="257">
        <v>1270</v>
      </c>
      <c r="C1333" s="256">
        <v>108.71119658706354</v>
      </c>
    </row>
    <row r="1334" spans="2:3" x14ac:dyDescent="0.25">
      <c r="B1334" s="257">
        <v>1271</v>
      </c>
      <c r="C1334" s="256">
        <v>159.34448607057911</v>
      </c>
    </row>
    <row r="1335" spans="2:3" x14ac:dyDescent="0.25">
      <c r="B1335" s="257">
        <v>1272</v>
      </c>
      <c r="C1335" s="256">
        <v>108.22278686198726</v>
      </c>
    </row>
    <row r="1336" spans="2:3" x14ac:dyDescent="0.25">
      <c r="B1336" s="257">
        <v>1273</v>
      </c>
      <c r="C1336" s="256">
        <v>127.94013903146768</v>
      </c>
    </row>
    <row r="1337" spans="2:3" x14ac:dyDescent="0.25">
      <c r="B1337" s="257">
        <v>1274</v>
      </c>
      <c r="C1337" s="256">
        <v>140.09428062786691</v>
      </c>
    </row>
    <row r="1338" spans="2:3" x14ac:dyDescent="0.25">
      <c r="B1338" s="257">
        <v>1275</v>
      </c>
      <c r="C1338" s="256">
        <v>143.88094672596944</v>
      </c>
    </row>
    <row r="1339" spans="2:3" x14ac:dyDescent="0.25">
      <c r="B1339" s="257">
        <v>1276</v>
      </c>
      <c r="C1339" s="256">
        <v>169.96010630565252</v>
      </c>
    </row>
    <row r="1340" spans="2:3" x14ac:dyDescent="0.25">
      <c r="B1340" s="257">
        <v>1277</v>
      </c>
      <c r="C1340" s="256">
        <v>127.20974486217212</v>
      </c>
    </row>
    <row r="1341" spans="2:3" x14ac:dyDescent="0.25">
      <c r="B1341" s="257">
        <v>1278</v>
      </c>
      <c r="C1341" s="256">
        <v>162.67035251304407</v>
      </c>
    </row>
    <row r="1342" spans="2:3" x14ac:dyDescent="0.25">
      <c r="B1342" s="257">
        <v>1279</v>
      </c>
      <c r="C1342" s="256">
        <v>99.054192817962672</v>
      </c>
    </row>
    <row r="1343" spans="2:3" x14ac:dyDescent="0.25">
      <c r="B1343" s="257">
        <v>1280</v>
      </c>
      <c r="C1343" s="256">
        <v>99.405889837226013</v>
      </c>
    </row>
    <row r="1344" spans="2:3" x14ac:dyDescent="0.25">
      <c r="B1344" s="257">
        <v>1281</v>
      </c>
      <c r="C1344" s="256">
        <v>130.81331752021308</v>
      </c>
    </row>
    <row r="1345" spans="2:3" x14ac:dyDescent="0.25">
      <c r="B1345" s="257">
        <v>1282</v>
      </c>
      <c r="C1345" s="256">
        <v>110.74380756611296</v>
      </c>
    </row>
    <row r="1346" spans="2:3" x14ac:dyDescent="0.25">
      <c r="B1346" s="257">
        <v>1283</v>
      </c>
      <c r="C1346" s="256">
        <v>170.18039937291604</v>
      </c>
    </row>
    <row r="1347" spans="2:3" x14ac:dyDescent="0.25">
      <c r="B1347" s="257">
        <v>1284</v>
      </c>
      <c r="C1347" s="256">
        <v>135.96716419665523</v>
      </c>
    </row>
    <row r="1348" spans="2:3" x14ac:dyDescent="0.25">
      <c r="B1348" s="257">
        <v>1285</v>
      </c>
      <c r="C1348" s="256">
        <v>133.8420327794623</v>
      </c>
    </row>
    <row r="1349" spans="2:3" x14ac:dyDescent="0.25">
      <c r="B1349" s="257">
        <v>1286</v>
      </c>
      <c r="C1349" s="256">
        <v>104.88032357266525</v>
      </c>
    </row>
    <row r="1350" spans="2:3" x14ac:dyDescent="0.25">
      <c r="B1350" s="257">
        <v>1287</v>
      </c>
      <c r="C1350" s="256">
        <v>118.8578808234773</v>
      </c>
    </row>
    <row r="1351" spans="2:3" x14ac:dyDescent="0.25">
      <c r="B1351" s="257">
        <v>1288</v>
      </c>
      <c r="C1351" s="256">
        <v>139.252116012979</v>
      </c>
    </row>
    <row r="1352" spans="2:3" x14ac:dyDescent="0.25">
      <c r="B1352" s="257">
        <v>1289</v>
      </c>
      <c r="C1352" s="256">
        <v>109.59823185227228</v>
      </c>
    </row>
    <row r="1353" spans="2:3" x14ac:dyDescent="0.25">
      <c r="B1353" s="257">
        <v>1290</v>
      </c>
      <c r="C1353" s="256">
        <v>144.55218986713581</v>
      </c>
    </row>
    <row r="1354" spans="2:3" x14ac:dyDescent="0.25">
      <c r="B1354" s="257">
        <v>1291</v>
      </c>
      <c r="C1354" s="256">
        <v>117.87530824140714</v>
      </c>
    </row>
    <row r="1355" spans="2:3" x14ac:dyDescent="0.25">
      <c r="B1355" s="257">
        <v>1292</v>
      </c>
      <c r="C1355" s="256">
        <v>88.299316215754629</v>
      </c>
    </row>
    <row r="1356" spans="2:3" x14ac:dyDescent="0.25">
      <c r="B1356" s="257">
        <v>1293</v>
      </c>
      <c r="C1356" s="256">
        <v>139.6226388185911</v>
      </c>
    </row>
    <row r="1357" spans="2:3" x14ac:dyDescent="0.25">
      <c r="B1357" s="257">
        <v>1294</v>
      </c>
      <c r="C1357" s="256">
        <v>138.33121818098087</v>
      </c>
    </row>
    <row r="1358" spans="2:3" x14ac:dyDescent="0.25">
      <c r="B1358" s="257">
        <v>1295</v>
      </c>
      <c r="C1358" s="256">
        <v>130.22951551088113</v>
      </c>
    </row>
    <row r="1359" spans="2:3" x14ac:dyDescent="0.25">
      <c r="B1359" s="257">
        <v>1296</v>
      </c>
      <c r="C1359" s="256">
        <v>87.504716352642305</v>
      </c>
    </row>
    <row r="1360" spans="2:3" x14ac:dyDescent="0.25">
      <c r="B1360" s="257">
        <v>1297</v>
      </c>
      <c r="C1360" s="256">
        <v>95.365200831660957</v>
      </c>
    </row>
    <row r="1361" spans="2:3" x14ac:dyDescent="0.25">
      <c r="B1361" s="257">
        <v>1298</v>
      </c>
      <c r="C1361" s="256">
        <v>124.646623190648</v>
      </c>
    </row>
    <row r="1362" spans="2:3" x14ac:dyDescent="0.25">
      <c r="B1362" s="257">
        <v>1299</v>
      </c>
      <c r="C1362" s="256">
        <v>159.37163671084858</v>
      </c>
    </row>
    <row r="1363" spans="2:3" x14ac:dyDescent="0.25">
      <c r="B1363" s="257">
        <v>1300</v>
      </c>
      <c r="C1363" s="256">
        <v>125.30476008261324</v>
      </c>
    </row>
    <row r="1364" spans="2:3" x14ac:dyDescent="0.25">
      <c r="B1364" s="257">
        <v>1301</v>
      </c>
      <c r="C1364" s="256">
        <v>143.2892696584947</v>
      </c>
    </row>
    <row r="1365" spans="2:3" x14ac:dyDescent="0.25">
      <c r="B1365" s="257">
        <v>1302</v>
      </c>
      <c r="C1365" s="256">
        <v>124.33491803243899</v>
      </c>
    </row>
    <row r="1366" spans="2:3" x14ac:dyDescent="0.25">
      <c r="B1366" s="257">
        <v>1303</v>
      </c>
      <c r="C1366" s="256">
        <v>111.11677730527512</v>
      </c>
    </row>
    <row r="1367" spans="2:3" x14ac:dyDescent="0.25">
      <c r="B1367" s="257">
        <v>1304</v>
      </c>
      <c r="C1367" s="256">
        <v>76.156164281060541</v>
      </c>
    </row>
    <row r="1368" spans="2:3" x14ac:dyDescent="0.25">
      <c r="B1368" s="257">
        <v>1305</v>
      </c>
      <c r="C1368" s="256">
        <v>110.154538409271</v>
      </c>
    </row>
    <row r="1369" spans="2:3" x14ac:dyDescent="0.25">
      <c r="B1369" s="257">
        <v>1306</v>
      </c>
      <c r="C1369" s="256">
        <v>87.775587514001444</v>
      </c>
    </row>
    <row r="1370" spans="2:3" x14ac:dyDescent="0.25">
      <c r="B1370" s="257">
        <v>1307</v>
      </c>
      <c r="C1370" s="256">
        <v>97.149115155622283</v>
      </c>
    </row>
    <row r="1371" spans="2:3" x14ac:dyDescent="0.25">
      <c r="B1371" s="257">
        <v>1308</v>
      </c>
      <c r="C1371" s="256">
        <v>107.8311561970086</v>
      </c>
    </row>
    <row r="1372" spans="2:3" x14ac:dyDescent="0.25">
      <c r="B1372" s="257">
        <v>1309</v>
      </c>
      <c r="C1372" s="256">
        <v>75.502917943240092</v>
      </c>
    </row>
    <row r="1373" spans="2:3" x14ac:dyDescent="0.25">
      <c r="B1373" s="257">
        <v>1310</v>
      </c>
      <c r="C1373" s="256">
        <v>89.847908841071529</v>
      </c>
    </row>
    <row r="1374" spans="2:3" x14ac:dyDescent="0.25">
      <c r="B1374" s="257">
        <v>1311</v>
      </c>
      <c r="C1374" s="256">
        <v>137.02817107429701</v>
      </c>
    </row>
    <row r="1375" spans="2:3" x14ac:dyDescent="0.25">
      <c r="B1375" s="257">
        <v>1312</v>
      </c>
      <c r="C1375" s="256">
        <v>91.245738321525565</v>
      </c>
    </row>
    <row r="1376" spans="2:3" x14ac:dyDescent="0.25">
      <c r="B1376" s="257">
        <v>1313</v>
      </c>
      <c r="C1376" s="256">
        <v>96.724380331133545</v>
      </c>
    </row>
    <row r="1377" spans="2:3" x14ac:dyDescent="0.25">
      <c r="B1377" s="257">
        <v>1314</v>
      </c>
      <c r="C1377" s="256">
        <v>102.57271806105561</v>
      </c>
    </row>
    <row r="1378" spans="2:3" x14ac:dyDescent="0.25">
      <c r="B1378" s="257">
        <v>1315</v>
      </c>
      <c r="C1378" s="256">
        <v>137.43503367272365</v>
      </c>
    </row>
    <row r="1379" spans="2:3" x14ac:dyDescent="0.25">
      <c r="B1379" s="257">
        <v>1316</v>
      </c>
      <c r="C1379" s="256">
        <v>82.178805612848677</v>
      </c>
    </row>
    <row r="1380" spans="2:3" x14ac:dyDescent="0.25">
      <c r="B1380" s="257">
        <v>1317</v>
      </c>
      <c r="C1380" s="256">
        <v>128.59825496943802</v>
      </c>
    </row>
    <row r="1381" spans="2:3" x14ac:dyDescent="0.25">
      <c r="B1381" s="257">
        <v>1318</v>
      </c>
      <c r="C1381" s="256">
        <v>87.788730301133199</v>
      </c>
    </row>
    <row r="1382" spans="2:3" x14ac:dyDescent="0.25">
      <c r="B1382" s="257">
        <v>1319</v>
      </c>
      <c r="C1382" s="256">
        <v>137.0875044912641</v>
      </c>
    </row>
    <row r="1383" spans="2:3" x14ac:dyDescent="0.25">
      <c r="B1383" s="257">
        <v>1320</v>
      </c>
      <c r="C1383" s="256">
        <v>132.50631301537948</v>
      </c>
    </row>
    <row r="1384" spans="2:3" x14ac:dyDescent="0.25">
      <c r="B1384" s="257">
        <v>1321</v>
      </c>
      <c r="C1384" s="256">
        <v>121.14443539186584</v>
      </c>
    </row>
    <row r="1385" spans="2:3" x14ac:dyDescent="0.25">
      <c r="B1385" s="257">
        <v>1322</v>
      </c>
      <c r="C1385" s="256">
        <v>80.632728489520389</v>
      </c>
    </row>
    <row r="1386" spans="2:3" x14ac:dyDescent="0.25">
      <c r="B1386" s="257">
        <v>1323</v>
      </c>
      <c r="C1386" s="256">
        <v>136.92412827193368</v>
      </c>
    </row>
    <row r="1387" spans="2:3" x14ac:dyDescent="0.25">
      <c r="B1387" s="257">
        <v>1324</v>
      </c>
      <c r="C1387" s="256">
        <v>157.3233585255571</v>
      </c>
    </row>
    <row r="1388" spans="2:3" x14ac:dyDescent="0.25">
      <c r="B1388" s="257">
        <v>1325</v>
      </c>
      <c r="C1388" s="256">
        <v>104.98306349270828</v>
      </c>
    </row>
    <row r="1389" spans="2:3" x14ac:dyDescent="0.25">
      <c r="B1389" s="257">
        <v>1326</v>
      </c>
      <c r="C1389" s="256">
        <v>160.9568275733312</v>
      </c>
    </row>
    <row r="1390" spans="2:3" x14ac:dyDescent="0.25">
      <c r="B1390" s="257">
        <v>1327</v>
      </c>
      <c r="C1390" s="256">
        <v>91.119227757425293</v>
      </c>
    </row>
    <row r="1391" spans="2:3" x14ac:dyDescent="0.25">
      <c r="B1391" s="257">
        <v>1328</v>
      </c>
      <c r="C1391" s="256">
        <v>149.70717665607222</v>
      </c>
    </row>
    <row r="1392" spans="2:3" x14ac:dyDescent="0.25">
      <c r="B1392" s="257">
        <v>1329</v>
      </c>
      <c r="C1392" s="256">
        <v>90.077946221559756</v>
      </c>
    </row>
    <row r="1393" spans="2:3" x14ac:dyDescent="0.25">
      <c r="B1393" s="257">
        <v>1330</v>
      </c>
      <c r="C1393" s="256">
        <v>159.27072864826948</v>
      </c>
    </row>
    <row r="1394" spans="2:3" x14ac:dyDescent="0.25">
      <c r="B1394" s="257">
        <v>1331</v>
      </c>
      <c r="C1394" s="256">
        <v>109.88398729357166</v>
      </c>
    </row>
    <row r="1395" spans="2:3" x14ac:dyDescent="0.25">
      <c r="B1395" s="257">
        <v>1332</v>
      </c>
      <c r="C1395" s="256">
        <v>124.39323589250648</v>
      </c>
    </row>
    <row r="1396" spans="2:3" x14ac:dyDescent="0.25">
      <c r="B1396" s="257">
        <v>1333</v>
      </c>
      <c r="C1396" s="256">
        <v>89.95239442703982</v>
      </c>
    </row>
    <row r="1397" spans="2:3" x14ac:dyDescent="0.25">
      <c r="B1397" s="257">
        <v>1334</v>
      </c>
      <c r="C1397" s="256">
        <v>156.82946989096808</v>
      </c>
    </row>
    <row r="1398" spans="2:3" x14ac:dyDescent="0.25">
      <c r="B1398" s="257">
        <v>1335</v>
      </c>
      <c r="C1398" s="256">
        <v>151.89625560595846</v>
      </c>
    </row>
    <row r="1399" spans="2:3" x14ac:dyDescent="0.25">
      <c r="B1399" s="257">
        <v>1336</v>
      </c>
      <c r="C1399" s="256">
        <v>133.73642144415032</v>
      </c>
    </row>
    <row r="1400" spans="2:3" x14ac:dyDescent="0.25">
      <c r="B1400" s="257">
        <v>1337</v>
      </c>
      <c r="C1400" s="256">
        <v>118.26384771607661</v>
      </c>
    </row>
    <row r="1401" spans="2:3" x14ac:dyDescent="0.25">
      <c r="B1401" s="257">
        <v>1338</v>
      </c>
      <c r="C1401" s="256">
        <v>117.71715706899994</v>
      </c>
    </row>
    <row r="1402" spans="2:3" x14ac:dyDescent="0.25">
      <c r="B1402" s="257">
        <v>1339</v>
      </c>
      <c r="C1402" s="256">
        <v>125.93873362951084</v>
      </c>
    </row>
    <row r="1403" spans="2:3" x14ac:dyDescent="0.25">
      <c r="B1403" s="257">
        <v>1340</v>
      </c>
      <c r="C1403" s="256">
        <v>103.06154092829587</v>
      </c>
    </row>
    <row r="1404" spans="2:3" x14ac:dyDescent="0.25">
      <c r="B1404" s="257">
        <v>1341</v>
      </c>
      <c r="C1404" s="256">
        <v>121.46408894200678</v>
      </c>
    </row>
    <row r="1405" spans="2:3" x14ac:dyDescent="0.25">
      <c r="B1405" s="257">
        <v>1342</v>
      </c>
      <c r="C1405" s="256">
        <v>79.564274180854426</v>
      </c>
    </row>
    <row r="1406" spans="2:3" x14ac:dyDescent="0.25">
      <c r="B1406" s="257">
        <v>1343</v>
      </c>
      <c r="C1406" s="256">
        <v>147.27492904058565</v>
      </c>
    </row>
    <row r="1407" spans="2:3" x14ac:dyDescent="0.25">
      <c r="B1407" s="257">
        <v>1344</v>
      </c>
      <c r="C1407" s="256">
        <v>165.18479118286399</v>
      </c>
    </row>
    <row r="1408" spans="2:3" x14ac:dyDescent="0.25">
      <c r="B1408" s="257">
        <v>1345</v>
      </c>
      <c r="C1408" s="256">
        <v>112.13006632780304</v>
      </c>
    </row>
    <row r="1409" spans="2:3" x14ac:dyDescent="0.25">
      <c r="B1409" s="257">
        <v>1346</v>
      </c>
      <c r="C1409" s="256">
        <v>105.87922427402303</v>
      </c>
    </row>
    <row r="1410" spans="2:3" x14ac:dyDescent="0.25">
      <c r="B1410" s="257">
        <v>1347</v>
      </c>
      <c r="C1410" s="256">
        <v>125.25707617031833</v>
      </c>
    </row>
    <row r="1411" spans="2:3" x14ac:dyDescent="0.25">
      <c r="B1411" s="257">
        <v>1348</v>
      </c>
      <c r="C1411" s="256">
        <v>139.22344247302703</v>
      </c>
    </row>
    <row r="1412" spans="2:3" x14ac:dyDescent="0.25">
      <c r="B1412" s="257">
        <v>1349</v>
      </c>
      <c r="C1412" s="256">
        <v>100.21685641271493</v>
      </c>
    </row>
    <row r="1413" spans="2:3" x14ac:dyDescent="0.25">
      <c r="B1413" s="257">
        <v>1350</v>
      </c>
      <c r="C1413" s="256">
        <v>154.74116381679281</v>
      </c>
    </row>
    <row r="1414" spans="2:3" x14ac:dyDescent="0.25">
      <c r="B1414" s="257">
        <v>1351</v>
      </c>
      <c r="C1414" s="256">
        <v>127.77669296663196</v>
      </c>
    </row>
    <row r="1415" spans="2:3" x14ac:dyDescent="0.25">
      <c r="B1415" s="257">
        <v>1352</v>
      </c>
      <c r="C1415" s="256">
        <v>77.506829038401548</v>
      </c>
    </row>
    <row r="1416" spans="2:3" x14ac:dyDescent="0.25">
      <c r="B1416" s="257">
        <v>1353</v>
      </c>
      <c r="C1416" s="256">
        <v>85.69171820347934</v>
      </c>
    </row>
    <row r="1417" spans="2:3" x14ac:dyDescent="0.25">
      <c r="B1417" s="257">
        <v>1354</v>
      </c>
      <c r="C1417" s="256">
        <v>138.63680984339342</v>
      </c>
    </row>
    <row r="1418" spans="2:3" x14ac:dyDescent="0.25">
      <c r="B1418" s="257">
        <v>1355</v>
      </c>
      <c r="C1418" s="256">
        <v>92.726598294505351</v>
      </c>
    </row>
    <row r="1419" spans="2:3" x14ac:dyDescent="0.25">
      <c r="B1419" s="257">
        <v>1356</v>
      </c>
      <c r="C1419" s="256">
        <v>121.99313718261746</v>
      </c>
    </row>
    <row r="1420" spans="2:3" x14ac:dyDescent="0.25">
      <c r="B1420" s="257">
        <v>1357</v>
      </c>
      <c r="C1420" s="256">
        <v>112.90765406859026</v>
      </c>
    </row>
    <row r="1421" spans="2:3" x14ac:dyDescent="0.25">
      <c r="B1421" s="257">
        <v>1358</v>
      </c>
      <c r="C1421" s="256">
        <v>95.731932367924813</v>
      </c>
    </row>
    <row r="1422" spans="2:3" x14ac:dyDescent="0.25">
      <c r="B1422" s="257">
        <v>1359</v>
      </c>
      <c r="C1422" s="256">
        <v>114.48965722203526</v>
      </c>
    </row>
    <row r="1423" spans="2:3" x14ac:dyDescent="0.25">
      <c r="B1423" s="257">
        <v>1360</v>
      </c>
      <c r="C1423" s="256">
        <v>126.01265030983637</v>
      </c>
    </row>
    <row r="1424" spans="2:3" x14ac:dyDescent="0.25">
      <c r="B1424" s="257">
        <v>1361</v>
      </c>
      <c r="C1424" s="256">
        <v>130.20004320370489</v>
      </c>
    </row>
    <row r="1425" spans="2:3" x14ac:dyDescent="0.25">
      <c r="B1425" s="257">
        <v>1362</v>
      </c>
      <c r="C1425" s="256">
        <v>113.92645906325737</v>
      </c>
    </row>
    <row r="1426" spans="2:3" x14ac:dyDescent="0.25">
      <c r="B1426" s="257">
        <v>1363</v>
      </c>
      <c r="C1426" s="256">
        <v>120.49747166619242</v>
      </c>
    </row>
    <row r="1427" spans="2:3" x14ac:dyDescent="0.25">
      <c r="B1427" s="257">
        <v>1364</v>
      </c>
      <c r="C1427" s="256">
        <v>109.9703060109554</v>
      </c>
    </row>
    <row r="1428" spans="2:3" x14ac:dyDescent="0.25">
      <c r="B1428" s="257">
        <v>1365</v>
      </c>
      <c r="C1428" s="256">
        <v>118.48479025107643</v>
      </c>
    </row>
    <row r="1429" spans="2:3" x14ac:dyDescent="0.25">
      <c r="B1429" s="257">
        <v>1366</v>
      </c>
      <c r="C1429" s="256">
        <v>126.20476263565286</v>
      </c>
    </row>
    <row r="1430" spans="2:3" x14ac:dyDescent="0.25">
      <c r="B1430" s="257">
        <v>1367</v>
      </c>
      <c r="C1430" s="256">
        <v>119.09996494445012</v>
      </c>
    </row>
    <row r="1431" spans="2:3" x14ac:dyDescent="0.25">
      <c r="B1431" s="257">
        <v>1368</v>
      </c>
      <c r="C1431" s="256">
        <v>140.28549883580931</v>
      </c>
    </row>
    <row r="1432" spans="2:3" x14ac:dyDescent="0.25">
      <c r="B1432" s="257">
        <v>1369</v>
      </c>
      <c r="C1432" s="256">
        <v>99.930897233197584</v>
      </c>
    </row>
    <row r="1433" spans="2:3" x14ac:dyDescent="0.25">
      <c r="B1433" s="257">
        <v>1370</v>
      </c>
      <c r="C1433" s="256">
        <v>93.446789146132502</v>
      </c>
    </row>
    <row r="1434" spans="2:3" x14ac:dyDescent="0.25">
      <c r="B1434" s="257">
        <v>1371</v>
      </c>
      <c r="C1434" s="256">
        <v>127.96031752757702</v>
      </c>
    </row>
    <row r="1435" spans="2:3" x14ac:dyDescent="0.25">
      <c r="B1435" s="257">
        <v>1372</v>
      </c>
      <c r="C1435" s="256">
        <v>166.21627808725958</v>
      </c>
    </row>
    <row r="1436" spans="2:3" x14ac:dyDescent="0.25">
      <c r="B1436" s="257">
        <v>1373</v>
      </c>
      <c r="C1436" s="256">
        <v>131.46772840755395</v>
      </c>
    </row>
    <row r="1437" spans="2:3" x14ac:dyDescent="0.25">
      <c r="B1437" s="257">
        <v>1374</v>
      </c>
      <c r="C1437" s="256">
        <v>159.28211630182935</v>
      </c>
    </row>
    <row r="1438" spans="2:3" x14ac:dyDescent="0.25">
      <c r="B1438" s="257">
        <v>1375</v>
      </c>
      <c r="C1438" s="256">
        <v>59.025757637558343</v>
      </c>
    </row>
    <row r="1439" spans="2:3" x14ac:dyDescent="0.25">
      <c r="B1439" s="257">
        <v>1376</v>
      </c>
      <c r="C1439" s="256">
        <v>130.9029993276518</v>
      </c>
    </row>
    <row r="1440" spans="2:3" x14ac:dyDescent="0.25">
      <c r="B1440" s="257">
        <v>1377</v>
      </c>
      <c r="C1440" s="256">
        <v>107.66172029187659</v>
      </c>
    </row>
    <row r="1441" spans="2:3" x14ac:dyDescent="0.25">
      <c r="B1441" s="257">
        <v>1378</v>
      </c>
      <c r="C1441" s="256">
        <v>146.32900614368447</v>
      </c>
    </row>
    <row r="1442" spans="2:3" x14ac:dyDescent="0.25">
      <c r="B1442" s="257">
        <v>1379</v>
      </c>
      <c r="C1442" s="256">
        <v>112.70496142085697</v>
      </c>
    </row>
    <row r="1443" spans="2:3" x14ac:dyDescent="0.25">
      <c r="B1443" s="257">
        <v>1380</v>
      </c>
      <c r="C1443" s="256">
        <v>147.02035185383448</v>
      </c>
    </row>
    <row r="1444" spans="2:3" x14ac:dyDescent="0.25">
      <c r="B1444" s="257">
        <v>1381</v>
      </c>
      <c r="C1444" s="256">
        <v>108.73266430026108</v>
      </c>
    </row>
    <row r="1445" spans="2:3" x14ac:dyDescent="0.25">
      <c r="B1445" s="257">
        <v>1382</v>
      </c>
      <c r="C1445" s="256">
        <v>124.71003862306196</v>
      </c>
    </row>
    <row r="1446" spans="2:3" x14ac:dyDescent="0.25">
      <c r="B1446" s="257">
        <v>1383</v>
      </c>
      <c r="C1446" s="256">
        <v>114.76614891457571</v>
      </c>
    </row>
    <row r="1447" spans="2:3" x14ac:dyDescent="0.25">
      <c r="B1447" s="257">
        <v>1384</v>
      </c>
      <c r="C1447" s="256">
        <v>141.66907342786067</v>
      </c>
    </row>
    <row r="1448" spans="2:3" x14ac:dyDescent="0.25">
      <c r="B1448" s="257">
        <v>1385</v>
      </c>
      <c r="C1448" s="256">
        <v>125.47663639103139</v>
      </c>
    </row>
    <row r="1449" spans="2:3" x14ac:dyDescent="0.25">
      <c r="B1449" s="257">
        <v>1386</v>
      </c>
      <c r="C1449" s="256">
        <v>101.9052255534065</v>
      </c>
    </row>
    <row r="1450" spans="2:3" x14ac:dyDescent="0.25">
      <c r="B1450" s="257">
        <v>1387</v>
      </c>
      <c r="C1450" s="256">
        <v>119.69883946829823</v>
      </c>
    </row>
    <row r="1451" spans="2:3" x14ac:dyDescent="0.25">
      <c r="B1451" s="257">
        <v>1388</v>
      </c>
      <c r="C1451" s="256">
        <v>150.77673918863292</v>
      </c>
    </row>
    <row r="1452" spans="2:3" x14ac:dyDescent="0.25">
      <c r="B1452" s="257">
        <v>1389</v>
      </c>
      <c r="C1452" s="256">
        <v>120.34384546936764</v>
      </c>
    </row>
    <row r="1453" spans="2:3" x14ac:dyDescent="0.25">
      <c r="B1453" s="257">
        <v>1390</v>
      </c>
      <c r="C1453" s="256">
        <v>127.24497246153916</v>
      </c>
    </row>
    <row r="1454" spans="2:3" x14ac:dyDescent="0.25">
      <c r="B1454" s="257">
        <v>1391</v>
      </c>
      <c r="C1454" s="256">
        <v>117.74297190946433</v>
      </c>
    </row>
    <row r="1455" spans="2:3" x14ac:dyDescent="0.25">
      <c r="B1455" s="257">
        <v>1392</v>
      </c>
      <c r="C1455" s="256">
        <v>143.0565180410907</v>
      </c>
    </row>
    <row r="1456" spans="2:3" x14ac:dyDescent="0.25">
      <c r="B1456" s="257">
        <v>1393</v>
      </c>
      <c r="C1456" s="256">
        <v>136.40787418415997</v>
      </c>
    </row>
    <row r="1457" spans="2:3" x14ac:dyDescent="0.25">
      <c r="B1457" s="257">
        <v>1394</v>
      </c>
      <c r="C1457" s="256">
        <v>121.54838683895849</v>
      </c>
    </row>
    <row r="1458" spans="2:3" x14ac:dyDescent="0.25">
      <c r="B1458" s="257">
        <v>1395</v>
      </c>
      <c r="C1458" s="256">
        <v>150.62059338374527</v>
      </c>
    </row>
    <row r="1459" spans="2:3" x14ac:dyDescent="0.25">
      <c r="B1459" s="257">
        <v>1396</v>
      </c>
      <c r="C1459" s="256">
        <v>114.62772816731054</v>
      </c>
    </row>
    <row r="1460" spans="2:3" x14ac:dyDescent="0.25">
      <c r="B1460" s="257">
        <v>1397</v>
      </c>
      <c r="C1460" s="256">
        <v>124.35544206939399</v>
      </c>
    </row>
    <row r="1461" spans="2:3" x14ac:dyDescent="0.25">
      <c r="B1461" s="257">
        <v>1398</v>
      </c>
      <c r="C1461" s="256">
        <v>89.572232593161829</v>
      </c>
    </row>
    <row r="1462" spans="2:3" x14ac:dyDescent="0.25">
      <c r="B1462" s="257">
        <v>1399</v>
      </c>
      <c r="C1462" s="256">
        <v>100.62636439904682</v>
      </c>
    </row>
    <row r="1463" spans="2:3" x14ac:dyDescent="0.25">
      <c r="B1463" s="257">
        <v>1400</v>
      </c>
      <c r="C1463" s="256">
        <v>124.52151367851982</v>
      </c>
    </row>
    <row r="1464" spans="2:3" x14ac:dyDescent="0.25">
      <c r="B1464" s="257">
        <v>1401</v>
      </c>
      <c r="C1464" s="256">
        <v>127.92709707395679</v>
      </c>
    </row>
    <row r="1465" spans="2:3" x14ac:dyDescent="0.25">
      <c r="B1465" s="257">
        <v>1402</v>
      </c>
      <c r="C1465" s="256">
        <v>127.04263394588821</v>
      </c>
    </row>
    <row r="1466" spans="2:3" x14ac:dyDescent="0.25">
      <c r="B1466" s="257">
        <v>1403</v>
      </c>
      <c r="C1466" s="256">
        <v>130.44364006668263</v>
      </c>
    </row>
    <row r="1467" spans="2:3" x14ac:dyDescent="0.25">
      <c r="B1467" s="257">
        <v>1404</v>
      </c>
      <c r="C1467" s="256">
        <v>97.929716196712718</v>
      </c>
    </row>
    <row r="1468" spans="2:3" x14ac:dyDescent="0.25">
      <c r="B1468" s="257">
        <v>1405</v>
      </c>
      <c r="C1468" s="256">
        <v>134.08064136649446</v>
      </c>
    </row>
    <row r="1469" spans="2:3" x14ac:dyDescent="0.25">
      <c r="B1469" s="257">
        <v>1406</v>
      </c>
      <c r="C1469" s="256">
        <v>86.05431943286473</v>
      </c>
    </row>
    <row r="1470" spans="2:3" x14ac:dyDescent="0.25">
      <c r="B1470" s="257">
        <v>1407</v>
      </c>
      <c r="C1470" s="256">
        <v>118.39491152513763</v>
      </c>
    </row>
    <row r="1471" spans="2:3" x14ac:dyDescent="0.25">
      <c r="B1471" s="257">
        <v>1408</v>
      </c>
      <c r="C1471" s="256">
        <v>74.178435088217398</v>
      </c>
    </row>
    <row r="1472" spans="2:3" x14ac:dyDescent="0.25">
      <c r="B1472" s="257">
        <v>1409</v>
      </c>
      <c r="C1472" s="256">
        <v>84.313207521063447</v>
      </c>
    </row>
    <row r="1473" spans="2:3" x14ac:dyDescent="0.25">
      <c r="B1473" s="257">
        <v>1410</v>
      </c>
      <c r="C1473" s="256">
        <v>148.49244089982719</v>
      </c>
    </row>
    <row r="1474" spans="2:3" x14ac:dyDescent="0.25">
      <c r="B1474" s="257">
        <v>1411</v>
      </c>
      <c r="C1474" s="256">
        <v>104.88437846105755</v>
      </c>
    </row>
    <row r="1475" spans="2:3" x14ac:dyDescent="0.25">
      <c r="B1475" s="257">
        <v>1412</v>
      </c>
      <c r="C1475" s="256">
        <v>143.99897527170904</v>
      </c>
    </row>
    <row r="1476" spans="2:3" x14ac:dyDescent="0.25">
      <c r="B1476" s="257">
        <v>1413</v>
      </c>
      <c r="C1476" s="256">
        <v>121.28962493160466</v>
      </c>
    </row>
    <row r="1477" spans="2:3" x14ac:dyDescent="0.25">
      <c r="B1477" s="257">
        <v>1414</v>
      </c>
      <c r="C1477" s="256">
        <v>94.282517182567091</v>
      </c>
    </row>
    <row r="1478" spans="2:3" x14ac:dyDescent="0.25">
      <c r="B1478" s="257">
        <v>1415</v>
      </c>
      <c r="C1478" s="256">
        <v>97.064671516186635</v>
      </c>
    </row>
    <row r="1479" spans="2:3" x14ac:dyDescent="0.25">
      <c r="B1479" s="257">
        <v>1416</v>
      </c>
      <c r="C1479" s="256">
        <v>153.19690817765513</v>
      </c>
    </row>
    <row r="1480" spans="2:3" x14ac:dyDescent="0.25">
      <c r="B1480" s="257">
        <v>1417</v>
      </c>
      <c r="C1480" s="256">
        <v>139.43476629284504</v>
      </c>
    </row>
    <row r="1481" spans="2:3" x14ac:dyDescent="0.25">
      <c r="B1481" s="257">
        <v>1418</v>
      </c>
      <c r="C1481" s="256">
        <v>122.67231391304237</v>
      </c>
    </row>
    <row r="1482" spans="2:3" x14ac:dyDescent="0.25">
      <c r="B1482" s="257">
        <v>1419</v>
      </c>
      <c r="C1482" s="256">
        <v>148.09562696910891</v>
      </c>
    </row>
    <row r="1483" spans="2:3" x14ac:dyDescent="0.25">
      <c r="B1483" s="257">
        <v>1420</v>
      </c>
      <c r="C1483" s="256">
        <v>93.018713092190723</v>
      </c>
    </row>
    <row r="1484" spans="2:3" x14ac:dyDescent="0.25">
      <c r="B1484" s="257">
        <v>1421</v>
      </c>
      <c r="C1484" s="256">
        <v>109.87327683912292</v>
      </c>
    </row>
    <row r="1485" spans="2:3" x14ac:dyDescent="0.25">
      <c r="B1485" s="257">
        <v>1422</v>
      </c>
      <c r="C1485" s="256">
        <v>93.084442559999303</v>
      </c>
    </row>
    <row r="1486" spans="2:3" x14ac:dyDescent="0.25">
      <c r="B1486" s="257">
        <v>1423</v>
      </c>
      <c r="C1486" s="256">
        <v>86.359582464777858</v>
      </c>
    </row>
    <row r="1487" spans="2:3" x14ac:dyDescent="0.25">
      <c r="B1487" s="257">
        <v>1424</v>
      </c>
      <c r="C1487" s="256">
        <v>155.82900281278506</v>
      </c>
    </row>
    <row r="1488" spans="2:3" x14ac:dyDescent="0.25">
      <c r="B1488" s="257">
        <v>1425</v>
      </c>
      <c r="C1488" s="256">
        <v>122.36782458181035</v>
      </c>
    </row>
    <row r="1489" spans="2:3" x14ac:dyDescent="0.25">
      <c r="B1489" s="257">
        <v>1426</v>
      </c>
      <c r="C1489" s="256">
        <v>107.48566047468917</v>
      </c>
    </row>
    <row r="1490" spans="2:3" x14ac:dyDescent="0.25">
      <c r="B1490" s="257">
        <v>1427</v>
      </c>
      <c r="C1490" s="256">
        <v>96.660746888553746</v>
      </c>
    </row>
    <row r="1491" spans="2:3" x14ac:dyDescent="0.25">
      <c r="B1491" s="257">
        <v>1428</v>
      </c>
      <c r="C1491" s="256">
        <v>100.21637613392242</v>
      </c>
    </row>
    <row r="1492" spans="2:3" x14ac:dyDescent="0.25">
      <c r="B1492" s="257">
        <v>1429</v>
      </c>
      <c r="C1492" s="256">
        <v>124.97883850909351</v>
      </c>
    </row>
    <row r="1493" spans="2:3" x14ac:dyDescent="0.25">
      <c r="B1493" s="257">
        <v>1430</v>
      </c>
      <c r="C1493" s="256">
        <v>191.62442956312884</v>
      </c>
    </row>
    <row r="1494" spans="2:3" x14ac:dyDescent="0.25">
      <c r="B1494" s="257">
        <v>1431</v>
      </c>
      <c r="C1494" s="256">
        <v>135.38526197707833</v>
      </c>
    </row>
    <row r="1495" spans="2:3" x14ac:dyDescent="0.25">
      <c r="B1495" s="257">
        <v>1432</v>
      </c>
      <c r="C1495" s="256">
        <v>122.7056936650566</v>
      </c>
    </row>
    <row r="1496" spans="2:3" x14ac:dyDescent="0.25">
      <c r="B1496" s="257">
        <v>1433</v>
      </c>
      <c r="C1496" s="256">
        <v>86.780557924025004</v>
      </c>
    </row>
    <row r="1497" spans="2:3" x14ac:dyDescent="0.25">
      <c r="B1497" s="257">
        <v>1434</v>
      </c>
      <c r="C1497" s="256">
        <v>102.80992550215061</v>
      </c>
    </row>
    <row r="1498" spans="2:3" x14ac:dyDescent="0.25">
      <c r="B1498" s="257">
        <v>1435</v>
      </c>
      <c r="C1498" s="256">
        <v>110.75244029108588</v>
      </c>
    </row>
    <row r="1499" spans="2:3" x14ac:dyDescent="0.25">
      <c r="B1499" s="257">
        <v>1436</v>
      </c>
      <c r="C1499" s="256">
        <v>119.38406267452922</v>
      </c>
    </row>
    <row r="1500" spans="2:3" x14ac:dyDescent="0.25">
      <c r="B1500" s="257">
        <v>1437</v>
      </c>
      <c r="C1500" s="256">
        <v>101.70082199107475</v>
      </c>
    </row>
    <row r="1501" spans="2:3" x14ac:dyDescent="0.25">
      <c r="B1501" s="257">
        <v>1438</v>
      </c>
      <c r="C1501" s="256">
        <v>67.311072748170076</v>
      </c>
    </row>
    <row r="1502" spans="2:3" x14ac:dyDescent="0.25">
      <c r="B1502" s="257">
        <v>1439</v>
      </c>
      <c r="C1502" s="256">
        <v>110.45234939949506</v>
      </c>
    </row>
    <row r="1503" spans="2:3" x14ac:dyDescent="0.25">
      <c r="B1503" s="257">
        <v>1440</v>
      </c>
      <c r="C1503" s="256">
        <v>131.11334012103609</v>
      </c>
    </row>
    <row r="1504" spans="2:3" x14ac:dyDescent="0.25">
      <c r="B1504" s="257">
        <v>1441</v>
      </c>
      <c r="C1504" s="256">
        <v>92.571460363755449</v>
      </c>
    </row>
    <row r="1505" spans="2:3" x14ac:dyDescent="0.25">
      <c r="B1505" s="257">
        <v>1442</v>
      </c>
      <c r="C1505" s="256">
        <v>122.53188363606135</v>
      </c>
    </row>
    <row r="1506" spans="2:3" x14ac:dyDescent="0.25">
      <c r="B1506" s="257">
        <v>1443</v>
      </c>
      <c r="C1506" s="256">
        <v>120.98142806498694</v>
      </c>
    </row>
    <row r="1507" spans="2:3" x14ac:dyDescent="0.25">
      <c r="B1507" s="257">
        <v>1444</v>
      </c>
      <c r="C1507" s="256">
        <v>101.40085100659073</v>
      </c>
    </row>
    <row r="1508" spans="2:3" x14ac:dyDescent="0.25">
      <c r="B1508" s="257">
        <v>1445</v>
      </c>
      <c r="C1508" s="256">
        <v>102.13935134572674</v>
      </c>
    </row>
    <row r="1509" spans="2:3" x14ac:dyDescent="0.25">
      <c r="B1509" s="257">
        <v>1446</v>
      </c>
      <c r="C1509" s="256">
        <v>108.25780663542452</v>
      </c>
    </row>
    <row r="1510" spans="2:3" x14ac:dyDescent="0.25">
      <c r="B1510" s="257">
        <v>1447</v>
      </c>
      <c r="C1510" s="256">
        <v>118.54911894926208</v>
      </c>
    </row>
    <row r="1511" spans="2:3" x14ac:dyDescent="0.25">
      <c r="B1511" s="257">
        <v>1448</v>
      </c>
      <c r="C1511" s="256">
        <v>104.37624681167695</v>
      </c>
    </row>
    <row r="1512" spans="2:3" x14ac:dyDescent="0.25">
      <c r="B1512" s="257">
        <v>1449</v>
      </c>
      <c r="C1512" s="256">
        <v>201.65080142914002</v>
      </c>
    </row>
    <row r="1513" spans="2:3" x14ac:dyDescent="0.25">
      <c r="B1513" s="257">
        <v>1450</v>
      </c>
      <c r="C1513" s="256">
        <v>139.69464587277997</v>
      </c>
    </row>
    <row r="1514" spans="2:3" x14ac:dyDescent="0.25">
      <c r="B1514" s="257">
        <v>1451</v>
      </c>
      <c r="C1514" s="256">
        <v>131.99980630351791</v>
      </c>
    </row>
    <row r="1515" spans="2:3" x14ac:dyDescent="0.25">
      <c r="B1515" s="257">
        <v>1452</v>
      </c>
      <c r="C1515" s="256">
        <v>105.68972143176265</v>
      </c>
    </row>
    <row r="1516" spans="2:3" x14ac:dyDescent="0.25">
      <c r="B1516" s="257">
        <v>1453</v>
      </c>
      <c r="C1516" s="256">
        <v>134.63986113555654</v>
      </c>
    </row>
    <row r="1517" spans="2:3" x14ac:dyDescent="0.25">
      <c r="B1517" s="257">
        <v>1454</v>
      </c>
      <c r="C1517" s="256">
        <v>134.39612178535475</v>
      </c>
    </row>
    <row r="1518" spans="2:3" x14ac:dyDescent="0.25">
      <c r="B1518" s="257">
        <v>1455</v>
      </c>
      <c r="C1518" s="256">
        <v>155.59642433374674</v>
      </c>
    </row>
    <row r="1519" spans="2:3" x14ac:dyDescent="0.25">
      <c r="B1519" s="257">
        <v>1456</v>
      </c>
      <c r="C1519" s="256">
        <v>128.79521213146214</v>
      </c>
    </row>
    <row r="1520" spans="2:3" x14ac:dyDescent="0.25">
      <c r="B1520" s="257">
        <v>1457</v>
      </c>
      <c r="C1520" s="256">
        <v>165.65517938561919</v>
      </c>
    </row>
    <row r="1521" spans="2:3" x14ac:dyDescent="0.25">
      <c r="B1521" s="257">
        <v>1458</v>
      </c>
      <c r="C1521" s="256">
        <v>166.25637513874244</v>
      </c>
    </row>
    <row r="1522" spans="2:3" x14ac:dyDescent="0.25">
      <c r="B1522" s="257">
        <v>1459</v>
      </c>
      <c r="C1522" s="256">
        <v>82.189201621344594</v>
      </c>
    </row>
    <row r="1523" spans="2:3" x14ac:dyDescent="0.25">
      <c r="B1523" s="257">
        <v>1460</v>
      </c>
      <c r="C1523" s="256">
        <v>90.951738401280352</v>
      </c>
    </row>
    <row r="1524" spans="2:3" x14ac:dyDescent="0.25">
      <c r="B1524" s="257">
        <v>1461</v>
      </c>
      <c r="C1524" s="256">
        <v>76.438629815497322</v>
      </c>
    </row>
    <row r="1525" spans="2:3" x14ac:dyDescent="0.25">
      <c r="B1525" s="257">
        <v>1462</v>
      </c>
      <c r="C1525" s="256">
        <v>105.16920597336892</v>
      </c>
    </row>
    <row r="1526" spans="2:3" x14ac:dyDescent="0.25">
      <c r="B1526" s="257">
        <v>1463</v>
      </c>
      <c r="C1526" s="256">
        <v>127.40397219004718</v>
      </c>
    </row>
    <row r="1527" spans="2:3" x14ac:dyDescent="0.25">
      <c r="B1527" s="257">
        <v>1464</v>
      </c>
      <c r="C1527" s="256">
        <v>159.31811915855062</v>
      </c>
    </row>
    <row r="1528" spans="2:3" x14ac:dyDescent="0.25">
      <c r="B1528" s="257">
        <v>1465</v>
      </c>
      <c r="C1528" s="256">
        <v>131.62627242133937</v>
      </c>
    </row>
    <row r="1529" spans="2:3" x14ac:dyDescent="0.25">
      <c r="B1529" s="257">
        <v>1466</v>
      </c>
      <c r="C1529" s="256">
        <v>105.8710283232724</v>
      </c>
    </row>
    <row r="1530" spans="2:3" x14ac:dyDescent="0.25">
      <c r="B1530" s="257">
        <v>1467</v>
      </c>
      <c r="C1530" s="256">
        <v>135.68997694622041</v>
      </c>
    </row>
    <row r="1531" spans="2:3" x14ac:dyDescent="0.25">
      <c r="B1531" s="257">
        <v>1468</v>
      </c>
      <c r="C1531" s="256">
        <v>141.01677513333158</v>
      </c>
    </row>
    <row r="1532" spans="2:3" x14ac:dyDescent="0.25">
      <c r="B1532" s="257">
        <v>1469</v>
      </c>
      <c r="C1532" s="256">
        <v>127.27876294238102</v>
      </c>
    </row>
    <row r="1533" spans="2:3" x14ac:dyDescent="0.25">
      <c r="B1533" s="257">
        <v>1470</v>
      </c>
      <c r="C1533" s="256">
        <v>143.77107974277894</v>
      </c>
    </row>
    <row r="1534" spans="2:3" x14ac:dyDescent="0.25">
      <c r="B1534" s="257">
        <v>1471</v>
      </c>
      <c r="C1534" s="256">
        <v>112.23987837909428</v>
      </c>
    </row>
    <row r="1535" spans="2:3" x14ac:dyDescent="0.25">
      <c r="B1535" s="257">
        <v>1472</v>
      </c>
      <c r="C1535" s="256">
        <v>86.535593822365087</v>
      </c>
    </row>
    <row r="1536" spans="2:3" x14ac:dyDescent="0.25">
      <c r="B1536" s="257">
        <v>1473</v>
      </c>
      <c r="C1536" s="256">
        <v>128.04351813756921</v>
      </c>
    </row>
    <row r="1537" spans="2:3" x14ac:dyDescent="0.25">
      <c r="B1537" s="257">
        <v>1474</v>
      </c>
      <c r="C1537" s="256">
        <v>158.72302533847852</v>
      </c>
    </row>
    <row r="1538" spans="2:3" x14ac:dyDescent="0.25">
      <c r="B1538" s="257">
        <v>1475</v>
      </c>
      <c r="C1538" s="256">
        <v>126.13928692341614</v>
      </c>
    </row>
    <row r="1539" spans="2:3" x14ac:dyDescent="0.25">
      <c r="B1539" s="257">
        <v>1476</v>
      </c>
      <c r="C1539" s="256">
        <v>118.58821016183863</v>
      </c>
    </row>
    <row r="1540" spans="2:3" x14ac:dyDescent="0.25">
      <c r="B1540" s="257">
        <v>1477</v>
      </c>
      <c r="C1540" s="256">
        <v>104.27323079607635</v>
      </c>
    </row>
    <row r="1541" spans="2:3" x14ac:dyDescent="0.25">
      <c r="B1541" s="257">
        <v>1478</v>
      </c>
      <c r="C1541" s="256">
        <v>144.31288149714811</v>
      </c>
    </row>
    <row r="1542" spans="2:3" x14ac:dyDescent="0.25">
      <c r="B1542" s="257">
        <v>1479</v>
      </c>
      <c r="C1542" s="256">
        <v>123.06434264532162</v>
      </c>
    </row>
    <row r="1543" spans="2:3" x14ac:dyDescent="0.25">
      <c r="B1543" s="257">
        <v>1480</v>
      </c>
      <c r="C1543" s="256">
        <v>118.81514994074725</v>
      </c>
    </row>
    <row r="1544" spans="2:3" x14ac:dyDescent="0.25">
      <c r="B1544" s="257">
        <v>1481</v>
      </c>
      <c r="C1544" s="256">
        <v>122.33296701750014</v>
      </c>
    </row>
    <row r="1545" spans="2:3" x14ac:dyDescent="0.25">
      <c r="B1545" s="257">
        <v>1482</v>
      </c>
      <c r="C1545" s="256">
        <v>128.60829231745709</v>
      </c>
    </row>
    <row r="1546" spans="2:3" x14ac:dyDescent="0.25">
      <c r="B1546" s="257">
        <v>1483</v>
      </c>
      <c r="C1546" s="256">
        <v>116.05680205494612</v>
      </c>
    </row>
    <row r="1547" spans="2:3" x14ac:dyDescent="0.25">
      <c r="B1547" s="257">
        <v>1484</v>
      </c>
      <c r="C1547" s="256">
        <v>119.54497206630606</v>
      </c>
    </row>
    <row r="1548" spans="2:3" x14ac:dyDescent="0.25">
      <c r="B1548" s="257">
        <v>1485</v>
      </c>
      <c r="C1548" s="256">
        <v>109.47799544284473</v>
      </c>
    </row>
    <row r="1549" spans="2:3" x14ac:dyDescent="0.25">
      <c r="B1549" s="257">
        <v>1486</v>
      </c>
      <c r="C1549" s="256">
        <v>111.1366461615313</v>
      </c>
    </row>
    <row r="1550" spans="2:3" x14ac:dyDescent="0.25">
      <c r="B1550" s="257">
        <v>1487</v>
      </c>
      <c r="C1550" s="256">
        <v>84.085302690076645</v>
      </c>
    </row>
    <row r="1551" spans="2:3" x14ac:dyDescent="0.25">
      <c r="B1551" s="257">
        <v>1488</v>
      </c>
      <c r="C1551" s="256">
        <v>115.84687596637103</v>
      </c>
    </row>
    <row r="1552" spans="2:3" x14ac:dyDescent="0.25">
      <c r="B1552" s="257">
        <v>1489</v>
      </c>
      <c r="C1552" s="256">
        <v>128.16275845203387</v>
      </c>
    </row>
    <row r="1553" spans="2:3" x14ac:dyDescent="0.25">
      <c r="B1553" s="257">
        <v>1490</v>
      </c>
      <c r="C1553" s="256">
        <v>141.71001517511726</v>
      </c>
    </row>
    <row r="1554" spans="2:3" x14ac:dyDescent="0.25">
      <c r="B1554" s="257">
        <v>1491</v>
      </c>
      <c r="C1554" s="256">
        <v>127.6707052254188</v>
      </c>
    </row>
    <row r="1555" spans="2:3" x14ac:dyDescent="0.25">
      <c r="B1555" s="257">
        <v>1492</v>
      </c>
      <c r="C1555" s="256">
        <v>157.87675550135651</v>
      </c>
    </row>
    <row r="1556" spans="2:3" x14ac:dyDescent="0.25">
      <c r="B1556" s="257">
        <v>1493</v>
      </c>
      <c r="C1556" s="256">
        <v>145.46641855895811</v>
      </c>
    </row>
    <row r="1557" spans="2:3" x14ac:dyDescent="0.25">
      <c r="B1557" s="257">
        <v>1494</v>
      </c>
      <c r="C1557" s="256">
        <v>114.08303758237751</v>
      </c>
    </row>
    <row r="1558" spans="2:3" x14ac:dyDescent="0.25">
      <c r="B1558" s="257">
        <v>1495</v>
      </c>
      <c r="C1558" s="256">
        <v>128.28504620844262</v>
      </c>
    </row>
    <row r="1559" spans="2:3" x14ac:dyDescent="0.25">
      <c r="B1559" s="257">
        <v>1496</v>
      </c>
      <c r="C1559" s="256">
        <v>170.47685706466643</v>
      </c>
    </row>
    <row r="1560" spans="2:3" x14ac:dyDescent="0.25">
      <c r="B1560" s="257">
        <v>1497</v>
      </c>
      <c r="C1560" s="256">
        <v>87.112278760050216</v>
      </c>
    </row>
    <row r="1561" spans="2:3" x14ac:dyDescent="0.25">
      <c r="B1561" s="257">
        <v>1498</v>
      </c>
      <c r="C1561" s="256">
        <v>87.187452197265358</v>
      </c>
    </row>
    <row r="1562" spans="2:3" x14ac:dyDescent="0.25">
      <c r="B1562" s="257">
        <v>1499</v>
      </c>
      <c r="C1562" s="256">
        <v>85.341058024986751</v>
      </c>
    </row>
    <row r="1563" spans="2:3" x14ac:dyDescent="0.25">
      <c r="B1563" s="257">
        <v>1500</v>
      </c>
      <c r="C1563" s="256">
        <v>121.94642043839897</v>
      </c>
    </row>
    <row r="1564" spans="2:3" x14ac:dyDescent="0.25">
      <c r="B1564" s="257">
        <v>1501</v>
      </c>
      <c r="C1564" s="256">
        <v>121.8313649306687</v>
      </c>
    </row>
    <row r="1565" spans="2:3" x14ac:dyDescent="0.25">
      <c r="B1565" s="257">
        <v>1502</v>
      </c>
      <c r="C1565" s="256">
        <v>125.15800892406341</v>
      </c>
    </row>
    <row r="1566" spans="2:3" x14ac:dyDescent="0.25">
      <c r="B1566" s="257">
        <v>1503</v>
      </c>
      <c r="C1566" s="256">
        <v>146.73036907764049</v>
      </c>
    </row>
    <row r="1567" spans="2:3" x14ac:dyDescent="0.25">
      <c r="B1567" s="257">
        <v>1504</v>
      </c>
      <c r="C1567" s="256">
        <v>98.425858046787411</v>
      </c>
    </row>
    <row r="1568" spans="2:3" x14ac:dyDescent="0.25">
      <c r="B1568" s="257">
        <v>1505</v>
      </c>
      <c r="C1568" s="256">
        <v>141.47911533450349</v>
      </c>
    </row>
    <row r="1569" spans="2:3" x14ac:dyDescent="0.25">
      <c r="B1569" s="257">
        <v>1506</v>
      </c>
      <c r="C1569" s="256">
        <v>101.23256304416958</v>
      </c>
    </row>
    <row r="1570" spans="2:3" x14ac:dyDescent="0.25">
      <c r="B1570" s="257">
        <v>1507</v>
      </c>
      <c r="C1570" s="256">
        <v>117.30575341050378</v>
      </c>
    </row>
    <row r="1571" spans="2:3" x14ac:dyDescent="0.25">
      <c r="B1571" s="257">
        <v>1508</v>
      </c>
      <c r="C1571" s="256">
        <v>100.31499264716193</v>
      </c>
    </row>
    <row r="1572" spans="2:3" x14ac:dyDescent="0.25">
      <c r="B1572" s="257">
        <v>1509</v>
      </c>
      <c r="C1572" s="256">
        <v>145.48779161675668</v>
      </c>
    </row>
    <row r="1573" spans="2:3" x14ac:dyDescent="0.25">
      <c r="B1573" s="257">
        <v>1510</v>
      </c>
      <c r="C1573" s="256">
        <v>107.04298027637785</v>
      </c>
    </row>
    <row r="1574" spans="2:3" x14ac:dyDescent="0.25">
      <c r="B1574" s="257">
        <v>1511</v>
      </c>
      <c r="C1574" s="256">
        <v>117.8147854209107</v>
      </c>
    </row>
    <row r="1575" spans="2:3" x14ac:dyDescent="0.25">
      <c r="B1575" s="257">
        <v>1512</v>
      </c>
      <c r="C1575" s="256">
        <v>171.22220487806567</v>
      </c>
    </row>
    <row r="1576" spans="2:3" x14ac:dyDescent="0.25">
      <c r="B1576" s="257">
        <v>1513</v>
      </c>
      <c r="C1576" s="256">
        <v>123.51088168690598</v>
      </c>
    </row>
    <row r="1577" spans="2:3" x14ac:dyDescent="0.25">
      <c r="B1577" s="257">
        <v>1514</v>
      </c>
      <c r="C1577" s="256">
        <v>125.07997020903535</v>
      </c>
    </row>
    <row r="1578" spans="2:3" x14ac:dyDescent="0.25">
      <c r="B1578" s="257">
        <v>1515</v>
      </c>
      <c r="C1578" s="256">
        <v>140.60447498317302</v>
      </c>
    </row>
    <row r="1579" spans="2:3" x14ac:dyDescent="0.25">
      <c r="B1579" s="257">
        <v>1516</v>
      </c>
      <c r="C1579" s="256">
        <v>125.64308357065998</v>
      </c>
    </row>
    <row r="1580" spans="2:3" x14ac:dyDescent="0.25">
      <c r="B1580" s="257">
        <v>1517</v>
      </c>
      <c r="C1580" s="256">
        <v>152.59684346419795</v>
      </c>
    </row>
    <row r="1581" spans="2:3" x14ac:dyDescent="0.25">
      <c r="B1581" s="257">
        <v>1518</v>
      </c>
      <c r="C1581" s="256">
        <v>122.40665916240023</v>
      </c>
    </row>
    <row r="1582" spans="2:3" x14ac:dyDescent="0.25">
      <c r="B1582" s="257">
        <v>1519</v>
      </c>
      <c r="C1582" s="256">
        <v>107.2174310695477</v>
      </c>
    </row>
    <row r="1583" spans="2:3" x14ac:dyDescent="0.25">
      <c r="B1583" s="257">
        <v>1520</v>
      </c>
      <c r="C1583" s="256">
        <v>108.64972460493473</v>
      </c>
    </row>
    <row r="1584" spans="2:3" x14ac:dyDescent="0.25">
      <c r="B1584" s="257">
        <v>1521</v>
      </c>
      <c r="C1584" s="256">
        <v>89.771585160376844</v>
      </c>
    </row>
    <row r="1585" spans="2:3" x14ac:dyDescent="0.25">
      <c r="B1585" s="257">
        <v>1522</v>
      </c>
      <c r="C1585" s="256">
        <v>93.021589286437589</v>
      </c>
    </row>
    <row r="1586" spans="2:3" x14ac:dyDescent="0.25">
      <c r="B1586" s="257">
        <v>1523</v>
      </c>
      <c r="C1586" s="256">
        <v>152.75452362838263</v>
      </c>
    </row>
    <row r="1587" spans="2:3" x14ac:dyDescent="0.25">
      <c r="B1587" s="257">
        <v>1524</v>
      </c>
      <c r="C1587" s="256">
        <v>147.54511404660488</v>
      </c>
    </row>
    <row r="1588" spans="2:3" x14ac:dyDescent="0.25">
      <c r="B1588" s="257">
        <v>1525</v>
      </c>
      <c r="C1588" s="256">
        <v>100.14620142307172</v>
      </c>
    </row>
    <row r="1589" spans="2:3" x14ac:dyDescent="0.25">
      <c r="B1589" s="257">
        <v>1526</v>
      </c>
      <c r="C1589" s="256">
        <v>74.851502451947937</v>
      </c>
    </row>
    <row r="1590" spans="2:3" x14ac:dyDescent="0.25">
      <c r="B1590" s="257">
        <v>1527</v>
      </c>
      <c r="C1590" s="256">
        <v>83.569147696268573</v>
      </c>
    </row>
    <row r="1591" spans="2:3" x14ac:dyDescent="0.25">
      <c r="B1591" s="257">
        <v>1528</v>
      </c>
      <c r="C1591" s="256">
        <v>90.798492807848362</v>
      </c>
    </row>
    <row r="1592" spans="2:3" x14ac:dyDescent="0.25">
      <c r="B1592" s="257">
        <v>1529</v>
      </c>
      <c r="C1592" s="256">
        <v>96.446851759815061</v>
      </c>
    </row>
    <row r="1593" spans="2:3" x14ac:dyDescent="0.25">
      <c r="B1593" s="257">
        <v>1530</v>
      </c>
      <c r="C1593" s="256">
        <v>159.2671981033738</v>
      </c>
    </row>
    <row r="1594" spans="2:3" x14ac:dyDescent="0.25">
      <c r="B1594" s="257">
        <v>1531</v>
      </c>
      <c r="C1594" s="256">
        <v>94.554571380990154</v>
      </c>
    </row>
    <row r="1595" spans="2:3" x14ac:dyDescent="0.25">
      <c r="B1595" s="257">
        <v>1532</v>
      </c>
      <c r="C1595" s="256">
        <v>166.16149436857816</v>
      </c>
    </row>
    <row r="1596" spans="2:3" x14ac:dyDescent="0.25">
      <c r="B1596" s="257">
        <v>1533</v>
      </c>
      <c r="C1596" s="256">
        <v>110.19575900540896</v>
      </c>
    </row>
    <row r="1597" spans="2:3" x14ac:dyDescent="0.25">
      <c r="B1597" s="257">
        <v>1534</v>
      </c>
      <c r="C1597" s="256">
        <v>98.069815830717118</v>
      </c>
    </row>
    <row r="1598" spans="2:3" x14ac:dyDescent="0.25">
      <c r="B1598" s="257">
        <v>1535</v>
      </c>
      <c r="C1598" s="256">
        <v>128.04360522834938</v>
      </c>
    </row>
    <row r="1599" spans="2:3" x14ac:dyDescent="0.25">
      <c r="B1599" s="257">
        <v>1536</v>
      </c>
      <c r="C1599" s="256">
        <v>107.24877462815989</v>
      </c>
    </row>
    <row r="1600" spans="2:3" x14ac:dyDescent="0.25">
      <c r="B1600" s="257">
        <v>1537</v>
      </c>
      <c r="C1600" s="256">
        <v>70.08807853452366</v>
      </c>
    </row>
    <row r="1601" spans="2:3" x14ac:dyDescent="0.25">
      <c r="B1601" s="257">
        <v>1538</v>
      </c>
      <c r="C1601" s="256">
        <v>126.59748919498007</v>
      </c>
    </row>
    <row r="1602" spans="2:3" x14ac:dyDescent="0.25">
      <c r="B1602" s="257">
        <v>1539</v>
      </c>
      <c r="C1602" s="256">
        <v>138.48181735312247</v>
      </c>
    </row>
    <row r="1603" spans="2:3" x14ac:dyDescent="0.25">
      <c r="B1603" s="257">
        <v>1540</v>
      </c>
      <c r="C1603" s="256">
        <v>118.45336521430998</v>
      </c>
    </row>
    <row r="1604" spans="2:3" x14ac:dyDescent="0.25">
      <c r="B1604" s="257">
        <v>1541</v>
      </c>
      <c r="C1604" s="256">
        <v>144.87798389581337</v>
      </c>
    </row>
    <row r="1605" spans="2:3" x14ac:dyDescent="0.25">
      <c r="B1605" s="257">
        <v>1542</v>
      </c>
      <c r="C1605" s="256">
        <v>116.64938375813441</v>
      </c>
    </row>
    <row r="1606" spans="2:3" x14ac:dyDescent="0.25">
      <c r="B1606" s="257">
        <v>1543</v>
      </c>
      <c r="C1606" s="256">
        <v>123.9275864419142</v>
      </c>
    </row>
    <row r="1607" spans="2:3" x14ac:dyDescent="0.25">
      <c r="B1607" s="257">
        <v>1544</v>
      </c>
      <c r="C1607" s="256">
        <v>131.88105005376926</v>
      </c>
    </row>
    <row r="1608" spans="2:3" x14ac:dyDescent="0.25">
      <c r="B1608" s="257">
        <v>1545</v>
      </c>
      <c r="C1608" s="256">
        <v>112.13147356345021</v>
      </c>
    </row>
    <row r="1609" spans="2:3" x14ac:dyDescent="0.25">
      <c r="B1609" s="257">
        <v>1546</v>
      </c>
      <c r="C1609" s="256">
        <v>142.0638553868485</v>
      </c>
    </row>
    <row r="1610" spans="2:3" x14ac:dyDescent="0.25">
      <c r="B1610" s="257">
        <v>1547</v>
      </c>
      <c r="C1610" s="256">
        <v>131.91054149003079</v>
      </c>
    </row>
    <row r="1611" spans="2:3" x14ac:dyDescent="0.25">
      <c r="B1611" s="257">
        <v>1548</v>
      </c>
      <c r="C1611" s="256">
        <v>66.85758543070051</v>
      </c>
    </row>
    <row r="1612" spans="2:3" x14ac:dyDescent="0.25">
      <c r="B1612" s="257">
        <v>1549</v>
      </c>
      <c r="C1612" s="256">
        <v>49.158617934381994</v>
      </c>
    </row>
    <row r="1613" spans="2:3" x14ac:dyDescent="0.25">
      <c r="B1613" s="257">
        <v>1550</v>
      </c>
      <c r="C1613" s="256">
        <v>85.874897351133896</v>
      </c>
    </row>
    <row r="1614" spans="2:3" x14ac:dyDescent="0.25">
      <c r="B1614" s="257">
        <v>1551</v>
      </c>
      <c r="C1614" s="256">
        <v>134.04817709666912</v>
      </c>
    </row>
    <row r="1615" spans="2:3" x14ac:dyDescent="0.25">
      <c r="B1615" s="257">
        <v>1552</v>
      </c>
      <c r="C1615" s="256">
        <v>93.808032666350172</v>
      </c>
    </row>
    <row r="1616" spans="2:3" x14ac:dyDescent="0.25">
      <c r="B1616" s="257">
        <v>1553</v>
      </c>
      <c r="C1616" s="256">
        <v>115.07382174068644</v>
      </c>
    </row>
    <row r="1617" spans="2:3" x14ac:dyDescent="0.25">
      <c r="B1617" s="257">
        <v>1554</v>
      </c>
      <c r="C1617" s="256">
        <v>156.04011874843636</v>
      </c>
    </row>
    <row r="1618" spans="2:3" x14ac:dyDescent="0.25">
      <c r="B1618" s="257">
        <v>1555</v>
      </c>
      <c r="C1618" s="256">
        <v>106.34497402986818</v>
      </c>
    </row>
    <row r="1619" spans="2:3" x14ac:dyDescent="0.25">
      <c r="B1619" s="257">
        <v>1556</v>
      </c>
      <c r="C1619" s="256">
        <v>88.18378801564306</v>
      </c>
    </row>
    <row r="1620" spans="2:3" x14ac:dyDescent="0.25">
      <c r="B1620" s="257">
        <v>1557</v>
      </c>
      <c r="C1620" s="256">
        <v>110.2129390918186</v>
      </c>
    </row>
    <row r="1621" spans="2:3" x14ac:dyDescent="0.25">
      <c r="B1621" s="257">
        <v>1558</v>
      </c>
      <c r="C1621" s="256">
        <v>125.94544102619852</v>
      </c>
    </row>
    <row r="1622" spans="2:3" x14ac:dyDescent="0.25">
      <c r="B1622" s="257">
        <v>1559</v>
      </c>
      <c r="C1622" s="256">
        <v>97.600762349487709</v>
      </c>
    </row>
    <row r="1623" spans="2:3" x14ac:dyDescent="0.25">
      <c r="B1623" s="257">
        <v>1560</v>
      </c>
      <c r="C1623" s="256">
        <v>78.595409824125852</v>
      </c>
    </row>
    <row r="1624" spans="2:3" x14ac:dyDescent="0.25">
      <c r="B1624" s="257">
        <v>1561</v>
      </c>
      <c r="C1624" s="256">
        <v>109.90448168842835</v>
      </c>
    </row>
    <row r="1625" spans="2:3" x14ac:dyDescent="0.25">
      <c r="B1625" s="257">
        <v>1562</v>
      </c>
      <c r="C1625" s="256">
        <v>89.78028832111778</v>
      </c>
    </row>
    <row r="1626" spans="2:3" x14ac:dyDescent="0.25">
      <c r="B1626" s="257">
        <v>1563</v>
      </c>
      <c r="C1626" s="256">
        <v>152.96169907623212</v>
      </c>
    </row>
    <row r="1627" spans="2:3" x14ac:dyDescent="0.25">
      <c r="B1627" s="257">
        <v>1564</v>
      </c>
      <c r="C1627" s="256">
        <v>89.764309297214879</v>
      </c>
    </row>
    <row r="1628" spans="2:3" x14ac:dyDescent="0.25">
      <c r="B1628" s="257">
        <v>1565</v>
      </c>
      <c r="C1628" s="256">
        <v>139.42815603672281</v>
      </c>
    </row>
    <row r="1629" spans="2:3" x14ac:dyDescent="0.25">
      <c r="B1629" s="257">
        <v>1566</v>
      </c>
      <c r="C1629" s="256">
        <v>100.17416567478918</v>
      </c>
    </row>
    <row r="1630" spans="2:3" x14ac:dyDescent="0.25">
      <c r="B1630" s="257">
        <v>1567</v>
      </c>
      <c r="C1630" s="256">
        <v>121.9719750968207</v>
      </c>
    </row>
    <row r="1631" spans="2:3" x14ac:dyDescent="0.25">
      <c r="B1631" s="257">
        <v>1568</v>
      </c>
      <c r="C1631" s="256">
        <v>112.63394627208056</v>
      </c>
    </row>
    <row r="1632" spans="2:3" x14ac:dyDescent="0.25">
      <c r="B1632" s="257">
        <v>1569</v>
      </c>
      <c r="C1632" s="256">
        <v>94.146957838630613</v>
      </c>
    </row>
    <row r="1633" spans="2:3" x14ac:dyDescent="0.25">
      <c r="B1633" s="257">
        <v>1570</v>
      </c>
      <c r="C1633" s="256">
        <v>138.25723258085202</v>
      </c>
    </row>
    <row r="1634" spans="2:3" x14ac:dyDescent="0.25">
      <c r="B1634" s="257">
        <v>1571</v>
      </c>
      <c r="C1634" s="256">
        <v>114.32064027674998</v>
      </c>
    </row>
    <row r="1635" spans="2:3" x14ac:dyDescent="0.25">
      <c r="B1635" s="257">
        <v>1572</v>
      </c>
      <c r="C1635" s="256">
        <v>142.47661119740681</v>
      </c>
    </row>
    <row r="1636" spans="2:3" x14ac:dyDescent="0.25">
      <c r="B1636" s="257">
        <v>1573</v>
      </c>
      <c r="C1636" s="256">
        <v>135.58807640476576</v>
      </c>
    </row>
    <row r="1637" spans="2:3" x14ac:dyDescent="0.25">
      <c r="B1637" s="257">
        <v>1574</v>
      </c>
      <c r="C1637" s="256">
        <v>134.97842611623994</v>
      </c>
    </row>
    <row r="1638" spans="2:3" x14ac:dyDescent="0.25">
      <c r="B1638" s="257">
        <v>1575</v>
      </c>
      <c r="C1638" s="256">
        <v>168.94079158568883</v>
      </c>
    </row>
    <row r="1639" spans="2:3" x14ac:dyDescent="0.25">
      <c r="B1639" s="257">
        <v>1576</v>
      </c>
      <c r="C1639" s="256">
        <v>101.36135521445306</v>
      </c>
    </row>
    <row r="1640" spans="2:3" x14ac:dyDescent="0.25">
      <c r="B1640" s="257">
        <v>1577</v>
      </c>
      <c r="C1640" s="256">
        <v>88.467641446992658</v>
      </c>
    </row>
    <row r="1641" spans="2:3" x14ac:dyDescent="0.25">
      <c r="B1641" s="257">
        <v>1578</v>
      </c>
      <c r="C1641" s="256">
        <v>129.52313494875477</v>
      </c>
    </row>
    <row r="1642" spans="2:3" x14ac:dyDescent="0.25">
      <c r="B1642" s="257">
        <v>1579</v>
      </c>
      <c r="C1642" s="256">
        <v>78.336072737800265</v>
      </c>
    </row>
    <row r="1643" spans="2:3" x14ac:dyDescent="0.25">
      <c r="B1643" s="257">
        <v>1580</v>
      </c>
      <c r="C1643" s="256">
        <v>136.18766732511557</v>
      </c>
    </row>
    <row r="1644" spans="2:3" x14ac:dyDescent="0.25">
      <c r="B1644" s="257">
        <v>1581</v>
      </c>
      <c r="C1644" s="256">
        <v>156.88471388767903</v>
      </c>
    </row>
    <row r="1645" spans="2:3" x14ac:dyDescent="0.25">
      <c r="B1645" s="257">
        <v>1582</v>
      </c>
      <c r="C1645" s="256">
        <v>141.65822844476062</v>
      </c>
    </row>
    <row r="1646" spans="2:3" x14ac:dyDescent="0.25">
      <c r="B1646" s="257">
        <v>1583</v>
      </c>
      <c r="C1646" s="256">
        <v>148.63168524103961</v>
      </c>
    </row>
    <row r="1647" spans="2:3" x14ac:dyDescent="0.25">
      <c r="B1647" s="257">
        <v>1584</v>
      </c>
      <c r="C1647" s="256">
        <v>118.60744831270105</v>
      </c>
    </row>
    <row r="1648" spans="2:3" x14ac:dyDescent="0.25">
      <c r="B1648" s="257">
        <v>1585</v>
      </c>
      <c r="C1648" s="256">
        <v>102.04278507156647</v>
      </c>
    </row>
    <row r="1649" spans="2:3" x14ac:dyDescent="0.25">
      <c r="B1649" s="257">
        <v>1586</v>
      </c>
      <c r="C1649" s="256">
        <v>118.74006032726211</v>
      </c>
    </row>
    <row r="1650" spans="2:3" x14ac:dyDescent="0.25">
      <c r="B1650" s="257">
        <v>1587</v>
      </c>
      <c r="C1650" s="256">
        <v>127.70493243484773</v>
      </c>
    </row>
    <row r="1651" spans="2:3" x14ac:dyDescent="0.25">
      <c r="B1651" s="257">
        <v>1588</v>
      </c>
      <c r="C1651" s="256">
        <v>76.749377011634408</v>
      </c>
    </row>
    <row r="1652" spans="2:3" x14ac:dyDescent="0.25">
      <c r="B1652" s="257">
        <v>1589</v>
      </c>
      <c r="C1652" s="256">
        <v>112.65574660361789</v>
      </c>
    </row>
    <row r="1653" spans="2:3" x14ac:dyDescent="0.25">
      <c r="B1653" s="257">
        <v>1590</v>
      </c>
      <c r="C1653" s="256">
        <v>47.346531846532102</v>
      </c>
    </row>
    <row r="1654" spans="2:3" x14ac:dyDescent="0.25">
      <c r="B1654" s="257">
        <v>1591</v>
      </c>
      <c r="C1654" s="256">
        <v>90.799500919965055</v>
      </c>
    </row>
    <row r="1655" spans="2:3" x14ac:dyDescent="0.25">
      <c r="B1655" s="257">
        <v>1592</v>
      </c>
      <c r="C1655" s="256">
        <v>126.91381358842169</v>
      </c>
    </row>
    <row r="1656" spans="2:3" x14ac:dyDescent="0.25">
      <c r="B1656" s="257">
        <v>1593</v>
      </c>
      <c r="C1656" s="256">
        <v>145.69795605125029</v>
      </c>
    </row>
    <row r="1657" spans="2:3" x14ac:dyDescent="0.25">
      <c r="B1657" s="257">
        <v>1594</v>
      </c>
      <c r="C1657" s="256">
        <v>107.56907851145979</v>
      </c>
    </row>
    <row r="1658" spans="2:3" x14ac:dyDescent="0.25">
      <c r="B1658" s="257">
        <v>1595</v>
      </c>
      <c r="C1658" s="256">
        <v>129.53667373798021</v>
      </c>
    </row>
    <row r="1659" spans="2:3" x14ac:dyDescent="0.25">
      <c r="B1659" s="257">
        <v>1596</v>
      </c>
      <c r="C1659" s="256">
        <v>126.03417560828804</v>
      </c>
    </row>
    <row r="1660" spans="2:3" x14ac:dyDescent="0.25">
      <c r="B1660" s="257">
        <v>1597</v>
      </c>
      <c r="C1660" s="256">
        <v>164.69799611669086</v>
      </c>
    </row>
    <row r="1661" spans="2:3" x14ac:dyDescent="0.25">
      <c r="B1661" s="257">
        <v>1598</v>
      </c>
      <c r="C1661" s="256">
        <v>110.43637285730455</v>
      </c>
    </row>
    <row r="1662" spans="2:3" x14ac:dyDescent="0.25">
      <c r="B1662" s="257">
        <v>1599</v>
      </c>
      <c r="C1662" s="256">
        <v>88.626701077837737</v>
      </c>
    </row>
    <row r="1663" spans="2:3" x14ac:dyDescent="0.25">
      <c r="B1663" s="257">
        <v>1600</v>
      </c>
      <c r="C1663" s="256">
        <v>97.160437824233981</v>
      </c>
    </row>
    <row r="1664" spans="2:3" x14ac:dyDescent="0.25">
      <c r="B1664" s="257">
        <v>1601</v>
      </c>
      <c r="C1664" s="256">
        <v>91.916033600650564</v>
      </c>
    </row>
    <row r="1665" spans="2:3" x14ac:dyDescent="0.25">
      <c r="B1665" s="257">
        <v>1602</v>
      </c>
      <c r="C1665" s="256">
        <v>117.0943771149657</v>
      </c>
    </row>
    <row r="1666" spans="2:3" x14ac:dyDescent="0.25">
      <c r="B1666" s="257">
        <v>1603</v>
      </c>
      <c r="C1666" s="256">
        <v>92.698950108273209</v>
      </c>
    </row>
    <row r="1667" spans="2:3" x14ac:dyDescent="0.25">
      <c r="B1667" s="257">
        <v>1604</v>
      </c>
      <c r="C1667" s="256">
        <v>110.20342323430572</v>
      </c>
    </row>
    <row r="1668" spans="2:3" x14ac:dyDescent="0.25">
      <c r="B1668" s="257">
        <v>1605</v>
      </c>
      <c r="C1668" s="256">
        <v>111.70511796393097</v>
      </c>
    </row>
    <row r="1669" spans="2:3" x14ac:dyDescent="0.25">
      <c r="B1669" s="257">
        <v>1606</v>
      </c>
      <c r="C1669" s="256">
        <v>112.01205699595799</v>
      </c>
    </row>
    <row r="1670" spans="2:3" x14ac:dyDescent="0.25">
      <c r="B1670" s="257">
        <v>1607</v>
      </c>
      <c r="C1670" s="256">
        <v>143.23899989116413</v>
      </c>
    </row>
    <row r="1671" spans="2:3" x14ac:dyDescent="0.25">
      <c r="B1671" s="257">
        <v>1608</v>
      </c>
      <c r="C1671" s="256">
        <v>114.56893983668493</v>
      </c>
    </row>
    <row r="1672" spans="2:3" x14ac:dyDescent="0.25">
      <c r="B1672" s="257">
        <v>1609</v>
      </c>
      <c r="C1672" s="256">
        <v>115.03967703079607</v>
      </c>
    </row>
    <row r="1673" spans="2:3" x14ac:dyDescent="0.25">
      <c r="B1673" s="257">
        <v>1610</v>
      </c>
      <c r="C1673" s="256">
        <v>166.90528756812026</v>
      </c>
    </row>
    <row r="1674" spans="2:3" x14ac:dyDescent="0.25">
      <c r="B1674" s="257">
        <v>1611</v>
      </c>
      <c r="C1674" s="256">
        <v>142.46944239541779</v>
      </c>
    </row>
    <row r="1675" spans="2:3" x14ac:dyDescent="0.25">
      <c r="B1675" s="257">
        <v>1612</v>
      </c>
      <c r="C1675" s="256">
        <v>117.03176305420412</v>
      </c>
    </row>
    <row r="1676" spans="2:3" x14ac:dyDescent="0.25">
      <c r="B1676" s="257">
        <v>1613</v>
      </c>
      <c r="C1676" s="256">
        <v>145.01993372177606</v>
      </c>
    </row>
    <row r="1677" spans="2:3" x14ac:dyDescent="0.25">
      <c r="B1677" s="257">
        <v>1614</v>
      </c>
      <c r="C1677" s="256">
        <v>118.34010125517912</v>
      </c>
    </row>
    <row r="1678" spans="2:3" x14ac:dyDescent="0.25">
      <c r="B1678" s="257">
        <v>1615</v>
      </c>
      <c r="C1678" s="256">
        <v>88.683981277425616</v>
      </c>
    </row>
    <row r="1679" spans="2:3" x14ac:dyDescent="0.25">
      <c r="B1679" s="257">
        <v>1616</v>
      </c>
      <c r="C1679" s="256">
        <v>141.0240236328749</v>
      </c>
    </row>
    <row r="1680" spans="2:3" x14ac:dyDescent="0.25">
      <c r="B1680" s="257">
        <v>1617</v>
      </c>
      <c r="C1680" s="256">
        <v>113.53748788014475</v>
      </c>
    </row>
    <row r="1681" spans="2:3" x14ac:dyDescent="0.25">
      <c r="B1681" s="257">
        <v>1618</v>
      </c>
      <c r="C1681" s="256">
        <v>120.89385896547903</v>
      </c>
    </row>
    <row r="1682" spans="2:3" x14ac:dyDescent="0.25">
      <c r="B1682" s="257">
        <v>1619</v>
      </c>
      <c r="C1682" s="256">
        <v>84.738075265239445</v>
      </c>
    </row>
    <row r="1683" spans="2:3" x14ac:dyDescent="0.25">
      <c r="B1683" s="257">
        <v>1620</v>
      </c>
      <c r="C1683" s="256">
        <v>152.63751489701599</v>
      </c>
    </row>
    <row r="1684" spans="2:3" x14ac:dyDescent="0.25">
      <c r="B1684" s="257">
        <v>1621</v>
      </c>
      <c r="C1684" s="256">
        <v>124.81055557536993</v>
      </c>
    </row>
    <row r="1685" spans="2:3" x14ac:dyDescent="0.25">
      <c r="B1685" s="257">
        <v>1622</v>
      </c>
      <c r="C1685" s="256">
        <v>110.13653201470868</v>
      </c>
    </row>
    <row r="1686" spans="2:3" x14ac:dyDescent="0.25">
      <c r="B1686" s="257">
        <v>1623</v>
      </c>
      <c r="C1686" s="256">
        <v>73.687400424186237</v>
      </c>
    </row>
    <row r="1687" spans="2:3" x14ac:dyDescent="0.25">
      <c r="B1687" s="257">
        <v>1624</v>
      </c>
      <c r="C1687" s="256">
        <v>90.400253323031251</v>
      </c>
    </row>
    <row r="1688" spans="2:3" x14ac:dyDescent="0.25">
      <c r="B1688" s="257">
        <v>1625</v>
      </c>
      <c r="C1688" s="256">
        <v>76.124896511377656</v>
      </c>
    </row>
    <row r="1689" spans="2:3" x14ac:dyDescent="0.25">
      <c r="B1689" s="257">
        <v>1626</v>
      </c>
      <c r="C1689" s="256">
        <v>112.57098941493743</v>
      </c>
    </row>
    <row r="1690" spans="2:3" x14ac:dyDescent="0.25">
      <c r="B1690" s="257">
        <v>1627</v>
      </c>
      <c r="C1690" s="256">
        <v>116.44384545073126</v>
      </c>
    </row>
    <row r="1691" spans="2:3" x14ac:dyDescent="0.25">
      <c r="B1691" s="257">
        <v>1628</v>
      </c>
      <c r="C1691" s="256">
        <v>125.34404923790269</v>
      </c>
    </row>
    <row r="1692" spans="2:3" x14ac:dyDescent="0.25">
      <c r="B1692" s="257">
        <v>1629</v>
      </c>
      <c r="C1692" s="256">
        <v>116.31365218793036</v>
      </c>
    </row>
    <row r="1693" spans="2:3" x14ac:dyDescent="0.25">
      <c r="B1693" s="257">
        <v>1630</v>
      </c>
      <c r="C1693" s="256">
        <v>146.36230127101871</v>
      </c>
    </row>
    <row r="1694" spans="2:3" x14ac:dyDescent="0.25">
      <c r="B1694" s="257">
        <v>1631</v>
      </c>
      <c r="C1694" s="256">
        <v>113.70177645300933</v>
      </c>
    </row>
    <row r="1695" spans="2:3" x14ac:dyDescent="0.25">
      <c r="B1695" s="257">
        <v>1632</v>
      </c>
      <c r="C1695" s="256">
        <v>124.88153061364254</v>
      </c>
    </row>
    <row r="1696" spans="2:3" x14ac:dyDescent="0.25">
      <c r="B1696" s="257">
        <v>1633</v>
      </c>
      <c r="C1696" s="256">
        <v>142.00481996741445</v>
      </c>
    </row>
    <row r="1697" spans="2:3" x14ac:dyDescent="0.25">
      <c r="B1697" s="257">
        <v>1634</v>
      </c>
      <c r="C1697" s="256">
        <v>138.4267296699721</v>
      </c>
    </row>
    <row r="1698" spans="2:3" x14ac:dyDescent="0.25">
      <c r="B1698" s="257">
        <v>1635</v>
      </c>
      <c r="C1698" s="256">
        <v>124.80801903033107</v>
      </c>
    </row>
    <row r="1699" spans="2:3" x14ac:dyDescent="0.25">
      <c r="B1699" s="257">
        <v>1636</v>
      </c>
      <c r="C1699" s="256">
        <v>129.75202540785355</v>
      </c>
    </row>
    <row r="1700" spans="2:3" x14ac:dyDescent="0.25">
      <c r="B1700" s="257">
        <v>1637</v>
      </c>
      <c r="C1700" s="256">
        <v>111.85211971599387</v>
      </c>
    </row>
    <row r="1701" spans="2:3" x14ac:dyDescent="0.25">
      <c r="B1701" s="257">
        <v>1638</v>
      </c>
      <c r="C1701" s="256">
        <v>161.83741094534014</v>
      </c>
    </row>
    <row r="1702" spans="2:3" x14ac:dyDescent="0.25">
      <c r="B1702" s="257">
        <v>1639</v>
      </c>
      <c r="C1702" s="256">
        <v>106.11906845564133</v>
      </c>
    </row>
    <row r="1703" spans="2:3" x14ac:dyDescent="0.25">
      <c r="B1703" s="257">
        <v>1640</v>
      </c>
      <c r="C1703" s="256">
        <v>101.02722779061301</v>
      </c>
    </row>
    <row r="1704" spans="2:3" x14ac:dyDescent="0.25">
      <c r="B1704" s="257">
        <v>1641</v>
      </c>
      <c r="C1704" s="256">
        <v>115.71289042155541</v>
      </c>
    </row>
    <row r="1705" spans="2:3" x14ac:dyDescent="0.25">
      <c r="B1705" s="257">
        <v>1642</v>
      </c>
      <c r="C1705" s="256">
        <v>167.35198335922811</v>
      </c>
    </row>
    <row r="1706" spans="2:3" x14ac:dyDescent="0.25">
      <c r="B1706" s="257">
        <v>1643</v>
      </c>
      <c r="C1706" s="256">
        <v>98.393626196037218</v>
      </c>
    </row>
    <row r="1707" spans="2:3" x14ac:dyDescent="0.25">
      <c r="B1707" s="257">
        <v>1644</v>
      </c>
      <c r="C1707" s="256">
        <v>156.45228856071626</v>
      </c>
    </row>
    <row r="1708" spans="2:3" x14ac:dyDescent="0.25">
      <c r="B1708" s="257">
        <v>1645</v>
      </c>
      <c r="C1708" s="256">
        <v>113.50214745013953</v>
      </c>
    </row>
    <row r="1709" spans="2:3" x14ac:dyDescent="0.25">
      <c r="B1709" s="257">
        <v>1646</v>
      </c>
      <c r="C1709" s="256">
        <v>129.00477234343882</v>
      </c>
    </row>
    <row r="1710" spans="2:3" x14ac:dyDescent="0.25">
      <c r="B1710" s="257">
        <v>1647</v>
      </c>
      <c r="C1710" s="256">
        <v>143.73108405429826</v>
      </c>
    </row>
    <row r="1711" spans="2:3" x14ac:dyDescent="0.25">
      <c r="B1711" s="257">
        <v>1648</v>
      </c>
      <c r="C1711" s="256">
        <v>117.93493721512789</v>
      </c>
    </row>
    <row r="1712" spans="2:3" x14ac:dyDescent="0.25">
      <c r="B1712" s="257">
        <v>1649</v>
      </c>
      <c r="C1712" s="256">
        <v>129.37143826662935</v>
      </c>
    </row>
    <row r="1713" spans="2:3" x14ac:dyDescent="0.25">
      <c r="B1713" s="257">
        <v>1650</v>
      </c>
      <c r="C1713" s="256">
        <v>127.07683813273118</v>
      </c>
    </row>
    <row r="1714" spans="2:3" x14ac:dyDescent="0.25">
      <c r="B1714" s="257">
        <v>1651</v>
      </c>
      <c r="C1714" s="256">
        <v>94.233234622708494</v>
      </c>
    </row>
    <row r="1715" spans="2:3" x14ac:dyDescent="0.25">
      <c r="B1715" s="257">
        <v>1652</v>
      </c>
      <c r="C1715" s="256">
        <v>111.62603977808298</v>
      </c>
    </row>
    <row r="1716" spans="2:3" x14ac:dyDescent="0.25">
      <c r="B1716" s="257">
        <v>1653</v>
      </c>
      <c r="C1716" s="256">
        <v>147.07383894675178</v>
      </c>
    </row>
    <row r="1717" spans="2:3" x14ac:dyDescent="0.25">
      <c r="B1717" s="257">
        <v>1654</v>
      </c>
      <c r="C1717" s="256">
        <v>117.30019392634307</v>
      </c>
    </row>
    <row r="1718" spans="2:3" x14ac:dyDescent="0.25">
      <c r="B1718" s="257">
        <v>1655</v>
      </c>
      <c r="C1718" s="256">
        <v>128.58578821214118</v>
      </c>
    </row>
    <row r="1719" spans="2:3" x14ac:dyDescent="0.25">
      <c r="B1719" s="257">
        <v>1656</v>
      </c>
      <c r="C1719" s="256">
        <v>149.80612126758948</v>
      </c>
    </row>
    <row r="1720" spans="2:3" x14ac:dyDescent="0.25">
      <c r="B1720" s="257">
        <v>1657</v>
      </c>
      <c r="C1720" s="256">
        <v>163.42005491863509</v>
      </c>
    </row>
    <row r="1721" spans="2:3" x14ac:dyDescent="0.25">
      <c r="B1721" s="257">
        <v>1658</v>
      </c>
      <c r="C1721" s="256">
        <v>115.33941724334218</v>
      </c>
    </row>
    <row r="1722" spans="2:3" x14ac:dyDescent="0.25">
      <c r="B1722" s="257">
        <v>1659</v>
      </c>
      <c r="C1722" s="256">
        <v>108.7417402975918</v>
      </c>
    </row>
    <row r="1723" spans="2:3" x14ac:dyDescent="0.25">
      <c r="B1723" s="257">
        <v>1660</v>
      </c>
      <c r="C1723" s="256">
        <v>166.77759635066846</v>
      </c>
    </row>
    <row r="1724" spans="2:3" x14ac:dyDescent="0.25">
      <c r="B1724" s="257">
        <v>1661</v>
      </c>
      <c r="C1724" s="256">
        <v>95.841727257194648</v>
      </c>
    </row>
    <row r="1725" spans="2:3" x14ac:dyDescent="0.25">
      <c r="B1725" s="257">
        <v>1662</v>
      </c>
      <c r="C1725" s="256">
        <v>113.91122289597241</v>
      </c>
    </row>
    <row r="1726" spans="2:3" x14ac:dyDescent="0.25">
      <c r="B1726" s="257">
        <v>1663</v>
      </c>
      <c r="C1726" s="256">
        <v>86.354504592042659</v>
      </c>
    </row>
    <row r="1727" spans="2:3" x14ac:dyDescent="0.25">
      <c r="B1727" s="257">
        <v>1664</v>
      </c>
      <c r="C1727" s="256">
        <v>132.73983642980508</v>
      </c>
    </row>
    <row r="1728" spans="2:3" x14ac:dyDescent="0.25">
      <c r="B1728" s="257">
        <v>1665</v>
      </c>
      <c r="C1728" s="256">
        <v>157.73430817622796</v>
      </c>
    </row>
    <row r="1729" spans="2:3" x14ac:dyDescent="0.25">
      <c r="B1729" s="257">
        <v>1666</v>
      </c>
      <c r="C1729" s="256">
        <v>85.500338583016998</v>
      </c>
    </row>
    <row r="1730" spans="2:3" x14ac:dyDescent="0.25">
      <c r="B1730" s="257">
        <v>1667</v>
      </c>
      <c r="C1730" s="256">
        <v>130.93250127263113</v>
      </c>
    </row>
    <row r="1731" spans="2:3" x14ac:dyDescent="0.25">
      <c r="B1731" s="257">
        <v>1668</v>
      </c>
      <c r="C1731" s="256">
        <v>119.81990730770262</v>
      </c>
    </row>
    <row r="1732" spans="2:3" x14ac:dyDescent="0.25">
      <c r="B1732" s="257">
        <v>1669</v>
      </c>
      <c r="C1732" s="256">
        <v>172.28704219014338</v>
      </c>
    </row>
    <row r="1733" spans="2:3" x14ac:dyDescent="0.25">
      <c r="B1733" s="257">
        <v>1670</v>
      </c>
      <c r="C1733" s="256">
        <v>89.098922524787483</v>
      </c>
    </row>
    <row r="1734" spans="2:3" x14ac:dyDescent="0.25">
      <c r="B1734" s="257">
        <v>1671</v>
      </c>
      <c r="C1734" s="256">
        <v>131.24817444456633</v>
      </c>
    </row>
    <row r="1735" spans="2:3" x14ac:dyDescent="0.25">
      <c r="B1735" s="257">
        <v>1672</v>
      </c>
      <c r="C1735" s="256">
        <v>107.18446068688989</v>
      </c>
    </row>
    <row r="1736" spans="2:3" x14ac:dyDescent="0.25">
      <c r="B1736" s="257">
        <v>1673</v>
      </c>
      <c r="C1736" s="256">
        <v>125.75164355116551</v>
      </c>
    </row>
    <row r="1737" spans="2:3" x14ac:dyDescent="0.25">
      <c r="B1737" s="257">
        <v>1674</v>
      </c>
      <c r="C1737" s="256">
        <v>93.480062409306129</v>
      </c>
    </row>
    <row r="1738" spans="2:3" x14ac:dyDescent="0.25">
      <c r="B1738" s="257">
        <v>1675</v>
      </c>
      <c r="C1738" s="256">
        <v>147.3490857364776</v>
      </c>
    </row>
    <row r="1739" spans="2:3" x14ac:dyDescent="0.25">
      <c r="B1739" s="257">
        <v>1676</v>
      </c>
      <c r="C1739" s="256">
        <v>93.584753419694579</v>
      </c>
    </row>
    <row r="1740" spans="2:3" x14ac:dyDescent="0.25">
      <c r="B1740" s="257">
        <v>1677</v>
      </c>
      <c r="C1740" s="256">
        <v>165.94777436358441</v>
      </c>
    </row>
    <row r="1741" spans="2:3" x14ac:dyDescent="0.25">
      <c r="B1741" s="257">
        <v>1678</v>
      </c>
      <c r="C1741" s="256">
        <v>159.65538552855602</v>
      </c>
    </row>
    <row r="1742" spans="2:3" x14ac:dyDescent="0.25">
      <c r="B1742" s="257">
        <v>1679</v>
      </c>
      <c r="C1742" s="256">
        <v>104.5963417533152</v>
      </c>
    </row>
    <row r="1743" spans="2:3" x14ac:dyDescent="0.25">
      <c r="B1743" s="257">
        <v>1680</v>
      </c>
      <c r="C1743" s="256">
        <v>120.16894325679091</v>
      </c>
    </row>
    <row r="1744" spans="2:3" x14ac:dyDescent="0.25">
      <c r="B1744" s="257">
        <v>1681</v>
      </c>
      <c r="C1744" s="256">
        <v>152.32842452202649</v>
      </c>
    </row>
    <row r="1745" spans="2:3" x14ac:dyDescent="0.25">
      <c r="B1745" s="257">
        <v>1682</v>
      </c>
      <c r="C1745" s="256">
        <v>131.07829005039167</v>
      </c>
    </row>
    <row r="1746" spans="2:3" x14ac:dyDescent="0.25">
      <c r="B1746" s="257">
        <v>1683</v>
      </c>
      <c r="C1746" s="256">
        <v>141.81107866950893</v>
      </c>
    </row>
    <row r="1747" spans="2:3" x14ac:dyDescent="0.25">
      <c r="B1747" s="257">
        <v>1684</v>
      </c>
      <c r="C1747" s="256">
        <v>146.71669070304949</v>
      </c>
    </row>
    <row r="1748" spans="2:3" x14ac:dyDescent="0.25">
      <c r="B1748" s="257">
        <v>1685</v>
      </c>
      <c r="C1748" s="256">
        <v>99.027409644089204</v>
      </c>
    </row>
    <row r="1749" spans="2:3" x14ac:dyDescent="0.25">
      <c r="B1749" s="257">
        <v>1686</v>
      </c>
      <c r="C1749" s="256">
        <v>118.11521857120424</v>
      </c>
    </row>
    <row r="1750" spans="2:3" x14ac:dyDescent="0.25">
      <c r="B1750" s="257">
        <v>1687</v>
      </c>
      <c r="C1750" s="256">
        <v>131.299600659688</v>
      </c>
    </row>
    <row r="1751" spans="2:3" x14ac:dyDescent="0.25">
      <c r="B1751" s="257">
        <v>1688</v>
      </c>
      <c r="C1751" s="256">
        <v>96.006275322808023</v>
      </c>
    </row>
    <row r="1752" spans="2:3" x14ac:dyDescent="0.25">
      <c r="B1752" s="257">
        <v>1689</v>
      </c>
      <c r="C1752" s="256">
        <v>163.787438974661</v>
      </c>
    </row>
    <row r="1753" spans="2:3" x14ac:dyDescent="0.25">
      <c r="B1753" s="257">
        <v>1690</v>
      </c>
      <c r="C1753" s="256">
        <v>122.79940925642956</v>
      </c>
    </row>
    <row r="1754" spans="2:3" x14ac:dyDescent="0.25">
      <c r="B1754" s="257">
        <v>1691</v>
      </c>
      <c r="C1754" s="256">
        <v>132.92223553008819</v>
      </c>
    </row>
    <row r="1755" spans="2:3" x14ac:dyDescent="0.25">
      <c r="B1755" s="257">
        <v>1692</v>
      </c>
      <c r="C1755" s="256">
        <v>143.09194845634224</v>
      </c>
    </row>
    <row r="1756" spans="2:3" x14ac:dyDescent="0.25">
      <c r="B1756" s="257">
        <v>1693</v>
      </c>
      <c r="C1756" s="256">
        <v>63.002399845782847</v>
      </c>
    </row>
    <row r="1757" spans="2:3" x14ac:dyDescent="0.25">
      <c r="B1757" s="257">
        <v>1694</v>
      </c>
      <c r="C1757" s="256">
        <v>155.29181698712057</v>
      </c>
    </row>
    <row r="1758" spans="2:3" x14ac:dyDescent="0.25">
      <c r="B1758" s="257">
        <v>1695</v>
      </c>
      <c r="C1758" s="256">
        <v>128.27066828976498</v>
      </c>
    </row>
    <row r="1759" spans="2:3" x14ac:dyDescent="0.25">
      <c r="B1759" s="257">
        <v>1696</v>
      </c>
      <c r="C1759" s="256">
        <v>119.51343315141641</v>
      </c>
    </row>
    <row r="1760" spans="2:3" x14ac:dyDescent="0.25">
      <c r="B1760" s="257">
        <v>1697</v>
      </c>
      <c r="C1760" s="256">
        <v>159.87896865969026</v>
      </c>
    </row>
    <row r="1761" spans="2:3" x14ac:dyDescent="0.25">
      <c r="B1761" s="257">
        <v>1698</v>
      </c>
      <c r="C1761" s="256">
        <v>90.821864747012654</v>
      </c>
    </row>
    <row r="1762" spans="2:3" x14ac:dyDescent="0.25">
      <c r="B1762" s="257">
        <v>1699</v>
      </c>
      <c r="C1762" s="256">
        <v>57.790092209834953</v>
      </c>
    </row>
    <row r="1763" spans="2:3" x14ac:dyDescent="0.25">
      <c r="B1763" s="257">
        <v>1700</v>
      </c>
      <c r="C1763" s="256">
        <v>93.122797409830568</v>
      </c>
    </row>
    <row r="1764" spans="2:3" x14ac:dyDescent="0.25">
      <c r="B1764" s="257">
        <v>1701</v>
      </c>
      <c r="C1764" s="256">
        <v>130.83248272759167</v>
      </c>
    </row>
    <row r="1765" spans="2:3" x14ac:dyDescent="0.25">
      <c r="B1765" s="257">
        <v>1702</v>
      </c>
      <c r="C1765" s="256">
        <v>94.859965284582401</v>
      </c>
    </row>
    <row r="1766" spans="2:3" x14ac:dyDescent="0.25">
      <c r="B1766" s="257">
        <v>1703</v>
      </c>
      <c r="C1766" s="256">
        <v>144.14917618396657</v>
      </c>
    </row>
    <row r="1767" spans="2:3" x14ac:dyDescent="0.25">
      <c r="B1767" s="257">
        <v>1704</v>
      </c>
      <c r="C1767" s="256">
        <v>113.64433469801779</v>
      </c>
    </row>
    <row r="1768" spans="2:3" x14ac:dyDescent="0.25">
      <c r="B1768" s="257">
        <v>1705</v>
      </c>
      <c r="C1768" s="256">
        <v>123.51513524043908</v>
      </c>
    </row>
    <row r="1769" spans="2:3" x14ac:dyDescent="0.25">
      <c r="B1769" s="257">
        <v>1706</v>
      </c>
      <c r="C1769" s="256">
        <v>83.042179581995129</v>
      </c>
    </row>
    <row r="1770" spans="2:3" x14ac:dyDescent="0.25">
      <c r="B1770" s="257">
        <v>1707</v>
      </c>
      <c r="C1770" s="256">
        <v>114.61052793341862</v>
      </c>
    </row>
    <row r="1771" spans="2:3" x14ac:dyDescent="0.25">
      <c r="B1771" s="257">
        <v>1708</v>
      </c>
      <c r="C1771" s="256">
        <v>110.65253178863293</v>
      </c>
    </row>
    <row r="1772" spans="2:3" x14ac:dyDescent="0.25">
      <c r="B1772" s="257">
        <v>1709</v>
      </c>
      <c r="C1772" s="256">
        <v>90.520500513774664</v>
      </c>
    </row>
    <row r="1773" spans="2:3" x14ac:dyDescent="0.25">
      <c r="B1773" s="257">
        <v>1710</v>
      </c>
      <c r="C1773" s="256">
        <v>146.13984226408573</v>
      </c>
    </row>
    <row r="1774" spans="2:3" x14ac:dyDescent="0.25">
      <c r="B1774" s="257">
        <v>1711</v>
      </c>
      <c r="C1774" s="256">
        <v>147.99490681539905</v>
      </c>
    </row>
    <row r="1775" spans="2:3" x14ac:dyDescent="0.25">
      <c r="B1775" s="257">
        <v>1712</v>
      </c>
      <c r="C1775" s="256">
        <v>81.995483687526161</v>
      </c>
    </row>
    <row r="1776" spans="2:3" x14ac:dyDescent="0.25">
      <c r="B1776" s="257">
        <v>1713</v>
      </c>
      <c r="C1776" s="256">
        <v>139.68130781891279</v>
      </c>
    </row>
    <row r="1777" spans="2:3" x14ac:dyDescent="0.25">
      <c r="B1777" s="257">
        <v>1714</v>
      </c>
      <c r="C1777" s="256">
        <v>112.43075739999423</v>
      </c>
    </row>
    <row r="1778" spans="2:3" x14ac:dyDescent="0.25">
      <c r="B1778" s="257">
        <v>1715</v>
      </c>
      <c r="C1778" s="256">
        <v>104.69476034481869</v>
      </c>
    </row>
    <row r="1779" spans="2:3" x14ac:dyDescent="0.25">
      <c r="B1779" s="257">
        <v>1716</v>
      </c>
      <c r="C1779" s="256">
        <v>146.76763499897305</v>
      </c>
    </row>
    <row r="1780" spans="2:3" x14ac:dyDescent="0.25">
      <c r="B1780" s="257">
        <v>1717</v>
      </c>
      <c r="C1780" s="256">
        <v>141.74000063377659</v>
      </c>
    </row>
    <row r="1781" spans="2:3" x14ac:dyDescent="0.25">
      <c r="B1781" s="257">
        <v>1718</v>
      </c>
      <c r="C1781" s="256">
        <v>104.67269182109546</v>
      </c>
    </row>
    <row r="1782" spans="2:3" x14ac:dyDescent="0.25">
      <c r="B1782" s="257">
        <v>1719</v>
      </c>
      <c r="C1782" s="256">
        <v>146.14246857505987</v>
      </c>
    </row>
    <row r="1783" spans="2:3" x14ac:dyDescent="0.25">
      <c r="B1783" s="257">
        <v>1720</v>
      </c>
      <c r="C1783" s="256">
        <v>120.42649174052598</v>
      </c>
    </row>
    <row r="1784" spans="2:3" x14ac:dyDescent="0.25">
      <c r="B1784" s="257">
        <v>1721</v>
      </c>
      <c r="C1784" s="256">
        <v>122.86110053167776</v>
      </c>
    </row>
    <row r="1785" spans="2:3" x14ac:dyDescent="0.25">
      <c r="B1785" s="257">
        <v>1722</v>
      </c>
      <c r="C1785" s="256">
        <v>123.08987478067813</v>
      </c>
    </row>
    <row r="1786" spans="2:3" x14ac:dyDescent="0.25">
      <c r="B1786" s="257">
        <v>1723</v>
      </c>
      <c r="C1786" s="256">
        <v>104.57040252486962</v>
      </c>
    </row>
    <row r="1787" spans="2:3" x14ac:dyDescent="0.25">
      <c r="B1787" s="257">
        <v>1724</v>
      </c>
      <c r="C1787" s="256">
        <v>140.2862776377691</v>
      </c>
    </row>
    <row r="1788" spans="2:3" x14ac:dyDescent="0.25">
      <c r="B1788" s="257">
        <v>1725</v>
      </c>
      <c r="C1788" s="256">
        <v>88.896253386098124</v>
      </c>
    </row>
    <row r="1789" spans="2:3" x14ac:dyDescent="0.25">
      <c r="B1789" s="257">
        <v>1726</v>
      </c>
      <c r="C1789" s="256">
        <v>124.67826356248638</v>
      </c>
    </row>
    <row r="1790" spans="2:3" x14ac:dyDescent="0.25">
      <c r="B1790" s="257">
        <v>1727</v>
      </c>
      <c r="C1790" s="256">
        <v>112.6507735225336</v>
      </c>
    </row>
    <row r="1791" spans="2:3" x14ac:dyDescent="0.25">
      <c r="B1791" s="257">
        <v>1728</v>
      </c>
      <c r="C1791" s="256">
        <v>145.10530120947581</v>
      </c>
    </row>
    <row r="1792" spans="2:3" x14ac:dyDescent="0.25">
      <c r="B1792" s="257">
        <v>1729</v>
      </c>
      <c r="C1792" s="256">
        <v>82.174606435213661</v>
      </c>
    </row>
    <row r="1793" spans="2:3" x14ac:dyDescent="0.25">
      <c r="B1793" s="257">
        <v>1730</v>
      </c>
      <c r="C1793" s="256">
        <v>125.04085252807758</v>
      </c>
    </row>
    <row r="1794" spans="2:3" x14ac:dyDescent="0.25">
      <c r="B1794" s="257">
        <v>1731</v>
      </c>
      <c r="C1794" s="256">
        <v>105.16090459482582</v>
      </c>
    </row>
    <row r="1795" spans="2:3" x14ac:dyDescent="0.25">
      <c r="B1795" s="257">
        <v>1732</v>
      </c>
      <c r="C1795" s="256">
        <v>127.98689560425609</v>
      </c>
    </row>
    <row r="1796" spans="2:3" x14ac:dyDescent="0.25">
      <c r="B1796" s="257">
        <v>1733</v>
      </c>
      <c r="C1796" s="256">
        <v>111.24953553870779</v>
      </c>
    </row>
    <row r="1797" spans="2:3" x14ac:dyDescent="0.25">
      <c r="B1797" s="257">
        <v>1734</v>
      </c>
      <c r="C1797" s="256">
        <v>149.65484667143559</v>
      </c>
    </row>
    <row r="1798" spans="2:3" x14ac:dyDescent="0.25">
      <c r="B1798" s="257">
        <v>1735</v>
      </c>
      <c r="C1798" s="256">
        <v>133.41204619007513</v>
      </c>
    </row>
    <row r="1799" spans="2:3" x14ac:dyDescent="0.25">
      <c r="B1799" s="257">
        <v>1736</v>
      </c>
      <c r="C1799" s="256">
        <v>141.62810860220512</v>
      </c>
    </row>
    <row r="1800" spans="2:3" x14ac:dyDescent="0.25">
      <c r="B1800" s="257">
        <v>1737</v>
      </c>
      <c r="C1800" s="256">
        <v>102.87588013386188</v>
      </c>
    </row>
    <row r="1801" spans="2:3" x14ac:dyDescent="0.25">
      <c r="B1801" s="257">
        <v>1738</v>
      </c>
      <c r="C1801" s="256">
        <v>106.18484321431254</v>
      </c>
    </row>
    <row r="1802" spans="2:3" x14ac:dyDescent="0.25">
      <c r="B1802" s="257">
        <v>1739</v>
      </c>
      <c r="C1802" s="256">
        <v>125.43358938300936</v>
      </c>
    </row>
    <row r="1803" spans="2:3" x14ac:dyDescent="0.25">
      <c r="B1803" s="257">
        <v>1740</v>
      </c>
      <c r="C1803" s="256">
        <v>135.35011982481242</v>
      </c>
    </row>
    <row r="1804" spans="2:3" x14ac:dyDescent="0.25">
      <c r="B1804" s="257">
        <v>1741</v>
      </c>
      <c r="C1804" s="256">
        <v>82.113812921338621</v>
      </c>
    </row>
    <row r="1805" spans="2:3" x14ac:dyDescent="0.25">
      <c r="B1805" s="257">
        <v>1742</v>
      </c>
      <c r="C1805" s="256">
        <v>147.00034330023649</v>
      </c>
    </row>
    <row r="1806" spans="2:3" x14ac:dyDescent="0.25">
      <c r="B1806" s="257">
        <v>1743</v>
      </c>
      <c r="C1806" s="256">
        <v>144.27248567381315</v>
      </c>
    </row>
    <row r="1807" spans="2:3" x14ac:dyDescent="0.25">
      <c r="B1807" s="257">
        <v>1744</v>
      </c>
      <c r="C1807" s="256">
        <v>125.3035450283226</v>
      </c>
    </row>
    <row r="1808" spans="2:3" x14ac:dyDescent="0.25">
      <c r="B1808" s="257">
        <v>1745</v>
      </c>
      <c r="C1808" s="256">
        <v>161.05182600808268</v>
      </c>
    </row>
    <row r="1809" spans="2:3" x14ac:dyDescent="0.25">
      <c r="B1809" s="257">
        <v>1746</v>
      </c>
      <c r="C1809" s="256">
        <v>134.36862388942163</v>
      </c>
    </row>
    <row r="1810" spans="2:3" x14ac:dyDescent="0.25">
      <c r="B1810" s="257">
        <v>1747</v>
      </c>
      <c r="C1810" s="256">
        <v>130.2766034286638</v>
      </c>
    </row>
    <row r="1811" spans="2:3" x14ac:dyDescent="0.25">
      <c r="B1811" s="257">
        <v>1748</v>
      </c>
      <c r="C1811" s="256">
        <v>125.92939059385886</v>
      </c>
    </row>
    <row r="1812" spans="2:3" x14ac:dyDescent="0.25">
      <c r="B1812" s="257">
        <v>1749</v>
      </c>
      <c r="C1812" s="256">
        <v>142.18718306055479</v>
      </c>
    </row>
    <row r="1813" spans="2:3" x14ac:dyDescent="0.25">
      <c r="B1813" s="257">
        <v>1750</v>
      </c>
      <c r="C1813" s="256">
        <v>85.883873007180185</v>
      </c>
    </row>
    <row r="1814" spans="2:3" x14ac:dyDescent="0.25">
      <c r="B1814" s="257">
        <v>1751</v>
      </c>
      <c r="C1814" s="256">
        <v>111.4587641078338</v>
      </c>
    </row>
    <row r="1815" spans="2:3" x14ac:dyDescent="0.25">
      <c r="B1815" s="257">
        <v>1752</v>
      </c>
      <c r="C1815" s="256">
        <v>136.70952777465368</v>
      </c>
    </row>
    <row r="1816" spans="2:3" x14ac:dyDescent="0.25">
      <c r="B1816" s="257">
        <v>1753</v>
      </c>
      <c r="C1816" s="256">
        <v>117.52151098726532</v>
      </c>
    </row>
    <row r="1817" spans="2:3" x14ac:dyDescent="0.25">
      <c r="B1817" s="257">
        <v>1754</v>
      </c>
      <c r="C1817" s="256">
        <v>145.1793271755925</v>
      </c>
    </row>
    <row r="1818" spans="2:3" x14ac:dyDescent="0.25">
      <c r="B1818" s="257">
        <v>1755</v>
      </c>
      <c r="C1818" s="256">
        <v>177.73301903922277</v>
      </c>
    </row>
    <row r="1819" spans="2:3" x14ac:dyDescent="0.25">
      <c r="B1819" s="257">
        <v>1756</v>
      </c>
      <c r="C1819" s="256">
        <v>127.81127351459389</v>
      </c>
    </row>
    <row r="1820" spans="2:3" x14ac:dyDescent="0.25">
      <c r="B1820" s="257">
        <v>1757</v>
      </c>
      <c r="C1820" s="256">
        <v>106.53830164129732</v>
      </c>
    </row>
    <row r="1821" spans="2:3" x14ac:dyDescent="0.25">
      <c r="B1821" s="257">
        <v>1758</v>
      </c>
      <c r="C1821" s="256">
        <v>98.747781213503544</v>
      </c>
    </row>
    <row r="1822" spans="2:3" x14ac:dyDescent="0.25">
      <c r="B1822" s="257">
        <v>1759</v>
      </c>
      <c r="C1822" s="256">
        <v>124.09159622779411</v>
      </c>
    </row>
    <row r="1823" spans="2:3" x14ac:dyDescent="0.25">
      <c r="B1823" s="257">
        <v>1760</v>
      </c>
      <c r="C1823" s="256">
        <v>111.5921717522065</v>
      </c>
    </row>
    <row r="1824" spans="2:3" x14ac:dyDescent="0.25">
      <c r="B1824" s="257">
        <v>1761</v>
      </c>
      <c r="C1824" s="256">
        <v>112.4638150096502</v>
      </c>
    </row>
    <row r="1825" spans="2:3" x14ac:dyDescent="0.25">
      <c r="B1825" s="257">
        <v>1762</v>
      </c>
      <c r="C1825" s="256">
        <v>102.52440838609573</v>
      </c>
    </row>
    <row r="1826" spans="2:3" x14ac:dyDescent="0.25">
      <c r="B1826" s="257">
        <v>1763</v>
      </c>
      <c r="C1826" s="256">
        <v>69.164256743612086</v>
      </c>
    </row>
    <row r="1827" spans="2:3" x14ac:dyDescent="0.25">
      <c r="B1827" s="257">
        <v>1764</v>
      </c>
      <c r="C1827" s="256">
        <v>136.406910550444</v>
      </c>
    </row>
    <row r="1828" spans="2:3" x14ac:dyDescent="0.25">
      <c r="B1828" s="257">
        <v>1765</v>
      </c>
      <c r="C1828" s="256">
        <v>121.3981060141835</v>
      </c>
    </row>
    <row r="1829" spans="2:3" x14ac:dyDescent="0.25">
      <c r="B1829" s="257">
        <v>1766</v>
      </c>
      <c r="C1829" s="256">
        <v>159.03898949607867</v>
      </c>
    </row>
    <row r="1830" spans="2:3" x14ac:dyDescent="0.25">
      <c r="B1830" s="257">
        <v>1767</v>
      </c>
      <c r="C1830" s="256">
        <v>126.63254650692083</v>
      </c>
    </row>
    <row r="1831" spans="2:3" x14ac:dyDescent="0.25">
      <c r="B1831" s="257">
        <v>1768</v>
      </c>
      <c r="C1831" s="256">
        <v>99.307455096530177</v>
      </c>
    </row>
    <row r="1832" spans="2:3" x14ac:dyDescent="0.25">
      <c r="B1832" s="257">
        <v>1769</v>
      </c>
      <c r="C1832" s="256">
        <v>118.25643810193631</v>
      </c>
    </row>
    <row r="1833" spans="2:3" x14ac:dyDescent="0.25">
      <c r="B1833" s="257">
        <v>1770</v>
      </c>
      <c r="C1833" s="256">
        <v>145.03091917882375</v>
      </c>
    </row>
    <row r="1834" spans="2:3" x14ac:dyDescent="0.25">
      <c r="B1834" s="257">
        <v>1771</v>
      </c>
      <c r="C1834" s="256">
        <v>127.67508246792927</v>
      </c>
    </row>
    <row r="1835" spans="2:3" x14ac:dyDescent="0.25">
      <c r="B1835" s="257">
        <v>1772</v>
      </c>
      <c r="C1835" s="256">
        <v>126.6951105612182</v>
      </c>
    </row>
    <row r="1836" spans="2:3" x14ac:dyDescent="0.25">
      <c r="B1836" s="257">
        <v>1773</v>
      </c>
      <c r="C1836" s="256">
        <v>98.122277104362368</v>
      </c>
    </row>
    <row r="1837" spans="2:3" x14ac:dyDescent="0.25">
      <c r="B1837" s="257">
        <v>1774</v>
      </c>
      <c r="C1837" s="256">
        <v>41.449406702528393</v>
      </c>
    </row>
    <row r="1838" spans="2:3" x14ac:dyDescent="0.25">
      <c r="B1838" s="257">
        <v>1775</v>
      </c>
      <c r="C1838" s="256">
        <v>138.55999265081428</v>
      </c>
    </row>
    <row r="1839" spans="2:3" x14ac:dyDescent="0.25">
      <c r="B1839" s="257">
        <v>1776</v>
      </c>
      <c r="C1839" s="256">
        <v>120.65929772460899</v>
      </c>
    </row>
    <row r="1840" spans="2:3" x14ac:dyDescent="0.25">
      <c r="B1840" s="257">
        <v>1777</v>
      </c>
      <c r="C1840" s="256">
        <v>114.9428182753681</v>
      </c>
    </row>
    <row r="1841" spans="2:3" x14ac:dyDescent="0.25">
      <c r="B1841" s="257">
        <v>1778</v>
      </c>
      <c r="C1841" s="256">
        <v>162.41994990695713</v>
      </c>
    </row>
    <row r="1842" spans="2:3" x14ac:dyDescent="0.25">
      <c r="B1842" s="257">
        <v>1779</v>
      </c>
      <c r="C1842" s="256">
        <v>121.46838756096477</v>
      </c>
    </row>
    <row r="1843" spans="2:3" x14ac:dyDescent="0.25">
      <c r="B1843" s="257">
        <v>1780</v>
      </c>
      <c r="C1843" s="256">
        <v>155.39441756164103</v>
      </c>
    </row>
    <row r="1844" spans="2:3" x14ac:dyDescent="0.25">
      <c r="B1844" s="257">
        <v>1781</v>
      </c>
      <c r="C1844" s="256">
        <v>170.19316229283174</v>
      </c>
    </row>
    <row r="1845" spans="2:3" x14ac:dyDescent="0.25">
      <c r="B1845" s="257">
        <v>1782</v>
      </c>
      <c r="C1845" s="256">
        <v>149.82251638470376</v>
      </c>
    </row>
    <row r="1846" spans="2:3" x14ac:dyDescent="0.25">
      <c r="B1846" s="257">
        <v>1783</v>
      </c>
      <c r="C1846" s="256">
        <v>163.54620357029057</v>
      </c>
    </row>
    <row r="1847" spans="2:3" x14ac:dyDescent="0.25">
      <c r="B1847" s="257">
        <v>1784</v>
      </c>
      <c r="C1847" s="256">
        <v>73.964596170952774</v>
      </c>
    </row>
    <row r="1848" spans="2:3" x14ac:dyDescent="0.25">
      <c r="B1848" s="257">
        <v>1785</v>
      </c>
      <c r="C1848" s="256">
        <v>55.798968415715336</v>
      </c>
    </row>
    <row r="1849" spans="2:3" x14ac:dyDescent="0.25">
      <c r="B1849" s="257">
        <v>1786</v>
      </c>
      <c r="C1849" s="256">
        <v>82.147633202745467</v>
      </c>
    </row>
    <row r="1850" spans="2:3" x14ac:dyDescent="0.25">
      <c r="B1850" s="257">
        <v>1787</v>
      </c>
      <c r="C1850" s="256">
        <v>157.7273942600354</v>
      </c>
    </row>
    <row r="1851" spans="2:3" x14ac:dyDescent="0.25">
      <c r="B1851" s="257">
        <v>1788</v>
      </c>
      <c r="C1851" s="256">
        <v>102.08548078057026</v>
      </c>
    </row>
    <row r="1852" spans="2:3" x14ac:dyDescent="0.25">
      <c r="B1852" s="257">
        <v>1789</v>
      </c>
      <c r="C1852" s="256">
        <v>117.31550428776364</v>
      </c>
    </row>
    <row r="1853" spans="2:3" x14ac:dyDescent="0.25">
      <c r="B1853" s="257">
        <v>1790</v>
      </c>
      <c r="C1853" s="256">
        <v>129.67026731663751</v>
      </c>
    </row>
    <row r="1854" spans="2:3" x14ac:dyDescent="0.25">
      <c r="B1854" s="257">
        <v>1791</v>
      </c>
      <c r="C1854" s="256">
        <v>100.60481973538518</v>
      </c>
    </row>
    <row r="1855" spans="2:3" x14ac:dyDescent="0.25">
      <c r="B1855" s="257">
        <v>1792</v>
      </c>
      <c r="C1855" s="256">
        <v>101.75574265787822</v>
      </c>
    </row>
    <row r="1856" spans="2:3" x14ac:dyDescent="0.25">
      <c r="B1856" s="257">
        <v>1793</v>
      </c>
      <c r="C1856" s="256">
        <v>110.66256440223428</v>
      </c>
    </row>
    <row r="1857" spans="2:3" x14ac:dyDescent="0.25">
      <c r="B1857" s="257">
        <v>1794</v>
      </c>
      <c r="C1857" s="256">
        <v>116.63925494069537</v>
      </c>
    </row>
    <row r="1858" spans="2:3" x14ac:dyDescent="0.25">
      <c r="B1858" s="257">
        <v>1795</v>
      </c>
      <c r="C1858" s="256">
        <v>140.40307536053632</v>
      </c>
    </row>
    <row r="1859" spans="2:3" x14ac:dyDescent="0.25">
      <c r="B1859" s="257">
        <v>1796</v>
      </c>
      <c r="C1859" s="256">
        <v>113.8138014673996</v>
      </c>
    </row>
    <row r="1860" spans="2:3" x14ac:dyDescent="0.25">
      <c r="B1860" s="257">
        <v>1797</v>
      </c>
      <c r="C1860" s="256">
        <v>135.89481813395901</v>
      </c>
    </row>
    <row r="1861" spans="2:3" x14ac:dyDescent="0.25">
      <c r="B1861" s="257">
        <v>1798</v>
      </c>
      <c r="C1861" s="256">
        <v>153.88492851673314</v>
      </c>
    </row>
    <row r="1862" spans="2:3" x14ac:dyDescent="0.25">
      <c r="B1862" s="257">
        <v>1799</v>
      </c>
      <c r="C1862" s="256">
        <v>131.03618651181611</v>
      </c>
    </row>
    <row r="1863" spans="2:3" x14ac:dyDescent="0.25">
      <c r="B1863" s="257">
        <v>1800</v>
      </c>
      <c r="C1863" s="256">
        <v>154.33475887460628</v>
      </c>
    </row>
    <row r="1864" spans="2:3" x14ac:dyDescent="0.25">
      <c r="B1864" s="257">
        <v>1801</v>
      </c>
      <c r="C1864" s="256">
        <v>100.1735436768234</v>
      </c>
    </row>
    <row r="1865" spans="2:3" x14ac:dyDescent="0.25">
      <c r="B1865" s="257">
        <v>1802</v>
      </c>
      <c r="C1865" s="256">
        <v>151.64333216500634</v>
      </c>
    </row>
    <row r="1866" spans="2:3" x14ac:dyDescent="0.25">
      <c r="B1866" s="257">
        <v>1803</v>
      </c>
      <c r="C1866" s="256">
        <v>137.18525303047062</v>
      </c>
    </row>
    <row r="1867" spans="2:3" x14ac:dyDescent="0.25">
      <c r="B1867" s="257">
        <v>1804</v>
      </c>
      <c r="C1867" s="256">
        <v>131.87794912204211</v>
      </c>
    </row>
    <row r="1868" spans="2:3" x14ac:dyDescent="0.25">
      <c r="B1868" s="257">
        <v>1805</v>
      </c>
      <c r="C1868" s="256">
        <v>158.14864438277837</v>
      </c>
    </row>
    <row r="1869" spans="2:3" x14ac:dyDescent="0.25">
      <c r="B1869" s="257">
        <v>1806</v>
      </c>
      <c r="C1869" s="256">
        <v>146.16167403863048</v>
      </c>
    </row>
    <row r="1870" spans="2:3" x14ac:dyDescent="0.25">
      <c r="B1870" s="257">
        <v>1807</v>
      </c>
      <c r="C1870" s="256">
        <v>91.081133894377672</v>
      </c>
    </row>
    <row r="1871" spans="2:3" x14ac:dyDescent="0.25">
      <c r="B1871" s="257">
        <v>1808</v>
      </c>
      <c r="C1871" s="256">
        <v>127.49705967669236</v>
      </c>
    </row>
    <row r="1872" spans="2:3" x14ac:dyDescent="0.25">
      <c r="B1872" s="257">
        <v>1809</v>
      </c>
      <c r="C1872" s="256">
        <v>132.35340539268796</v>
      </c>
    </row>
    <row r="1873" spans="2:3" x14ac:dyDescent="0.25">
      <c r="B1873" s="257">
        <v>1810</v>
      </c>
      <c r="C1873" s="256">
        <v>102.98940214762483</v>
      </c>
    </row>
    <row r="1874" spans="2:3" x14ac:dyDescent="0.25">
      <c r="B1874" s="257">
        <v>1811</v>
      </c>
      <c r="C1874" s="256">
        <v>115.55152988006878</v>
      </c>
    </row>
    <row r="1875" spans="2:3" x14ac:dyDescent="0.25">
      <c r="B1875" s="257">
        <v>1812</v>
      </c>
      <c r="C1875" s="256">
        <v>105.29184939603917</v>
      </c>
    </row>
    <row r="1876" spans="2:3" x14ac:dyDescent="0.25">
      <c r="B1876" s="257">
        <v>1813</v>
      </c>
      <c r="C1876" s="256">
        <v>147.81986798483638</v>
      </c>
    </row>
    <row r="1877" spans="2:3" x14ac:dyDescent="0.25">
      <c r="B1877" s="257">
        <v>1814</v>
      </c>
      <c r="C1877" s="256">
        <v>137.30664985313467</v>
      </c>
    </row>
    <row r="1878" spans="2:3" x14ac:dyDescent="0.25">
      <c r="B1878" s="257">
        <v>1815</v>
      </c>
      <c r="C1878" s="256">
        <v>160.18456032617462</v>
      </c>
    </row>
    <row r="1879" spans="2:3" x14ac:dyDescent="0.25">
      <c r="B1879" s="257">
        <v>1816</v>
      </c>
      <c r="C1879" s="256">
        <v>132.175188937244</v>
      </c>
    </row>
    <row r="1880" spans="2:3" x14ac:dyDescent="0.25">
      <c r="B1880" s="257">
        <v>1817</v>
      </c>
      <c r="C1880" s="256">
        <v>97.413948880153583</v>
      </c>
    </row>
    <row r="1881" spans="2:3" x14ac:dyDescent="0.25">
      <c r="B1881" s="257">
        <v>1818</v>
      </c>
      <c r="C1881" s="256">
        <v>105.57707598266968</v>
      </c>
    </row>
    <row r="1882" spans="2:3" x14ac:dyDescent="0.25">
      <c r="B1882" s="257">
        <v>1819</v>
      </c>
      <c r="C1882" s="256">
        <v>135.08691220984869</v>
      </c>
    </row>
    <row r="1883" spans="2:3" x14ac:dyDescent="0.25">
      <c r="B1883" s="257">
        <v>1820</v>
      </c>
      <c r="C1883" s="256">
        <v>102.58696277589156</v>
      </c>
    </row>
    <row r="1884" spans="2:3" x14ac:dyDescent="0.25">
      <c r="B1884" s="257">
        <v>1821</v>
      </c>
      <c r="C1884" s="256">
        <v>101.40453829990226</v>
      </c>
    </row>
    <row r="1885" spans="2:3" x14ac:dyDescent="0.25">
      <c r="B1885" s="257">
        <v>1822</v>
      </c>
      <c r="C1885" s="256">
        <v>171.80677606998336</v>
      </c>
    </row>
    <row r="1886" spans="2:3" x14ac:dyDescent="0.25">
      <c r="B1886" s="257">
        <v>1823</v>
      </c>
      <c r="C1886" s="256">
        <v>128.67537340451923</v>
      </c>
    </row>
    <row r="1887" spans="2:3" x14ac:dyDescent="0.25">
      <c r="B1887" s="257">
        <v>1824</v>
      </c>
      <c r="C1887" s="256">
        <v>100.98261203726659</v>
      </c>
    </row>
    <row r="1888" spans="2:3" x14ac:dyDescent="0.25">
      <c r="B1888" s="257">
        <v>1825</v>
      </c>
      <c r="C1888" s="256">
        <v>137.32912415703487</v>
      </c>
    </row>
    <row r="1889" spans="2:3" x14ac:dyDescent="0.25">
      <c r="B1889" s="257">
        <v>1826</v>
      </c>
      <c r="C1889" s="256">
        <v>100.70841205268295</v>
      </c>
    </row>
    <row r="1890" spans="2:3" x14ac:dyDescent="0.25">
      <c r="B1890" s="257">
        <v>1827</v>
      </c>
      <c r="C1890" s="256">
        <v>92.791167044277003</v>
      </c>
    </row>
    <row r="1891" spans="2:3" x14ac:dyDescent="0.25">
      <c r="B1891" s="257">
        <v>1828</v>
      </c>
      <c r="C1891" s="256">
        <v>115.33619525462974</v>
      </c>
    </row>
    <row r="1892" spans="2:3" x14ac:dyDescent="0.25">
      <c r="B1892" s="257">
        <v>1829</v>
      </c>
      <c r="C1892" s="256">
        <v>131.76919981298641</v>
      </c>
    </row>
    <row r="1893" spans="2:3" x14ac:dyDescent="0.25">
      <c r="B1893" s="257">
        <v>1830</v>
      </c>
      <c r="C1893" s="256">
        <v>108.98598817400374</v>
      </c>
    </row>
    <row r="1894" spans="2:3" x14ac:dyDescent="0.25">
      <c r="B1894" s="257">
        <v>1831</v>
      </c>
      <c r="C1894" s="256">
        <v>115.74635249846624</v>
      </c>
    </row>
    <row r="1895" spans="2:3" x14ac:dyDescent="0.25">
      <c r="B1895" s="257">
        <v>1832</v>
      </c>
      <c r="C1895" s="256">
        <v>110.09133630335404</v>
      </c>
    </row>
    <row r="1896" spans="2:3" x14ac:dyDescent="0.25">
      <c r="B1896" s="257">
        <v>1833</v>
      </c>
      <c r="C1896" s="256">
        <v>128.01463504728633</v>
      </c>
    </row>
    <row r="1897" spans="2:3" x14ac:dyDescent="0.25">
      <c r="B1897" s="257">
        <v>1834</v>
      </c>
      <c r="C1897" s="256">
        <v>125.20851702819763</v>
      </c>
    </row>
    <row r="1898" spans="2:3" x14ac:dyDescent="0.25">
      <c r="B1898" s="257">
        <v>1835</v>
      </c>
      <c r="C1898" s="256">
        <v>69.523666626702123</v>
      </c>
    </row>
    <row r="1899" spans="2:3" x14ac:dyDescent="0.25">
      <c r="B1899" s="257">
        <v>1836</v>
      </c>
      <c r="C1899" s="256">
        <v>144.59422735876805</v>
      </c>
    </row>
    <row r="1900" spans="2:3" x14ac:dyDescent="0.25">
      <c r="B1900" s="257">
        <v>1837</v>
      </c>
      <c r="C1900" s="256">
        <v>109.44885483531394</v>
      </c>
    </row>
    <row r="1901" spans="2:3" x14ac:dyDescent="0.25">
      <c r="B1901" s="257">
        <v>1838</v>
      </c>
      <c r="C1901" s="256">
        <v>105.77214593114694</v>
      </c>
    </row>
    <row r="1902" spans="2:3" x14ac:dyDescent="0.25">
      <c r="B1902" s="257">
        <v>1839</v>
      </c>
      <c r="C1902" s="256">
        <v>92.262326298151962</v>
      </c>
    </row>
    <row r="1903" spans="2:3" x14ac:dyDescent="0.25">
      <c r="B1903" s="257">
        <v>1840</v>
      </c>
      <c r="C1903" s="256">
        <v>107.01661075530257</v>
      </c>
    </row>
    <row r="1904" spans="2:3" x14ac:dyDescent="0.25">
      <c r="B1904" s="257">
        <v>1841</v>
      </c>
      <c r="C1904" s="256">
        <v>117.54257465198108</v>
      </c>
    </row>
    <row r="1905" spans="2:3" x14ac:dyDescent="0.25">
      <c r="B1905" s="257">
        <v>1842</v>
      </c>
      <c r="C1905" s="256">
        <v>109.12528274645139</v>
      </c>
    </row>
    <row r="1906" spans="2:3" x14ac:dyDescent="0.25">
      <c r="B1906" s="257">
        <v>1843</v>
      </c>
      <c r="C1906" s="256">
        <v>140.84870814082484</v>
      </c>
    </row>
    <row r="1907" spans="2:3" x14ac:dyDescent="0.25">
      <c r="B1907" s="257">
        <v>1844</v>
      </c>
      <c r="C1907" s="256">
        <v>116.82880618518151</v>
      </c>
    </row>
    <row r="1908" spans="2:3" x14ac:dyDescent="0.25">
      <c r="B1908" s="257">
        <v>1845</v>
      </c>
      <c r="C1908" s="256">
        <v>93.621793592240977</v>
      </c>
    </row>
    <row r="1909" spans="2:3" x14ac:dyDescent="0.25">
      <c r="B1909" s="257">
        <v>1846</v>
      </c>
      <c r="C1909" s="256">
        <v>68.008171841512961</v>
      </c>
    </row>
    <row r="1910" spans="2:3" x14ac:dyDescent="0.25">
      <c r="B1910" s="257">
        <v>1847</v>
      </c>
      <c r="C1910" s="256">
        <v>101.10845514054728</v>
      </c>
    </row>
    <row r="1911" spans="2:3" x14ac:dyDescent="0.25">
      <c r="B1911" s="257">
        <v>1848</v>
      </c>
      <c r="C1911" s="256">
        <v>123.39904494196065</v>
      </c>
    </row>
    <row r="1912" spans="2:3" x14ac:dyDescent="0.25">
      <c r="B1912" s="257">
        <v>1849</v>
      </c>
      <c r="C1912" s="256">
        <v>92.272181342820375</v>
      </c>
    </row>
    <row r="1913" spans="2:3" x14ac:dyDescent="0.25">
      <c r="B1913" s="257">
        <v>1850</v>
      </c>
      <c r="C1913" s="256">
        <v>106.08210277323963</v>
      </c>
    </row>
    <row r="1914" spans="2:3" x14ac:dyDescent="0.25">
      <c r="B1914" s="257">
        <v>1851</v>
      </c>
      <c r="C1914" s="256">
        <v>136.59132965978711</v>
      </c>
    </row>
    <row r="1915" spans="2:3" x14ac:dyDescent="0.25">
      <c r="B1915" s="257">
        <v>1852</v>
      </c>
      <c r="C1915" s="256">
        <v>114.02609221181338</v>
      </c>
    </row>
    <row r="1916" spans="2:3" x14ac:dyDescent="0.25">
      <c r="B1916" s="257">
        <v>1853</v>
      </c>
      <c r="C1916" s="256">
        <v>87.460545659510757</v>
      </c>
    </row>
    <row r="1917" spans="2:3" x14ac:dyDescent="0.25">
      <c r="B1917" s="257">
        <v>1854</v>
      </c>
      <c r="C1917" s="256">
        <v>134.69855295164189</v>
      </c>
    </row>
    <row r="1918" spans="2:3" x14ac:dyDescent="0.25">
      <c r="B1918" s="257">
        <v>1855</v>
      </c>
      <c r="C1918" s="256">
        <v>151.9454143754345</v>
      </c>
    </row>
    <row r="1919" spans="2:3" x14ac:dyDescent="0.25">
      <c r="B1919" s="257">
        <v>1856</v>
      </c>
      <c r="C1919" s="256">
        <v>134.32151369916875</v>
      </c>
    </row>
    <row r="1920" spans="2:3" x14ac:dyDescent="0.25">
      <c r="B1920" s="257">
        <v>1857</v>
      </c>
      <c r="C1920" s="256">
        <v>150.18169189333526</v>
      </c>
    </row>
    <row r="1921" spans="2:3" x14ac:dyDescent="0.25">
      <c r="B1921" s="257">
        <v>1858</v>
      </c>
      <c r="C1921" s="256">
        <v>107.45489204122255</v>
      </c>
    </row>
    <row r="1922" spans="2:3" x14ac:dyDescent="0.25">
      <c r="B1922" s="257">
        <v>1859</v>
      </c>
      <c r="C1922" s="256">
        <v>95.737061447969893</v>
      </c>
    </row>
    <row r="1923" spans="2:3" x14ac:dyDescent="0.25">
      <c r="B1923" s="257">
        <v>1860</v>
      </c>
      <c r="C1923" s="256">
        <v>111.52986857751019</v>
      </c>
    </row>
    <row r="1924" spans="2:3" x14ac:dyDescent="0.25">
      <c r="B1924" s="257">
        <v>1861</v>
      </c>
      <c r="C1924" s="256">
        <v>121.69775805152135</v>
      </c>
    </row>
    <row r="1925" spans="2:3" x14ac:dyDescent="0.25">
      <c r="B1925" s="257">
        <v>1862</v>
      </c>
      <c r="C1925" s="256">
        <v>109.3236180334125</v>
      </c>
    </row>
    <row r="1926" spans="2:3" x14ac:dyDescent="0.25">
      <c r="B1926" s="257">
        <v>1863</v>
      </c>
      <c r="C1926" s="256">
        <v>102.64312269578369</v>
      </c>
    </row>
    <row r="1927" spans="2:3" x14ac:dyDescent="0.25">
      <c r="B1927" s="257">
        <v>1864</v>
      </c>
      <c r="C1927" s="256">
        <v>95.081073074115125</v>
      </c>
    </row>
    <row r="1928" spans="2:3" x14ac:dyDescent="0.25">
      <c r="B1928" s="257">
        <v>1865</v>
      </c>
      <c r="C1928" s="256">
        <v>156.15691850009833</v>
      </c>
    </row>
    <row r="1929" spans="2:3" x14ac:dyDescent="0.25">
      <c r="B1929" s="257">
        <v>1866</v>
      </c>
      <c r="C1929" s="256">
        <v>160.73493533676208</v>
      </c>
    </row>
    <row r="1930" spans="2:3" x14ac:dyDescent="0.25">
      <c r="B1930" s="257">
        <v>1867</v>
      </c>
      <c r="C1930" s="256">
        <v>130.92105242710639</v>
      </c>
    </row>
    <row r="1931" spans="2:3" x14ac:dyDescent="0.25">
      <c r="B1931" s="257">
        <v>1868</v>
      </c>
      <c r="C1931" s="256">
        <v>69.537756093184498</v>
      </c>
    </row>
    <row r="1932" spans="2:3" x14ac:dyDescent="0.25">
      <c r="B1932" s="257">
        <v>1869</v>
      </c>
      <c r="C1932" s="256">
        <v>120.59616860093801</v>
      </c>
    </row>
    <row r="1933" spans="2:3" x14ac:dyDescent="0.25">
      <c r="B1933" s="257">
        <v>1870</v>
      </c>
      <c r="C1933" s="256">
        <v>116.1637487215153</v>
      </c>
    </row>
    <row r="1934" spans="2:3" x14ac:dyDescent="0.25">
      <c r="B1934" s="257">
        <v>1871</v>
      </c>
      <c r="C1934" s="256">
        <v>94.865007889111055</v>
      </c>
    </row>
    <row r="1935" spans="2:3" x14ac:dyDescent="0.25">
      <c r="B1935" s="257">
        <v>1872</v>
      </c>
      <c r="C1935" s="256">
        <v>137.78963194436355</v>
      </c>
    </row>
    <row r="1936" spans="2:3" x14ac:dyDescent="0.25">
      <c r="B1936" s="257">
        <v>1873</v>
      </c>
      <c r="C1936" s="256">
        <v>134.93593975229291</v>
      </c>
    </row>
    <row r="1937" spans="2:3" x14ac:dyDescent="0.25">
      <c r="B1937" s="257">
        <v>1874</v>
      </c>
      <c r="C1937" s="256">
        <v>101.57818257358322</v>
      </c>
    </row>
    <row r="1938" spans="2:3" x14ac:dyDescent="0.25">
      <c r="B1938" s="257">
        <v>1875</v>
      </c>
      <c r="C1938" s="256">
        <v>124.10399922159436</v>
      </c>
    </row>
    <row r="1939" spans="2:3" x14ac:dyDescent="0.25">
      <c r="B1939" s="257">
        <v>1876</v>
      </c>
      <c r="C1939" s="256">
        <v>134.62911366437817</v>
      </c>
    </row>
    <row r="1940" spans="2:3" x14ac:dyDescent="0.25">
      <c r="B1940" s="257">
        <v>1877</v>
      </c>
      <c r="C1940" s="256">
        <v>129.45435564442488</v>
      </c>
    </row>
    <row r="1941" spans="2:3" x14ac:dyDescent="0.25">
      <c r="B1941" s="257">
        <v>1878</v>
      </c>
      <c r="C1941" s="256">
        <v>98.824299376489151</v>
      </c>
    </row>
    <row r="1942" spans="2:3" x14ac:dyDescent="0.25">
      <c r="B1942" s="257">
        <v>1879</v>
      </c>
      <c r="C1942" s="256">
        <v>126.63242766798726</v>
      </c>
    </row>
    <row r="1943" spans="2:3" x14ac:dyDescent="0.25">
      <c r="B1943" s="257">
        <v>1880</v>
      </c>
      <c r="C1943" s="256">
        <v>121.77875338088931</v>
      </c>
    </row>
    <row r="1944" spans="2:3" x14ac:dyDescent="0.25">
      <c r="B1944" s="257">
        <v>1881</v>
      </c>
      <c r="C1944" s="256">
        <v>169.13432248715407</v>
      </c>
    </row>
    <row r="1945" spans="2:3" x14ac:dyDescent="0.25">
      <c r="B1945" s="257">
        <v>1882</v>
      </c>
      <c r="C1945" s="256">
        <v>120.40089147734082</v>
      </c>
    </row>
    <row r="1946" spans="2:3" x14ac:dyDescent="0.25">
      <c r="B1946" s="257">
        <v>1883</v>
      </c>
      <c r="C1946" s="256">
        <v>89.323530886466784</v>
      </c>
    </row>
    <row r="1947" spans="2:3" x14ac:dyDescent="0.25">
      <c r="B1947" s="257">
        <v>1884</v>
      </c>
      <c r="C1947" s="256">
        <v>125.64019936036742</v>
      </c>
    </row>
    <row r="1948" spans="2:3" x14ac:dyDescent="0.25">
      <c r="B1948" s="257">
        <v>1885</v>
      </c>
      <c r="C1948" s="256">
        <v>90.906113128080193</v>
      </c>
    </row>
    <row r="1949" spans="2:3" x14ac:dyDescent="0.25">
      <c r="B1949" s="257">
        <v>1886</v>
      </c>
      <c r="C1949" s="256">
        <v>112.74274560603305</v>
      </c>
    </row>
    <row r="1950" spans="2:3" x14ac:dyDescent="0.25">
      <c r="B1950" s="257">
        <v>1887</v>
      </c>
      <c r="C1950" s="256">
        <v>114.75909910737163</v>
      </c>
    </row>
    <row r="1951" spans="2:3" x14ac:dyDescent="0.25">
      <c r="B1951" s="257">
        <v>1888</v>
      </c>
      <c r="C1951" s="256">
        <v>123.53515446161488</v>
      </c>
    </row>
    <row r="1952" spans="2:3" x14ac:dyDescent="0.25">
      <c r="B1952" s="257">
        <v>1889</v>
      </c>
      <c r="C1952" s="256">
        <v>79.602593223348464</v>
      </c>
    </row>
    <row r="1953" spans="2:3" x14ac:dyDescent="0.25">
      <c r="B1953" s="257">
        <v>1890</v>
      </c>
      <c r="C1953" s="256">
        <v>134.32987869907319</v>
      </c>
    </row>
    <row r="1954" spans="2:3" x14ac:dyDescent="0.25">
      <c r="B1954" s="257">
        <v>1891</v>
      </c>
      <c r="C1954" s="256">
        <v>93.910823556485781</v>
      </c>
    </row>
    <row r="1955" spans="2:3" x14ac:dyDescent="0.25">
      <c r="B1955" s="257">
        <v>1892</v>
      </c>
      <c r="C1955" s="256">
        <v>97.397681597058394</v>
      </c>
    </row>
    <row r="1956" spans="2:3" x14ac:dyDescent="0.25">
      <c r="B1956" s="257">
        <v>1893</v>
      </c>
      <c r="C1956" s="256">
        <v>116.50209374389516</v>
      </c>
    </row>
    <row r="1957" spans="2:3" x14ac:dyDescent="0.25">
      <c r="B1957" s="257">
        <v>1894</v>
      </c>
      <c r="C1957" s="256">
        <v>100.7992642902669</v>
      </c>
    </row>
    <row r="1958" spans="2:3" x14ac:dyDescent="0.25">
      <c r="B1958" s="257">
        <v>1895</v>
      </c>
      <c r="C1958" s="256">
        <v>132.80018762979293</v>
      </c>
    </row>
    <row r="1959" spans="2:3" x14ac:dyDescent="0.25">
      <c r="B1959" s="257">
        <v>1896</v>
      </c>
      <c r="C1959" s="256">
        <v>72.450829843402289</v>
      </c>
    </row>
    <row r="1960" spans="2:3" x14ac:dyDescent="0.25">
      <c r="B1960" s="257">
        <v>1897</v>
      </c>
      <c r="C1960" s="256">
        <v>124.3997925054496</v>
      </c>
    </row>
    <row r="1961" spans="2:3" x14ac:dyDescent="0.25">
      <c r="B1961" s="257">
        <v>1898</v>
      </c>
      <c r="C1961" s="256">
        <v>153.50616520946787</v>
      </c>
    </row>
    <row r="1962" spans="2:3" x14ac:dyDescent="0.25">
      <c r="B1962" s="257">
        <v>1899</v>
      </c>
      <c r="C1962" s="256">
        <v>99.845337456848767</v>
      </c>
    </row>
    <row r="1963" spans="2:3" x14ac:dyDescent="0.25">
      <c r="B1963" s="257">
        <v>1900</v>
      </c>
      <c r="C1963" s="256">
        <v>119.46526469133991</v>
      </c>
    </row>
    <row r="1964" spans="2:3" x14ac:dyDescent="0.25">
      <c r="B1964" s="257">
        <v>1901</v>
      </c>
      <c r="C1964" s="256">
        <v>108.56725844703394</v>
      </c>
    </row>
    <row r="1965" spans="2:3" x14ac:dyDescent="0.25">
      <c r="B1965" s="257">
        <v>1902</v>
      </c>
      <c r="C1965" s="256">
        <v>155.6140575802774</v>
      </c>
    </row>
    <row r="1966" spans="2:3" x14ac:dyDescent="0.25">
      <c r="B1966" s="257">
        <v>1903</v>
      </c>
      <c r="C1966" s="256">
        <v>116.13975428125154</v>
      </c>
    </row>
    <row r="1967" spans="2:3" x14ac:dyDescent="0.25">
      <c r="B1967" s="257">
        <v>1904</v>
      </c>
      <c r="C1967" s="256">
        <v>189.07068566552346</v>
      </c>
    </row>
    <row r="1968" spans="2:3" x14ac:dyDescent="0.25">
      <c r="B1968" s="257">
        <v>1905</v>
      </c>
      <c r="C1968" s="256">
        <v>92.740135386365949</v>
      </c>
    </row>
    <row r="1969" spans="2:3" x14ac:dyDescent="0.25">
      <c r="B1969" s="257">
        <v>1906</v>
      </c>
      <c r="C1969" s="256">
        <v>110.4461440487796</v>
      </c>
    </row>
    <row r="1970" spans="2:3" x14ac:dyDescent="0.25">
      <c r="B1970" s="257">
        <v>1907</v>
      </c>
      <c r="C1970" s="256">
        <v>88.052217813901677</v>
      </c>
    </row>
    <row r="1971" spans="2:3" x14ac:dyDescent="0.25">
      <c r="B1971" s="257">
        <v>1908</v>
      </c>
      <c r="C1971" s="256">
        <v>88.929842901647589</v>
      </c>
    </row>
    <row r="1972" spans="2:3" x14ac:dyDescent="0.25">
      <c r="B1972" s="257">
        <v>1909</v>
      </c>
      <c r="C1972" s="256">
        <v>96.988311622898905</v>
      </c>
    </row>
    <row r="1973" spans="2:3" x14ac:dyDescent="0.25">
      <c r="B1973" s="257">
        <v>1910</v>
      </c>
      <c r="C1973" s="256">
        <v>135.59794732644895</v>
      </c>
    </row>
    <row r="1974" spans="2:3" x14ac:dyDescent="0.25">
      <c r="B1974" s="257">
        <v>1911</v>
      </c>
      <c r="C1974" s="256">
        <v>113.33612833234606</v>
      </c>
    </row>
    <row r="1975" spans="2:3" x14ac:dyDescent="0.25">
      <c r="B1975" s="257">
        <v>1912</v>
      </c>
      <c r="C1975" s="256">
        <v>121.62865517291827</v>
      </c>
    </row>
    <row r="1976" spans="2:3" x14ac:dyDescent="0.25">
      <c r="B1976" s="257">
        <v>1913</v>
      </c>
      <c r="C1976" s="256">
        <v>138.94023325373641</v>
      </c>
    </row>
    <row r="1977" spans="2:3" x14ac:dyDescent="0.25">
      <c r="B1977" s="257">
        <v>1914</v>
      </c>
      <c r="C1977" s="256">
        <v>163.00720008722234</v>
      </c>
    </row>
    <row r="1978" spans="2:3" x14ac:dyDescent="0.25">
      <c r="B1978" s="257">
        <v>1915</v>
      </c>
      <c r="C1978" s="256">
        <v>107.30271388941618</v>
      </c>
    </row>
    <row r="1979" spans="2:3" x14ac:dyDescent="0.25">
      <c r="B1979" s="257">
        <v>1916</v>
      </c>
      <c r="C1979" s="256">
        <v>153.90442650688891</v>
      </c>
    </row>
    <row r="1980" spans="2:3" x14ac:dyDescent="0.25">
      <c r="B1980" s="257">
        <v>1917</v>
      </c>
      <c r="C1980" s="256">
        <v>109.47486169211592</v>
      </c>
    </row>
    <row r="1981" spans="2:3" x14ac:dyDescent="0.25">
      <c r="B1981" s="257">
        <v>1918</v>
      </c>
      <c r="C1981" s="256">
        <v>139.76278035714606</v>
      </c>
    </row>
    <row r="1982" spans="2:3" x14ac:dyDescent="0.25">
      <c r="B1982" s="257">
        <v>1919</v>
      </c>
      <c r="C1982" s="256">
        <v>150.27676207029501</v>
      </c>
    </row>
    <row r="1983" spans="2:3" x14ac:dyDescent="0.25">
      <c r="B1983" s="257">
        <v>1920</v>
      </c>
      <c r="C1983" s="256">
        <v>105.64749168069973</v>
      </c>
    </row>
    <row r="1984" spans="2:3" x14ac:dyDescent="0.25">
      <c r="B1984" s="257">
        <v>1921</v>
      </c>
      <c r="C1984" s="256">
        <v>129.72708651077681</v>
      </c>
    </row>
    <row r="1985" spans="2:3" x14ac:dyDescent="0.25">
      <c r="B1985" s="257">
        <v>1922</v>
      </c>
      <c r="C1985" s="256">
        <v>100.99230737561439</v>
      </c>
    </row>
    <row r="1986" spans="2:3" x14ac:dyDescent="0.25">
      <c r="B1986" s="257">
        <v>1923</v>
      </c>
      <c r="C1986" s="256">
        <v>125.17738455435162</v>
      </c>
    </row>
    <row r="1987" spans="2:3" x14ac:dyDescent="0.25">
      <c r="B1987" s="257">
        <v>1924</v>
      </c>
      <c r="C1987" s="256">
        <v>146.77466963695184</v>
      </c>
    </row>
    <row r="1988" spans="2:3" x14ac:dyDescent="0.25">
      <c r="B1988" s="257">
        <v>1925</v>
      </c>
      <c r="C1988" s="256">
        <v>135.67489089856281</v>
      </c>
    </row>
    <row r="1989" spans="2:3" x14ac:dyDescent="0.25">
      <c r="B1989" s="257">
        <v>1926</v>
      </c>
      <c r="C1989" s="256">
        <v>115.75713941042892</v>
      </c>
    </row>
    <row r="1990" spans="2:3" x14ac:dyDescent="0.25">
      <c r="B1990" s="257">
        <v>1927</v>
      </c>
      <c r="C1990" s="256">
        <v>96.704315829009317</v>
      </c>
    </row>
    <row r="1991" spans="2:3" x14ac:dyDescent="0.25">
      <c r="B1991" s="257">
        <v>1928</v>
      </c>
      <c r="C1991" s="256">
        <v>151.02778233305753</v>
      </c>
    </row>
    <row r="1992" spans="2:3" x14ac:dyDescent="0.25">
      <c r="B1992" s="257">
        <v>1929</v>
      </c>
      <c r="C1992" s="256">
        <v>125.93107422947868</v>
      </c>
    </row>
    <row r="1993" spans="2:3" x14ac:dyDescent="0.25">
      <c r="B1993" s="257">
        <v>1930</v>
      </c>
      <c r="C1993" s="256">
        <v>98.335776898207698</v>
      </c>
    </row>
    <row r="1994" spans="2:3" x14ac:dyDescent="0.25">
      <c r="B1994" s="257">
        <v>1931</v>
      </c>
      <c r="C1994" s="256">
        <v>102.73758869746901</v>
      </c>
    </row>
    <row r="1995" spans="2:3" x14ac:dyDescent="0.25">
      <c r="B1995" s="257">
        <v>1932</v>
      </c>
      <c r="C1995" s="256">
        <v>159.91786344852369</v>
      </c>
    </row>
    <row r="1996" spans="2:3" x14ac:dyDescent="0.25">
      <c r="B1996" s="257">
        <v>1933</v>
      </c>
      <c r="C1996" s="256">
        <v>167.60595964325051</v>
      </c>
    </row>
    <row r="1997" spans="2:3" x14ac:dyDescent="0.25">
      <c r="B1997" s="257">
        <v>1934</v>
      </c>
      <c r="C1997" s="256">
        <v>142.39722766287969</v>
      </c>
    </row>
    <row r="1998" spans="2:3" x14ac:dyDescent="0.25">
      <c r="B1998" s="257">
        <v>1935</v>
      </c>
      <c r="C1998" s="256">
        <v>111.10979655675879</v>
      </c>
    </row>
    <row r="1999" spans="2:3" x14ac:dyDescent="0.25">
      <c r="B1999" s="257">
        <v>1936</v>
      </c>
      <c r="C1999" s="256">
        <v>115.00735295546674</v>
      </c>
    </row>
    <row r="2000" spans="2:3" x14ac:dyDescent="0.25">
      <c r="B2000" s="257">
        <v>1937</v>
      </c>
      <c r="C2000" s="256">
        <v>146.62841638019157</v>
      </c>
    </row>
    <row r="2001" spans="2:3" x14ac:dyDescent="0.25">
      <c r="B2001" s="257">
        <v>1938</v>
      </c>
      <c r="C2001" s="256">
        <v>112.54984931076436</v>
      </c>
    </row>
    <row r="2002" spans="2:3" x14ac:dyDescent="0.25">
      <c r="B2002" s="257">
        <v>1939</v>
      </c>
      <c r="C2002" s="256">
        <v>138.40416067362096</v>
      </c>
    </row>
    <row r="2003" spans="2:3" x14ac:dyDescent="0.25">
      <c r="B2003" s="257">
        <v>1940</v>
      </c>
      <c r="C2003" s="256">
        <v>135.48634333968931</v>
      </c>
    </row>
    <row r="2004" spans="2:3" x14ac:dyDescent="0.25">
      <c r="B2004" s="257">
        <v>1941</v>
      </c>
      <c r="C2004" s="256">
        <v>112.20535501614432</v>
      </c>
    </row>
    <row r="2005" spans="2:3" x14ac:dyDescent="0.25">
      <c r="B2005" s="257">
        <v>1942</v>
      </c>
      <c r="C2005" s="256">
        <v>81.014876700861464</v>
      </c>
    </row>
    <row r="2006" spans="2:3" x14ac:dyDescent="0.25">
      <c r="B2006" s="257">
        <v>1943</v>
      </c>
      <c r="C2006" s="256">
        <v>129.59183369963944</v>
      </c>
    </row>
    <row r="2007" spans="2:3" x14ac:dyDescent="0.25">
      <c r="B2007" s="257">
        <v>1944</v>
      </c>
      <c r="C2007" s="256">
        <v>121.64442155400198</v>
      </c>
    </row>
    <row r="2008" spans="2:3" x14ac:dyDescent="0.25">
      <c r="B2008" s="257">
        <v>1945</v>
      </c>
      <c r="C2008" s="256">
        <v>109.97213211927698</v>
      </c>
    </row>
    <row r="2009" spans="2:3" x14ac:dyDescent="0.25">
      <c r="B2009" s="257">
        <v>1946</v>
      </c>
      <c r="C2009" s="256">
        <v>94.925199465700956</v>
      </c>
    </row>
    <row r="2010" spans="2:3" x14ac:dyDescent="0.25">
      <c r="B2010" s="257">
        <v>1947</v>
      </c>
      <c r="C2010" s="256">
        <v>120.52921496036427</v>
      </c>
    </row>
    <row r="2011" spans="2:3" x14ac:dyDescent="0.25">
      <c r="B2011" s="257">
        <v>1948</v>
      </c>
      <c r="C2011" s="256">
        <v>157.92809076967208</v>
      </c>
    </row>
    <row r="2012" spans="2:3" x14ac:dyDescent="0.25">
      <c r="B2012" s="257">
        <v>1949</v>
      </c>
      <c r="C2012" s="256">
        <v>141.8385013293159</v>
      </c>
    </row>
    <row r="2013" spans="2:3" x14ac:dyDescent="0.25">
      <c r="B2013" s="257">
        <v>1950</v>
      </c>
      <c r="C2013" s="256">
        <v>148.5156127630145</v>
      </c>
    </row>
    <row r="2014" spans="2:3" x14ac:dyDescent="0.25">
      <c r="B2014" s="257">
        <v>1951</v>
      </c>
      <c r="C2014" s="256">
        <v>130.1311859606503</v>
      </c>
    </row>
    <row r="2015" spans="2:3" x14ac:dyDescent="0.25">
      <c r="B2015" s="257">
        <v>1952</v>
      </c>
      <c r="C2015" s="256">
        <v>114.98112530721366</v>
      </c>
    </row>
    <row r="2016" spans="2:3" x14ac:dyDescent="0.25">
      <c r="B2016" s="257">
        <v>1953</v>
      </c>
      <c r="C2016" s="256">
        <v>92.184532883034478</v>
      </c>
    </row>
    <row r="2017" spans="2:3" x14ac:dyDescent="0.25">
      <c r="B2017" s="257">
        <v>1954</v>
      </c>
      <c r="C2017" s="256">
        <v>124.88715314860664</v>
      </c>
    </row>
    <row r="2018" spans="2:3" x14ac:dyDescent="0.25">
      <c r="B2018" s="257">
        <v>1955</v>
      </c>
      <c r="C2018" s="256">
        <v>119.82169169385095</v>
      </c>
    </row>
    <row r="2019" spans="2:3" x14ac:dyDescent="0.25">
      <c r="B2019" s="257">
        <v>1956</v>
      </c>
      <c r="C2019" s="256">
        <v>139.32908387464209</v>
      </c>
    </row>
    <row r="2020" spans="2:3" x14ac:dyDescent="0.25">
      <c r="B2020" s="257">
        <v>1957</v>
      </c>
      <c r="C2020" s="256">
        <v>162.7339091686795</v>
      </c>
    </row>
    <row r="2021" spans="2:3" x14ac:dyDescent="0.25">
      <c r="B2021" s="257">
        <v>1958</v>
      </c>
      <c r="C2021" s="256">
        <v>107.18236266700394</v>
      </c>
    </row>
    <row r="2022" spans="2:3" x14ac:dyDescent="0.25">
      <c r="B2022" s="257">
        <v>1959</v>
      </c>
      <c r="C2022" s="256">
        <v>116.69362923256399</v>
      </c>
    </row>
    <row r="2023" spans="2:3" x14ac:dyDescent="0.25">
      <c r="B2023" s="257">
        <v>1960</v>
      </c>
      <c r="C2023" s="256">
        <v>164.28506425967072</v>
      </c>
    </row>
    <row r="2024" spans="2:3" x14ac:dyDescent="0.25">
      <c r="B2024" s="257">
        <v>1961</v>
      </c>
      <c r="C2024" s="256">
        <v>122.16154552841722</v>
      </c>
    </row>
    <row r="2025" spans="2:3" x14ac:dyDescent="0.25">
      <c r="B2025" s="257">
        <v>1962</v>
      </c>
      <c r="C2025" s="256">
        <v>162.67420816971079</v>
      </c>
    </row>
    <row r="2026" spans="2:3" x14ac:dyDescent="0.25">
      <c r="B2026" s="257">
        <v>1963</v>
      </c>
      <c r="C2026" s="256">
        <v>94.754395034164162</v>
      </c>
    </row>
    <row r="2027" spans="2:3" x14ac:dyDescent="0.25">
      <c r="B2027" s="257">
        <v>1964</v>
      </c>
      <c r="C2027" s="256">
        <v>133.97113174597823</v>
      </c>
    </row>
    <row r="2028" spans="2:3" x14ac:dyDescent="0.25">
      <c r="B2028" s="257">
        <v>1965</v>
      </c>
      <c r="C2028" s="256">
        <v>83.078742331571391</v>
      </c>
    </row>
    <row r="2029" spans="2:3" x14ac:dyDescent="0.25">
      <c r="B2029" s="257">
        <v>1966</v>
      </c>
      <c r="C2029" s="256">
        <v>115.57660658980276</v>
      </c>
    </row>
    <row r="2030" spans="2:3" x14ac:dyDescent="0.25">
      <c r="B2030" s="257">
        <v>1967</v>
      </c>
      <c r="C2030" s="256">
        <v>86.888724745204016</v>
      </c>
    </row>
    <row r="2031" spans="2:3" x14ac:dyDescent="0.25">
      <c r="B2031" s="257">
        <v>1968</v>
      </c>
      <c r="C2031" s="256">
        <v>97.155142750699355</v>
      </c>
    </row>
    <row r="2032" spans="2:3" x14ac:dyDescent="0.25">
      <c r="B2032" s="257">
        <v>1969</v>
      </c>
      <c r="C2032" s="256">
        <v>115.27406403405418</v>
      </c>
    </row>
    <row r="2033" spans="2:3" x14ac:dyDescent="0.25">
      <c r="B2033" s="257">
        <v>1970</v>
      </c>
      <c r="C2033" s="256">
        <v>114.15594564501733</v>
      </c>
    </row>
    <row r="2034" spans="2:3" x14ac:dyDescent="0.25">
      <c r="B2034" s="257">
        <v>1971</v>
      </c>
      <c r="C2034" s="256">
        <v>115.07133584776518</v>
      </c>
    </row>
    <row r="2035" spans="2:3" x14ac:dyDescent="0.25">
      <c r="B2035" s="257">
        <v>1972</v>
      </c>
      <c r="C2035" s="256">
        <v>146.2677551996448</v>
      </c>
    </row>
    <row r="2036" spans="2:3" x14ac:dyDescent="0.25">
      <c r="B2036" s="257">
        <v>1973</v>
      </c>
      <c r="C2036" s="256">
        <v>98.847770146718574</v>
      </c>
    </row>
    <row r="2037" spans="2:3" x14ac:dyDescent="0.25">
      <c r="B2037" s="257">
        <v>1974</v>
      </c>
      <c r="C2037" s="256">
        <v>108.98855466761354</v>
      </c>
    </row>
    <row r="2038" spans="2:3" x14ac:dyDescent="0.25">
      <c r="B2038" s="257">
        <v>1975</v>
      </c>
      <c r="C2038" s="256">
        <v>107.82911209210869</v>
      </c>
    </row>
    <row r="2039" spans="2:3" x14ac:dyDescent="0.25">
      <c r="B2039" s="257">
        <v>1976</v>
      </c>
      <c r="C2039" s="256">
        <v>120.45214496759112</v>
      </c>
    </row>
    <row r="2040" spans="2:3" x14ac:dyDescent="0.25">
      <c r="B2040" s="257">
        <v>1977</v>
      </c>
      <c r="C2040" s="256">
        <v>108.50282595935141</v>
      </c>
    </row>
    <row r="2041" spans="2:3" x14ac:dyDescent="0.25">
      <c r="B2041" s="257">
        <v>1978</v>
      </c>
      <c r="C2041" s="256">
        <v>132.32302702168144</v>
      </c>
    </row>
    <row r="2042" spans="2:3" x14ac:dyDescent="0.25">
      <c r="B2042" s="257">
        <v>1979</v>
      </c>
      <c r="C2042" s="256">
        <v>66.128259910838295</v>
      </c>
    </row>
    <row r="2043" spans="2:3" x14ac:dyDescent="0.25">
      <c r="B2043" s="257">
        <v>1980</v>
      </c>
      <c r="C2043" s="256">
        <v>118.02024555453602</v>
      </c>
    </row>
    <row r="2044" spans="2:3" x14ac:dyDescent="0.25">
      <c r="B2044" s="257">
        <v>1981</v>
      </c>
      <c r="C2044" s="256">
        <v>139.11122863416938</v>
      </c>
    </row>
    <row r="2045" spans="2:3" x14ac:dyDescent="0.25">
      <c r="B2045" s="257">
        <v>1982</v>
      </c>
      <c r="C2045" s="256">
        <v>75.178039411294876</v>
      </c>
    </row>
    <row r="2046" spans="2:3" x14ac:dyDescent="0.25">
      <c r="B2046" s="257">
        <v>1983</v>
      </c>
      <c r="C2046" s="256">
        <v>113.28793522821043</v>
      </c>
    </row>
    <row r="2047" spans="2:3" x14ac:dyDescent="0.25">
      <c r="B2047" s="257">
        <v>1984</v>
      </c>
      <c r="C2047" s="256">
        <v>165.36896054403044</v>
      </c>
    </row>
    <row r="2048" spans="2:3" x14ac:dyDescent="0.25">
      <c r="B2048" s="257">
        <v>1985</v>
      </c>
      <c r="C2048" s="256">
        <v>106.84571585831215</v>
      </c>
    </row>
    <row r="2049" spans="2:3" x14ac:dyDescent="0.25">
      <c r="B2049" s="257">
        <v>1986</v>
      </c>
      <c r="C2049" s="256">
        <v>125.32909016900696</v>
      </c>
    </row>
    <row r="2050" spans="2:3" x14ac:dyDescent="0.25">
      <c r="B2050" s="257">
        <v>1987</v>
      </c>
      <c r="C2050" s="256">
        <v>145.57193233508096</v>
      </c>
    </row>
    <row r="2051" spans="2:3" x14ac:dyDescent="0.25">
      <c r="B2051" s="257">
        <v>1988</v>
      </c>
      <c r="C2051" s="256">
        <v>108.49400462406126</v>
      </c>
    </row>
    <row r="2052" spans="2:3" x14ac:dyDescent="0.25">
      <c r="B2052" s="257">
        <v>1989</v>
      </c>
      <c r="C2052" s="256">
        <v>172.15438270550337</v>
      </c>
    </row>
    <row r="2053" spans="2:3" x14ac:dyDescent="0.25">
      <c r="B2053" s="257">
        <v>1990</v>
      </c>
      <c r="C2053" s="256">
        <v>93.043850291514644</v>
      </c>
    </row>
    <row r="2054" spans="2:3" x14ac:dyDescent="0.25">
      <c r="B2054" s="257">
        <v>1991</v>
      </c>
      <c r="C2054" s="256">
        <v>102.55437592940579</v>
      </c>
    </row>
    <row r="2055" spans="2:3" x14ac:dyDescent="0.25">
      <c r="B2055" s="257">
        <v>1992</v>
      </c>
      <c r="C2055" s="256">
        <v>110.9111657733249</v>
      </c>
    </row>
    <row r="2056" spans="2:3" x14ac:dyDescent="0.25">
      <c r="B2056" s="257">
        <v>1993</v>
      </c>
      <c r="C2056" s="256">
        <v>96.977366297606693</v>
      </c>
    </row>
    <row r="2057" spans="2:3" x14ac:dyDescent="0.25">
      <c r="B2057" s="257">
        <v>1994</v>
      </c>
      <c r="C2057" s="256">
        <v>142.38162412024445</v>
      </c>
    </row>
    <row r="2058" spans="2:3" x14ac:dyDescent="0.25">
      <c r="B2058" s="257">
        <v>1995</v>
      </c>
      <c r="C2058" s="256">
        <v>107.63645608999597</v>
      </c>
    </row>
    <row r="2059" spans="2:3" x14ac:dyDescent="0.25">
      <c r="B2059" s="257">
        <v>1996</v>
      </c>
      <c r="C2059" s="256">
        <v>130.61996820921505</v>
      </c>
    </row>
    <row r="2060" spans="2:3" x14ac:dyDescent="0.25">
      <c r="B2060" s="257">
        <v>1997</v>
      </c>
      <c r="C2060" s="256">
        <v>85.600528096211633</v>
      </c>
    </row>
    <row r="2061" spans="2:3" x14ac:dyDescent="0.25">
      <c r="B2061" s="257">
        <v>1998</v>
      </c>
      <c r="C2061" s="256">
        <v>116.62133427605971</v>
      </c>
    </row>
    <row r="2062" spans="2:3" x14ac:dyDescent="0.25">
      <c r="B2062" s="257">
        <v>1999</v>
      </c>
      <c r="C2062" s="256">
        <v>121.26140288497683</v>
      </c>
    </row>
    <row r="2063" spans="2:3" x14ac:dyDescent="0.25">
      <c r="B2063" s="257">
        <v>2000</v>
      </c>
      <c r="C2063" s="256">
        <v>145.0068573888301</v>
      </c>
    </row>
    <row r="2064" spans="2:3" x14ac:dyDescent="0.25">
      <c r="B2064" s="257">
        <v>2001</v>
      </c>
      <c r="C2064" s="256">
        <v>127.86849695388457</v>
      </c>
    </row>
    <row r="2065" spans="2:3" x14ac:dyDescent="0.25">
      <c r="B2065" s="257">
        <v>2002</v>
      </c>
      <c r="C2065" s="256">
        <v>113.78021774425714</v>
      </c>
    </row>
    <row r="2066" spans="2:3" x14ac:dyDescent="0.25">
      <c r="B2066" s="257">
        <v>2003</v>
      </c>
      <c r="C2066" s="256">
        <v>99.733064409917546</v>
      </c>
    </row>
    <row r="2067" spans="2:3" x14ac:dyDescent="0.25">
      <c r="B2067" s="257">
        <v>2004</v>
      </c>
      <c r="C2067" s="256">
        <v>134.40767464483127</v>
      </c>
    </row>
    <row r="2068" spans="2:3" x14ac:dyDescent="0.25">
      <c r="B2068" s="257">
        <v>2005</v>
      </c>
      <c r="C2068" s="256">
        <v>152.53175098569994</v>
      </c>
    </row>
    <row r="2069" spans="2:3" x14ac:dyDescent="0.25">
      <c r="B2069" s="257">
        <v>2006</v>
      </c>
      <c r="C2069" s="256">
        <v>119.51132572909738</v>
      </c>
    </row>
    <row r="2070" spans="2:3" x14ac:dyDescent="0.25">
      <c r="B2070" s="257">
        <v>2007</v>
      </c>
      <c r="C2070" s="256">
        <v>90.397205156329434</v>
      </c>
    </row>
    <row r="2071" spans="2:3" x14ac:dyDescent="0.25">
      <c r="B2071" s="257">
        <v>2008</v>
      </c>
      <c r="C2071" s="256">
        <v>82.600981389008027</v>
      </c>
    </row>
    <row r="2072" spans="2:3" x14ac:dyDescent="0.25">
      <c r="B2072" s="257">
        <v>2009</v>
      </c>
      <c r="C2072" s="256">
        <v>123.01582664743873</v>
      </c>
    </row>
    <row r="2073" spans="2:3" x14ac:dyDescent="0.25">
      <c r="B2073" s="257">
        <v>2010</v>
      </c>
      <c r="C2073" s="256">
        <v>183.86750517386139</v>
      </c>
    </row>
    <row r="2074" spans="2:3" x14ac:dyDescent="0.25">
      <c r="B2074" s="257">
        <v>2011</v>
      </c>
      <c r="C2074" s="256">
        <v>87.452645785394793</v>
      </c>
    </row>
    <row r="2075" spans="2:3" x14ac:dyDescent="0.25">
      <c r="B2075" s="257">
        <v>2012</v>
      </c>
      <c r="C2075" s="256">
        <v>141.99992753347911</v>
      </c>
    </row>
    <row r="2076" spans="2:3" x14ac:dyDescent="0.25">
      <c r="B2076" s="257">
        <v>2013</v>
      </c>
      <c r="C2076" s="256">
        <v>140.82873847851738</v>
      </c>
    </row>
    <row r="2077" spans="2:3" x14ac:dyDescent="0.25">
      <c r="B2077" s="257">
        <v>2014</v>
      </c>
      <c r="C2077" s="256">
        <v>115.57215489581974</v>
      </c>
    </row>
    <row r="2078" spans="2:3" x14ac:dyDescent="0.25">
      <c r="B2078" s="257">
        <v>2015</v>
      </c>
      <c r="C2078" s="256">
        <v>119.49157973180611</v>
      </c>
    </row>
    <row r="2079" spans="2:3" x14ac:dyDescent="0.25">
      <c r="B2079" s="257">
        <v>2016</v>
      </c>
      <c r="C2079" s="256">
        <v>149.15245589437257</v>
      </c>
    </row>
    <row r="2080" spans="2:3" x14ac:dyDescent="0.25">
      <c r="B2080" s="257">
        <v>2017</v>
      </c>
      <c r="C2080" s="256">
        <v>123.20403138402079</v>
      </c>
    </row>
    <row r="2081" spans="2:3" x14ac:dyDescent="0.25">
      <c r="B2081" s="257">
        <v>2018</v>
      </c>
      <c r="C2081" s="256">
        <v>143.46761985525103</v>
      </c>
    </row>
    <row r="2082" spans="2:3" x14ac:dyDescent="0.25">
      <c r="B2082" s="257">
        <v>2019</v>
      </c>
      <c r="C2082" s="256">
        <v>133.45577268109221</v>
      </c>
    </row>
    <row r="2083" spans="2:3" x14ac:dyDescent="0.25">
      <c r="B2083" s="257">
        <v>2020</v>
      </c>
      <c r="C2083" s="256">
        <v>156.38836446321773</v>
      </c>
    </row>
    <row r="2084" spans="2:3" x14ac:dyDescent="0.25">
      <c r="B2084" s="257">
        <v>2021</v>
      </c>
      <c r="C2084" s="256">
        <v>92.244168662884675</v>
      </c>
    </row>
    <row r="2085" spans="2:3" x14ac:dyDescent="0.25">
      <c r="B2085" s="257">
        <v>2022</v>
      </c>
      <c r="C2085" s="256">
        <v>114.52741157455461</v>
      </c>
    </row>
    <row r="2086" spans="2:3" x14ac:dyDescent="0.25">
      <c r="B2086" s="257">
        <v>2023</v>
      </c>
      <c r="C2086" s="256">
        <v>91.85140338991738</v>
      </c>
    </row>
    <row r="2087" spans="2:3" x14ac:dyDescent="0.25">
      <c r="B2087" s="257">
        <v>2024</v>
      </c>
      <c r="C2087" s="256">
        <v>106.67243926892478</v>
      </c>
    </row>
    <row r="2088" spans="2:3" x14ac:dyDescent="0.25">
      <c r="B2088" s="257">
        <v>2025</v>
      </c>
      <c r="C2088" s="256">
        <v>106.07830240110424</v>
      </c>
    </row>
    <row r="2089" spans="2:3" x14ac:dyDescent="0.25">
      <c r="B2089" s="257">
        <v>2026</v>
      </c>
      <c r="C2089" s="256">
        <v>104.43984776134005</v>
      </c>
    </row>
    <row r="2090" spans="2:3" x14ac:dyDescent="0.25">
      <c r="B2090" s="257">
        <v>2027</v>
      </c>
      <c r="C2090" s="256">
        <v>118.9422865176201</v>
      </c>
    </row>
    <row r="2091" spans="2:3" x14ac:dyDescent="0.25">
      <c r="B2091" s="257">
        <v>2028</v>
      </c>
      <c r="C2091" s="256">
        <v>123.57943739425657</v>
      </c>
    </row>
    <row r="2092" spans="2:3" x14ac:dyDescent="0.25">
      <c r="B2092" s="257">
        <v>2029</v>
      </c>
      <c r="C2092" s="256">
        <v>103.57777700749037</v>
      </c>
    </row>
    <row r="2093" spans="2:3" x14ac:dyDescent="0.25">
      <c r="B2093" s="257">
        <v>2030</v>
      </c>
      <c r="C2093" s="256">
        <v>137.76072711368181</v>
      </c>
    </row>
    <row r="2094" spans="2:3" x14ac:dyDescent="0.25">
      <c r="B2094" s="257">
        <v>2031</v>
      </c>
      <c r="C2094" s="256">
        <v>134.52219716264116</v>
      </c>
    </row>
    <row r="2095" spans="2:3" x14ac:dyDescent="0.25">
      <c r="B2095" s="257">
        <v>2032</v>
      </c>
      <c r="C2095" s="256">
        <v>100.96436620711512</v>
      </c>
    </row>
    <row r="2096" spans="2:3" x14ac:dyDescent="0.25">
      <c r="B2096" s="257">
        <v>2033</v>
      </c>
      <c r="C2096" s="256">
        <v>127.38610444916361</v>
      </c>
    </row>
    <row r="2097" spans="2:3" x14ac:dyDescent="0.25">
      <c r="B2097" s="257">
        <v>2034</v>
      </c>
      <c r="C2097" s="256">
        <v>111.39604612944964</v>
      </c>
    </row>
    <row r="2098" spans="2:3" x14ac:dyDescent="0.25">
      <c r="B2098" s="257">
        <v>2035</v>
      </c>
      <c r="C2098" s="256">
        <v>144.96218271840078</v>
      </c>
    </row>
    <row r="2099" spans="2:3" x14ac:dyDescent="0.25">
      <c r="B2099" s="257">
        <v>2036</v>
      </c>
      <c r="C2099" s="256">
        <v>130.63137005619367</v>
      </c>
    </row>
    <row r="2100" spans="2:3" x14ac:dyDescent="0.25">
      <c r="B2100" s="257">
        <v>2037</v>
      </c>
      <c r="C2100" s="256">
        <v>135.28409415701873</v>
      </c>
    </row>
    <row r="2101" spans="2:3" x14ac:dyDescent="0.25">
      <c r="B2101" s="257">
        <v>2038</v>
      </c>
      <c r="C2101" s="256">
        <v>89.217467699615923</v>
      </c>
    </row>
    <row r="2102" spans="2:3" x14ac:dyDescent="0.25">
      <c r="B2102" s="257">
        <v>2039</v>
      </c>
      <c r="C2102" s="256">
        <v>105.81311170720754</v>
      </c>
    </row>
    <row r="2103" spans="2:3" x14ac:dyDescent="0.25">
      <c r="B2103" s="257">
        <v>2040</v>
      </c>
      <c r="C2103" s="256">
        <v>126.10951567212939</v>
      </c>
    </row>
    <row r="2104" spans="2:3" x14ac:dyDescent="0.25">
      <c r="B2104" s="257">
        <v>2041</v>
      </c>
      <c r="C2104" s="256">
        <v>168.26434168767889</v>
      </c>
    </row>
    <row r="2105" spans="2:3" x14ac:dyDescent="0.25">
      <c r="B2105" s="257">
        <v>2042</v>
      </c>
      <c r="C2105" s="256">
        <v>169.77743252687804</v>
      </c>
    </row>
    <row r="2106" spans="2:3" x14ac:dyDescent="0.25">
      <c r="B2106" s="257">
        <v>2043</v>
      </c>
      <c r="C2106" s="256">
        <v>109.15874239032811</v>
      </c>
    </row>
    <row r="2107" spans="2:3" x14ac:dyDescent="0.25">
      <c r="B2107" s="257">
        <v>2044</v>
      </c>
      <c r="C2107" s="256">
        <v>102.99704486277932</v>
      </c>
    </row>
    <row r="2108" spans="2:3" x14ac:dyDescent="0.25">
      <c r="B2108" s="257">
        <v>2045</v>
      </c>
      <c r="C2108" s="256">
        <v>89.29242687533926</v>
      </c>
    </row>
    <row r="2109" spans="2:3" x14ac:dyDescent="0.25">
      <c r="B2109" s="257">
        <v>2046</v>
      </c>
      <c r="C2109" s="256">
        <v>119.52597567064781</v>
      </c>
    </row>
    <row r="2110" spans="2:3" x14ac:dyDescent="0.25">
      <c r="B2110" s="257">
        <v>2047</v>
      </c>
      <c r="C2110" s="256">
        <v>115.25241893852228</v>
      </c>
    </row>
    <row r="2111" spans="2:3" x14ac:dyDescent="0.25">
      <c r="B2111" s="257">
        <v>2048</v>
      </c>
      <c r="C2111" s="256">
        <v>144.47005218265815</v>
      </c>
    </row>
    <row r="2112" spans="2:3" x14ac:dyDescent="0.25">
      <c r="B2112" s="257">
        <v>2049</v>
      </c>
      <c r="C2112" s="256">
        <v>155.59301302818389</v>
      </c>
    </row>
    <row r="2113" spans="2:3" x14ac:dyDescent="0.25">
      <c r="B2113" s="257">
        <v>2050</v>
      </c>
      <c r="C2113" s="256">
        <v>81.214289208961887</v>
      </c>
    </row>
    <row r="2114" spans="2:3" x14ac:dyDescent="0.25">
      <c r="B2114" s="257">
        <v>2051</v>
      </c>
      <c r="C2114" s="256">
        <v>149.44751685184281</v>
      </c>
    </row>
    <row r="2115" spans="2:3" x14ac:dyDescent="0.25">
      <c r="B2115" s="257">
        <v>2052</v>
      </c>
      <c r="C2115" s="256">
        <v>145.90345071892261</v>
      </c>
    </row>
    <row r="2116" spans="2:3" x14ac:dyDescent="0.25">
      <c r="B2116" s="257">
        <v>2053</v>
      </c>
      <c r="C2116" s="256">
        <v>144.87943817840861</v>
      </c>
    </row>
    <row r="2117" spans="2:3" x14ac:dyDescent="0.25">
      <c r="B2117" s="257">
        <v>2054</v>
      </c>
      <c r="C2117" s="256">
        <v>118.80332390366854</v>
      </c>
    </row>
    <row r="2118" spans="2:3" x14ac:dyDescent="0.25">
      <c r="B2118" s="257">
        <v>2055</v>
      </c>
      <c r="C2118" s="256">
        <v>93.494149260647447</v>
      </c>
    </row>
    <row r="2119" spans="2:3" x14ac:dyDescent="0.25">
      <c r="B2119" s="257">
        <v>2056</v>
      </c>
      <c r="C2119" s="256">
        <v>123.17298976414389</v>
      </c>
    </row>
    <row r="2120" spans="2:3" x14ac:dyDescent="0.25">
      <c r="B2120" s="257">
        <v>2057</v>
      </c>
      <c r="C2120" s="256">
        <v>116.6860242668682</v>
      </c>
    </row>
    <row r="2121" spans="2:3" x14ac:dyDescent="0.25">
      <c r="B2121" s="257">
        <v>2058</v>
      </c>
      <c r="C2121" s="256">
        <v>56.288767545598112</v>
      </c>
    </row>
    <row r="2122" spans="2:3" x14ac:dyDescent="0.25">
      <c r="B2122" s="257">
        <v>2059</v>
      </c>
      <c r="C2122" s="256">
        <v>103.11069858051255</v>
      </c>
    </row>
    <row r="2123" spans="2:3" x14ac:dyDescent="0.25">
      <c r="B2123" s="257">
        <v>2060</v>
      </c>
      <c r="C2123" s="256">
        <v>144.5524857785706</v>
      </c>
    </row>
    <row r="2124" spans="2:3" x14ac:dyDescent="0.25">
      <c r="B2124" s="257">
        <v>2061</v>
      </c>
      <c r="C2124" s="256">
        <v>176.60236468002526</v>
      </c>
    </row>
    <row r="2125" spans="2:3" x14ac:dyDescent="0.25">
      <c r="B2125" s="257">
        <v>2062</v>
      </c>
      <c r="C2125" s="256">
        <v>146.16632549601894</v>
      </c>
    </row>
    <row r="2126" spans="2:3" x14ac:dyDescent="0.25">
      <c r="B2126" s="257">
        <v>2063</v>
      </c>
      <c r="C2126" s="256">
        <v>107.5216669909787</v>
      </c>
    </row>
    <row r="2127" spans="2:3" x14ac:dyDescent="0.25">
      <c r="B2127" s="257">
        <v>2064</v>
      </c>
      <c r="C2127" s="256">
        <v>154.45893352381825</v>
      </c>
    </row>
    <row r="2128" spans="2:3" x14ac:dyDescent="0.25">
      <c r="B2128" s="257">
        <v>2065</v>
      </c>
      <c r="C2128" s="256">
        <v>102.83413938357215</v>
      </c>
    </row>
    <row r="2129" spans="2:3" x14ac:dyDescent="0.25">
      <c r="B2129" s="257">
        <v>2066</v>
      </c>
      <c r="C2129" s="256">
        <v>87.038203929227421</v>
      </c>
    </row>
    <row r="2130" spans="2:3" x14ac:dyDescent="0.25">
      <c r="B2130" s="257">
        <v>2067</v>
      </c>
      <c r="C2130" s="256">
        <v>151.14760674441047</v>
      </c>
    </row>
    <row r="2131" spans="2:3" x14ac:dyDescent="0.25">
      <c r="B2131" s="257">
        <v>2068</v>
      </c>
      <c r="C2131" s="256">
        <v>124.2456637242272</v>
      </c>
    </row>
    <row r="2132" spans="2:3" x14ac:dyDescent="0.25">
      <c r="B2132" s="257">
        <v>2069</v>
      </c>
      <c r="C2132" s="256">
        <v>138.68182936843701</v>
      </c>
    </row>
    <row r="2133" spans="2:3" x14ac:dyDescent="0.25">
      <c r="B2133" s="257">
        <v>2070</v>
      </c>
      <c r="C2133" s="256">
        <v>83.57713878243672</v>
      </c>
    </row>
    <row r="2134" spans="2:3" x14ac:dyDescent="0.25">
      <c r="B2134" s="257">
        <v>2071</v>
      </c>
      <c r="C2134" s="256">
        <v>113.14600845064768</v>
      </c>
    </row>
    <row r="2135" spans="2:3" x14ac:dyDescent="0.25">
      <c r="B2135" s="257">
        <v>2072</v>
      </c>
      <c r="C2135" s="256">
        <v>130.48375472952264</v>
      </c>
    </row>
    <row r="2136" spans="2:3" x14ac:dyDescent="0.25">
      <c r="B2136" s="257">
        <v>2073</v>
      </c>
      <c r="C2136" s="256">
        <v>67.889874604891688</v>
      </c>
    </row>
    <row r="2137" spans="2:3" x14ac:dyDescent="0.25">
      <c r="B2137" s="257">
        <v>2074</v>
      </c>
      <c r="C2137" s="256">
        <v>117.95911881795379</v>
      </c>
    </row>
    <row r="2138" spans="2:3" x14ac:dyDescent="0.25">
      <c r="B2138" s="257">
        <v>2075</v>
      </c>
      <c r="C2138" s="256">
        <v>79.977570320764755</v>
      </c>
    </row>
    <row r="2139" spans="2:3" x14ac:dyDescent="0.25">
      <c r="B2139" s="257">
        <v>2076</v>
      </c>
      <c r="C2139" s="256">
        <v>156.78398234659264</v>
      </c>
    </row>
    <row r="2140" spans="2:3" x14ac:dyDescent="0.25">
      <c r="B2140" s="257">
        <v>2077</v>
      </c>
      <c r="C2140" s="256">
        <v>157.74051604529339</v>
      </c>
    </row>
    <row r="2141" spans="2:3" x14ac:dyDescent="0.25">
      <c r="B2141" s="257">
        <v>2078</v>
      </c>
      <c r="C2141" s="256">
        <v>101.95113987959019</v>
      </c>
    </row>
    <row r="2142" spans="2:3" x14ac:dyDescent="0.25">
      <c r="B2142" s="257">
        <v>2079</v>
      </c>
      <c r="C2142" s="256">
        <v>156.8332752362187</v>
      </c>
    </row>
    <row r="2143" spans="2:3" x14ac:dyDescent="0.25">
      <c r="B2143" s="257">
        <v>2080</v>
      </c>
      <c r="C2143" s="256">
        <v>114.24954173862088</v>
      </c>
    </row>
    <row r="2144" spans="2:3" x14ac:dyDescent="0.25">
      <c r="B2144" s="257">
        <v>2081</v>
      </c>
      <c r="C2144" s="256">
        <v>96.498709790591704</v>
      </c>
    </row>
    <row r="2145" spans="2:3" x14ac:dyDescent="0.25">
      <c r="B2145" s="257">
        <v>2082</v>
      </c>
      <c r="C2145" s="256">
        <v>104.58908546084119</v>
      </c>
    </row>
    <row r="2146" spans="2:3" x14ac:dyDescent="0.25">
      <c r="B2146" s="257">
        <v>2083</v>
      </c>
      <c r="C2146" s="256">
        <v>146.70491791801186</v>
      </c>
    </row>
    <row r="2147" spans="2:3" x14ac:dyDescent="0.25">
      <c r="B2147" s="257">
        <v>2084</v>
      </c>
      <c r="C2147" s="256">
        <v>195.85912892533045</v>
      </c>
    </row>
    <row r="2148" spans="2:3" x14ac:dyDescent="0.25">
      <c r="B2148" s="257">
        <v>2085</v>
      </c>
      <c r="C2148" s="256">
        <v>86.937349882282632</v>
      </c>
    </row>
    <row r="2149" spans="2:3" x14ac:dyDescent="0.25">
      <c r="B2149" s="257">
        <v>2086</v>
      </c>
      <c r="C2149" s="256">
        <v>53.671253767102428</v>
      </c>
    </row>
    <row r="2150" spans="2:3" x14ac:dyDescent="0.25">
      <c r="B2150" s="257">
        <v>2087</v>
      </c>
      <c r="C2150" s="256">
        <v>113.76886972204973</v>
      </c>
    </row>
    <row r="2151" spans="2:3" x14ac:dyDescent="0.25">
      <c r="B2151" s="257">
        <v>2088</v>
      </c>
      <c r="C2151" s="256">
        <v>138.4775875728343</v>
      </c>
    </row>
    <row r="2152" spans="2:3" x14ac:dyDescent="0.25">
      <c r="B2152" s="257">
        <v>2089</v>
      </c>
      <c r="C2152" s="256">
        <v>139.90645839238726</v>
      </c>
    </row>
    <row r="2153" spans="2:3" x14ac:dyDescent="0.25">
      <c r="B2153" s="257">
        <v>2090</v>
      </c>
      <c r="C2153" s="256">
        <v>134.0472386685498</v>
      </c>
    </row>
    <row r="2154" spans="2:3" x14ac:dyDescent="0.25">
      <c r="B2154" s="257">
        <v>2091</v>
      </c>
      <c r="C2154" s="256">
        <v>117.18515478600649</v>
      </c>
    </row>
    <row r="2155" spans="2:3" x14ac:dyDescent="0.25">
      <c r="B2155" s="257">
        <v>2092</v>
      </c>
      <c r="C2155" s="256">
        <v>82.586638432759315</v>
      </c>
    </row>
    <row r="2156" spans="2:3" x14ac:dyDescent="0.25">
      <c r="B2156" s="257">
        <v>2093</v>
      </c>
      <c r="C2156" s="256">
        <v>106.01245967531273</v>
      </c>
    </row>
    <row r="2157" spans="2:3" x14ac:dyDescent="0.25">
      <c r="B2157" s="257">
        <v>2094</v>
      </c>
      <c r="C2157" s="256">
        <v>154.22840002598153</v>
      </c>
    </row>
    <row r="2158" spans="2:3" x14ac:dyDescent="0.25">
      <c r="B2158" s="257">
        <v>2095</v>
      </c>
      <c r="C2158" s="256">
        <v>118.33893609630594</v>
      </c>
    </row>
    <row r="2159" spans="2:3" x14ac:dyDescent="0.25">
      <c r="B2159" s="257">
        <v>2096</v>
      </c>
      <c r="C2159" s="256">
        <v>120.8869159497745</v>
      </c>
    </row>
    <row r="2160" spans="2:3" x14ac:dyDescent="0.25">
      <c r="B2160" s="257">
        <v>2097</v>
      </c>
      <c r="C2160" s="256">
        <v>103.77795710738857</v>
      </c>
    </row>
    <row r="2161" spans="2:3" x14ac:dyDescent="0.25">
      <c r="B2161" s="257">
        <v>2098</v>
      </c>
      <c r="C2161" s="256">
        <v>102.52497398609722</v>
      </c>
    </row>
    <row r="2162" spans="2:3" x14ac:dyDescent="0.25">
      <c r="B2162" s="257">
        <v>2099</v>
      </c>
      <c r="C2162" s="256">
        <v>94.20760234887814</v>
      </c>
    </row>
    <row r="2163" spans="2:3" x14ac:dyDescent="0.25">
      <c r="B2163" s="257">
        <v>2100</v>
      </c>
      <c r="C2163" s="256">
        <v>124.28512951469168</v>
      </c>
    </row>
    <row r="2164" spans="2:3" x14ac:dyDescent="0.25">
      <c r="B2164" s="257">
        <v>2101</v>
      </c>
      <c r="C2164" s="256">
        <v>142.29747455930169</v>
      </c>
    </row>
    <row r="2165" spans="2:3" x14ac:dyDescent="0.25">
      <c r="B2165" s="257">
        <v>2102</v>
      </c>
      <c r="C2165" s="256">
        <v>109.57114839818227</v>
      </c>
    </row>
    <row r="2166" spans="2:3" x14ac:dyDescent="0.25">
      <c r="B2166" s="257">
        <v>2103</v>
      </c>
      <c r="C2166" s="256">
        <v>123.14937649937895</v>
      </c>
    </row>
    <row r="2167" spans="2:3" x14ac:dyDescent="0.25">
      <c r="B2167" s="257">
        <v>2104</v>
      </c>
      <c r="C2167" s="256">
        <v>122.56721361011333</v>
      </c>
    </row>
    <row r="2168" spans="2:3" x14ac:dyDescent="0.25">
      <c r="B2168" s="257">
        <v>2105</v>
      </c>
      <c r="C2168" s="256">
        <v>110.99958174659811</v>
      </c>
    </row>
    <row r="2169" spans="2:3" x14ac:dyDescent="0.25">
      <c r="B2169" s="257">
        <v>2106</v>
      </c>
      <c r="C2169" s="256">
        <v>118.49053643632888</v>
      </c>
    </row>
    <row r="2170" spans="2:3" x14ac:dyDescent="0.25">
      <c r="B2170" s="257">
        <v>2107</v>
      </c>
      <c r="C2170" s="256">
        <v>91.607010348573581</v>
      </c>
    </row>
    <row r="2171" spans="2:3" x14ac:dyDescent="0.25">
      <c r="B2171" s="257">
        <v>2108</v>
      </c>
      <c r="C2171" s="256">
        <v>95.175570675737561</v>
      </c>
    </row>
    <row r="2172" spans="2:3" x14ac:dyDescent="0.25">
      <c r="B2172" s="257">
        <v>2109</v>
      </c>
      <c r="C2172" s="256">
        <v>176.17727861183516</v>
      </c>
    </row>
    <row r="2173" spans="2:3" x14ac:dyDescent="0.25">
      <c r="B2173" s="257">
        <v>2110</v>
      </c>
      <c r="C2173" s="256">
        <v>122.04455162682984</v>
      </c>
    </row>
    <row r="2174" spans="2:3" x14ac:dyDescent="0.25">
      <c r="B2174" s="257">
        <v>2111</v>
      </c>
      <c r="C2174" s="256">
        <v>87.316538950834172</v>
      </c>
    </row>
    <row r="2175" spans="2:3" x14ac:dyDescent="0.25">
      <c r="B2175" s="257">
        <v>2112</v>
      </c>
      <c r="C2175" s="256">
        <v>107.65842497791594</v>
      </c>
    </row>
    <row r="2176" spans="2:3" x14ac:dyDescent="0.25">
      <c r="B2176" s="257">
        <v>2113</v>
      </c>
      <c r="C2176" s="256">
        <v>107.90064765876548</v>
      </c>
    </row>
    <row r="2177" spans="2:3" x14ac:dyDescent="0.25">
      <c r="B2177" s="257">
        <v>2114</v>
      </c>
      <c r="C2177" s="256">
        <v>99.064725535432302</v>
      </c>
    </row>
    <row r="2178" spans="2:3" x14ac:dyDescent="0.25">
      <c r="B2178" s="257">
        <v>2115</v>
      </c>
      <c r="C2178" s="256">
        <v>114.44133622446674</v>
      </c>
    </row>
    <row r="2179" spans="2:3" x14ac:dyDescent="0.25">
      <c r="B2179" s="257">
        <v>2116</v>
      </c>
      <c r="C2179" s="256">
        <v>139.87277109080947</v>
      </c>
    </row>
    <row r="2180" spans="2:3" x14ac:dyDescent="0.25">
      <c r="B2180" s="257">
        <v>2117</v>
      </c>
      <c r="C2180" s="256">
        <v>93.420692502378088</v>
      </c>
    </row>
    <row r="2181" spans="2:3" x14ac:dyDescent="0.25">
      <c r="B2181" s="257">
        <v>2118</v>
      </c>
      <c r="C2181" s="256">
        <v>97.952183740971009</v>
      </c>
    </row>
    <row r="2182" spans="2:3" x14ac:dyDescent="0.25">
      <c r="B2182" s="257">
        <v>2119</v>
      </c>
      <c r="C2182" s="256">
        <v>69.988792017898334</v>
      </c>
    </row>
    <row r="2183" spans="2:3" x14ac:dyDescent="0.25">
      <c r="B2183" s="257">
        <v>2120</v>
      </c>
      <c r="C2183" s="256">
        <v>103.65301166710711</v>
      </c>
    </row>
    <row r="2184" spans="2:3" x14ac:dyDescent="0.25">
      <c r="B2184" s="257">
        <v>2121</v>
      </c>
      <c r="C2184" s="256">
        <v>131.34634128381862</v>
      </c>
    </row>
    <row r="2185" spans="2:3" x14ac:dyDescent="0.25">
      <c r="B2185" s="257">
        <v>2122</v>
      </c>
      <c r="C2185" s="256">
        <v>123.96848562087932</v>
      </c>
    </row>
    <row r="2186" spans="2:3" x14ac:dyDescent="0.25">
      <c r="B2186" s="257">
        <v>2123</v>
      </c>
      <c r="C2186" s="256">
        <v>85.690360053163758</v>
      </c>
    </row>
    <row r="2187" spans="2:3" x14ac:dyDescent="0.25">
      <c r="B2187" s="257">
        <v>2124</v>
      </c>
      <c r="C2187" s="256">
        <v>119.24585994954569</v>
      </c>
    </row>
    <row r="2188" spans="2:3" x14ac:dyDescent="0.25">
      <c r="B2188" s="257">
        <v>2125</v>
      </c>
      <c r="C2188" s="256">
        <v>95.647019897215884</v>
      </c>
    </row>
    <row r="2189" spans="2:3" x14ac:dyDescent="0.25">
      <c r="B2189" s="257">
        <v>2126</v>
      </c>
      <c r="C2189" s="256">
        <v>120.45561338522809</v>
      </c>
    </row>
    <row r="2190" spans="2:3" x14ac:dyDescent="0.25">
      <c r="B2190" s="257">
        <v>2127</v>
      </c>
      <c r="C2190" s="256">
        <v>137.16468259910042</v>
      </c>
    </row>
    <row r="2191" spans="2:3" x14ac:dyDescent="0.25">
      <c r="B2191" s="257">
        <v>2128</v>
      </c>
      <c r="C2191" s="256">
        <v>124.60477685689446</v>
      </c>
    </row>
    <row r="2192" spans="2:3" x14ac:dyDescent="0.25">
      <c r="B2192" s="257">
        <v>2129</v>
      </c>
      <c r="C2192" s="256">
        <v>127.13501713213611</v>
      </c>
    </row>
    <row r="2193" spans="2:3" x14ac:dyDescent="0.25">
      <c r="B2193" s="257">
        <v>2130</v>
      </c>
      <c r="C2193" s="256">
        <v>137.27969673679175</v>
      </c>
    </row>
    <row r="2194" spans="2:3" x14ac:dyDescent="0.25">
      <c r="B2194" s="257">
        <v>2131</v>
      </c>
      <c r="C2194" s="256">
        <v>95.315209397162221</v>
      </c>
    </row>
    <row r="2195" spans="2:3" x14ac:dyDescent="0.25">
      <c r="B2195" s="257">
        <v>2132</v>
      </c>
      <c r="C2195" s="256">
        <v>99.474429297953321</v>
      </c>
    </row>
    <row r="2196" spans="2:3" x14ac:dyDescent="0.25">
      <c r="B2196" s="257">
        <v>2133</v>
      </c>
      <c r="C2196" s="256">
        <v>107.76335895817715</v>
      </c>
    </row>
    <row r="2197" spans="2:3" x14ac:dyDescent="0.25">
      <c r="B2197" s="257">
        <v>2134</v>
      </c>
      <c r="C2197" s="256">
        <v>118.77894580953343</v>
      </c>
    </row>
    <row r="2198" spans="2:3" x14ac:dyDescent="0.25">
      <c r="B2198" s="257">
        <v>2135</v>
      </c>
      <c r="C2198" s="256">
        <v>115.58190583586928</v>
      </c>
    </row>
    <row r="2199" spans="2:3" x14ac:dyDescent="0.25">
      <c r="B2199" s="257">
        <v>2136</v>
      </c>
      <c r="C2199" s="256">
        <v>148.411766919813</v>
      </c>
    </row>
    <row r="2200" spans="2:3" x14ac:dyDescent="0.25">
      <c r="B2200" s="257">
        <v>2137</v>
      </c>
      <c r="C2200" s="256">
        <v>68.00608015681965</v>
      </c>
    </row>
    <row r="2201" spans="2:3" x14ac:dyDescent="0.25">
      <c r="B2201" s="257">
        <v>2138</v>
      </c>
      <c r="C2201" s="256">
        <v>152.11590836139527</v>
      </c>
    </row>
    <row r="2202" spans="2:3" x14ac:dyDescent="0.25">
      <c r="B2202" s="257">
        <v>2139</v>
      </c>
      <c r="C2202" s="256">
        <v>125.3403300716343</v>
      </c>
    </row>
    <row r="2203" spans="2:3" x14ac:dyDescent="0.25">
      <c r="B2203" s="257">
        <v>2140</v>
      </c>
      <c r="C2203" s="256">
        <v>115.0949957472273</v>
      </c>
    </row>
    <row r="2204" spans="2:3" x14ac:dyDescent="0.25">
      <c r="B2204" s="257">
        <v>2141</v>
      </c>
      <c r="C2204" s="256">
        <v>88.486215965993367</v>
      </c>
    </row>
    <row r="2205" spans="2:3" x14ac:dyDescent="0.25">
      <c r="B2205" s="257">
        <v>2142</v>
      </c>
      <c r="C2205" s="256">
        <v>73.321980165970416</v>
      </c>
    </row>
    <row r="2206" spans="2:3" x14ac:dyDescent="0.25">
      <c r="B2206" s="257">
        <v>2143</v>
      </c>
      <c r="C2206" s="256">
        <v>105.43803376907539</v>
      </c>
    </row>
    <row r="2207" spans="2:3" x14ac:dyDescent="0.25">
      <c r="B2207" s="257">
        <v>2144</v>
      </c>
      <c r="C2207" s="256">
        <v>153.58397690714304</v>
      </c>
    </row>
    <row r="2208" spans="2:3" x14ac:dyDescent="0.25">
      <c r="B2208" s="257">
        <v>2145</v>
      </c>
      <c r="C2208" s="256">
        <v>111.47233455446137</v>
      </c>
    </row>
    <row r="2209" spans="2:3" x14ac:dyDescent="0.25">
      <c r="B2209" s="257">
        <v>2146</v>
      </c>
      <c r="C2209" s="256">
        <v>130.51841162117393</v>
      </c>
    </row>
    <row r="2210" spans="2:3" x14ac:dyDescent="0.25">
      <c r="B2210" s="257">
        <v>2147</v>
      </c>
      <c r="C2210" s="256">
        <v>137.73318013275809</v>
      </c>
    </row>
    <row r="2211" spans="2:3" x14ac:dyDescent="0.25">
      <c r="B2211" s="257">
        <v>2148</v>
      </c>
      <c r="C2211" s="256">
        <v>130.79981083561933</v>
      </c>
    </row>
    <row r="2212" spans="2:3" x14ac:dyDescent="0.25">
      <c r="B2212" s="257">
        <v>2149</v>
      </c>
      <c r="C2212" s="256">
        <v>152.96011703219571</v>
      </c>
    </row>
    <row r="2213" spans="2:3" x14ac:dyDescent="0.25">
      <c r="B2213" s="257">
        <v>2150</v>
      </c>
      <c r="C2213" s="256">
        <v>102.75273726191634</v>
      </c>
    </row>
    <row r="2214" spans="2:3" x14ac:dyDescent="0.25">
      <c r="B2214" s="257">
        <v>2151</v>
      </c>
      <c r="C2214" s="256">
        <v>101.5003789287311</v>
      </c>
    </row>
    <row r="2215" spans="2:3" x14ac:dyDescent="0.25">
      <c r="B2215" s="257">
        <v>2152</v>
      </c>
      <c r="C2215" s="256">
        <v>157.32432457961821</v>
      </c>
    </row>
    <row r="2216" spans="2:3" x14ac:dyDescent="0.25">
      <c r="B2216" s="257">
        <v>2153</v>
      </c>
      <c r="C2216" s="256">
        <v>146.08723454672202</v>
      </c>
    </row>
    <row r="2217" spans="2:3" x14ac:dyDescent="0.25">
      <c r="B2217" s="257">
        <v>2154</v>
      </c>
      <c r="C2217" s="256">
        <v>125.66073000874073</v>
      </c>
    </row>
    <row r="2218" spans="2:3" x14ac:dyDescent="0.25">
      <c r="B2218" s="257">
        <v>2155</v>
      </c>
      <c r="C2218" s="256">
        <v>154.45019070140586</v>
      </c>
    </row>
    <row r="2219" spans="2:3" x14ac:dyDescent="0.25">
      <c r="B2219" s="257">
        <v>2156</v>
      </c>
      <c r="C2219" s="256">
        <v>119.49482196096871</v>
      </c>
    </row>
    <row r="2220" spans="2:3" x14ac:dyDescent="0.25">
      <c r="B2220" s="257">
        <v>2157</v>
      </c>
      <c r="C2220" s="256">
        <v>96.090536841367879</v>
      </c>
    </row>
    <row r="2221" spans="2:3" x14ac:dyDescent="0.25">
      <c r="B2221" s="257">
        <v>2158</v>
      </c>
      <c r="C2221" s="256">
        <v>153.70196793018846</v>
      </c>
    </row>
    <row r="2222" spans="2:3" x14ac:dyDescent="0.25">
      <c r="B2222" s="257">
        <v>2159</v>
      </c>
      <c r="C2222" s="256">
        <v>136.17371213550712</v>
      </c>
    </row>
    <row r="2223" spans="2:3" x14ac:dyDescent="0.25">
      <c r="B2223" s="257">
        <v>2160</v>
      </c>
      <c r="C2223" s="256">
        <v>80.906433651232788</v>
      </c>
    </row>
    <row r="2224" spans="2:3" x14ac:dyDescent="0.25">
      <c r="B2224" s="257">
        <v>2161</v>
      </c>
      <c r="C2224" s="256">
        <v>110.54519303568705</v>
      </c>
    </row>
    <row r="2225" spans="2:3" x14ac:dyDescent="0.25">
      <c r="B2225" s="257">
        <v>2162</v>
      </c>
      <c r="C2225" s="256">
        <v>132.4904541800222</v>
      </c>
    </row>
    <row r="2226" spans="2:3" x14ac:dyDescent="0.25">
      <c r="B2226" s="257">
        <v>2163</v>
      </c>
      <c r="C2226" s="256">
        <v>132.71323869393248</v>
      </c>
    </row>
    <row r="2227" spans="2:3" x14ac:dyDescent="0.25">
      <c r="B2227" s="257">
        <v>2164</v>
      </c>
      <c r="C2227" s="256">
        <v>71.313688820770651</v>
      </c>
    </row>
    <row r="2228" spans="2:3" x14ac:dyDescent="0.25">
      <c r="B2228" s="257">
        <v>2165</v>
      </c>
      <c r="C2228" s="256">
        <v>127.94555759392429</v>
      </c>
    </row>
    <row r="2229" spans="2:3" x14ac:dyDescent="0.25">
      <c r="B2229" s="257">
        <v>2166</v>
      </c>
      <c r="C2229" s="256">
        <v>127.12414131023581</v>
      </c>
    </row>
    <row r="2230" spans="2:3" x14ac:dyDescent="0.25">
      <c r="B2230" s="257">
        <v>2167</v>
      </c>
      <c r="C2230" s="256">
        <v>119.01906888737263</v>
      </c>
    </row>
    <row r="2231" spans="2:3" x14ac:dyDescent="0.25">
      <c r="B2231" s="257">
        <v>2168</v>
      </c>
      <c r="C2231" s="256">
        <v>113.11674261276853</v>
      </c>
    </row>
    <row r="2232" spans="2:3" x14ac:dyDescent="0.25">
      <c r="B2232" s="257">
        <v>2169</v>
      </c>
      <c r="C2232" s="256">
        <v>161.99516667610021</v>
      </c>
    </row>
    <row r="2233" spans="2:3" x14ac:dyDescent="0.25">
      <c r="B2233" s="257">
        <v>2170</v>
      </c>
      <c r="C2233" s="256">
        <v>116.94746060325278</v>
      </c>
    </row>
    <row r="2234" spans="2:3" x14ac:dyDescent="0.25">
      <c r="B2234" s="257">
        <v>2171</v>
      </c>
      <c r="C2234" s="256">
        <v>147.9684509406398</v>
      </c>
    </row>
    <row r="2235" spans="2:3" x14ac:dyDescent="0.25">
      <c r="B2235" s="257">
        <v>2172</v>
      </c>
      <c r="C2235" s="256">
        <v>140.73195627703745</v>
      </c>
    </row>
    <row r="2236" spans="2:3" x14ac:dyDescent="0.25">
      <c r="B2236" s="257">
        <v>2173</v>
      </c>
      <c r="C2236" s="256">
        <v>120.21432949642541</v>
      </c>
    </row>
    <row r="2237" spans="2:3" x14ac:dyDescent="0.25">
      <c r="B2237" s="257">
        <v>2174</v>
      </c>
      <c r="C2237" s="256">
        <v>110.73184365467957</v>
      </c>
    </row>
    <row r="2238" spans="2:3" x14ac:dyDescent="0.25">
      <c r="B2238" s="257">
        <v>2175</v>
      </c>
      <c r="C2238" s="256">
        <v>64.926418088526276</v>
      </c>
    </row>
    <row r="2239" spans="2:3" x14ac:dyDescent="0.25">
      <c r="B2239" s="257">
        <v>2176</v>
      </c>
      <c r="C2239" s="256">
        <v>102.39491545908912</v>
      </c>
    </row>
    <row r="2240" spans="2:3" x14ac:dyDescent="0.25">
      <c r="B2240" s="257">
        <v>2177</v>
      </c>
      <c r="C2240" s="256">
        <v>132.28078454438153</v>
      </c>
    </row>
    <row r="2241" spans="2:3" x14ac:dyDescent="0.25">
      <c r="B2241" s="257">
        <v>2178</v>
      </c>
      <c r="C2241" s="256">
        <v>105.31579224491989</v>
      </c>
    </row>
    <row r="2242" spans="2:3" x14ac:dyDescent="0.25">
      <c r="B2242" s="257">
        <v>2179</v>
      </c>
      <c r="C2242" s="256">
        <v>146.29291567547665</v>
      </c>
    </row>
    <row r="2243" spans="2:3" x14ac:dyDescent="0.25">
      <c r="B2243" s="257">
        <v>2180</v>
      </c>
      <c r="C2243" s="256">
        <v>126.96437480567381</v>
      </c>
    </row>
    <row r="2244" spans="2:3" x14ac:dyDescent="0.25">
      <c r="B2244" s="257">
        <v>2181</v>
      </c>
      <c r="C2244" s="256">
        <v>128.41947047669552</v>
      </c>
    </row>
    <row r="2245" spans="2:3" x14ac:dyDescent="0.25">
      <c r="B2245" s="257">
        <v>2182</v>
      </c>
      <c r="C2245" s="256">
        <v>170.5706924555478</v>
      </c>
    </row>
    <row r="2246" spans="2:3" x14ac:dyDescent="0.25">
      <c r="B2246" s="257">
        <v>2183</v>
      </c>
      <c r="C2246" s="256">
        <v>120.83069577656951</v>
      </c>
    </row>
    <row r="2247" spans="2:3" x14ac:dyDescent="0.25">
      <c r="B2247" s="257">
        <v>2184</v>
      </c>
      <c r="C2247" s="256">
        <v>94.995068825250399</v>
      </c>
    </row>
    <row r="2248" spans="2:3" x14ac:dyDescent="0.25">
      <c r="B2248" s="257">
        <v>2185</v>
      </c>
      <c r="C2248" s="256">
        <v>130.50830260028755</v>
      </c>
    </row>
    <row r="2249" spans="2:3" x14ac:dyDescent="0.25">
      <c r="B2249" s="257">
        <v>2186</v>
      </c>
      <c r="C2249" s="256">
        <v>127.87674818385631</v>
      </c>
    </row>
    <row r="2250" spans="2:3" x14ac:dyDescent="0.25">
      <c r="B2250" s="257">
        <v>2187</v>
      </c>
      <c r="C2250" s="256">
        <v>106.93761025322651</v>
      </c>
    </row>
    <row r="2251" spans="2:3" x14ac:dyDescent="0.25">
      <c r="B2251" s="257">
        <v>2188</v>
      </c>
      <c r="C2251" s="256">
        <v>104.70958262458399</v>
      </c>
    </row>
    <row r="2252" spans="2:3" x14ac:dyDescent="0.25">
      <c r="B2252" s="257">
        <v>2189</v>
      </c>
      <c r="C2252" s="256">
        <v>125.63477183747177</v>
      </c>
    </row>
    <row r="2253" spans="2:3" x14ac:dyDescent="0.25">
      <c r="B2253" s="257">
        <v>2190</v>
      </c>
      <c r="C2253" s="256">
        <v>102.05280403603398</v>
      </c>
    </row>
    <row r="2254" spans="2:3" x14ac:dyDescent="0.25">
      <c r="B2254" s="257">
        <v>2191</v>
      </c>
      <c r="C2254" s="256">
        <v>125.70823849020454</v>
      </c>
    </row>
    <row r="2255" spans="2:3" x14ac:dyDescent="0.25">
      <c r="B2255" s="257">
        <v>2192</v>
      </c>
      <c r="C2255" s="256">
        <v>95.902252520701865</v>
      </c>
    </row>
    <row r="2256" spans="2:3" x14ac:dyDescent="0.25">
      <c r="B2256" s="257">
        <v>2193</v>
      </c>
      <c r="C2256" s="256">
        <v>144.11756389108598</v>
      </c>
    </row>
    <row r="2257" spans="2:3" x14ac:dyDescent="0.25">
      <c r="B2257" s="257">
        <v>2194</v>
      </c>
      <c r="C2257" s="256">
        <v>116.07273763362913</v>
      </c>
    </row>
    <row r="2258" spans="2:3" x14ac:dyDescent="0.25">
      <c r="B2258" s="257">
        <v>2195</v>
      </c>
      <c r="C2258" s="256">
        <v>84.606546052236098</v>
      </c>
    </row>
    <row r="2259" spans="2:3" x14ac:dyDescent="0.25">
      <c r="B2259" s="257">
        <v>2196</v>
      </c>
      <c r="C2259" s="256">
        <v>127.56660613478935</v>
      </c>
    </row>
    <row r="2260" spans="2:3" x14ac:dyDescent="0.25">
      <c r="B2260" s="257">
        <v>2197</v>
      </c>
      <c r="C2260" s="256">
        <v>106.54526557638465</v>
      </c>
    </row>
    <row r="2261" spans="2:3" x14ac:dyDescent="0.25">
      <c r="B2261" s="257">
        <v>2198</v>
      </c>
      <c r="C2261" s="256">
        <v>112.21084899910413</v>
      </c>
    </row>
    <row r="2262" spans="2:3" x14ac:dyDescent="0.25">
      <c r="B2262" s="257">
        <v>2199</v>
      </c>
      <c r="C2262" s="256">
        <v>180.84540153506782</v>
      </c>
    </row>
    <row r="2263" spans="2:3" x14ac:dyDescent="0.25">
      <c r="B2263" s="257">
        <v>2200</v>
      </c>
      <c r="C2263" s="256">
        <v>112.8553169540484</v>
      </c>
    </row>
    <row r="2264" spans="2:3" x14ac:dyDescent="0.25">
      <c r="B2264" s="257">
        <v>2201</v>
      </c>
      <c r="C2264" s="256">
        <v>123.54259117774558</v>
      </c>
    </row>
    <row r="2265" spans="2:3" x14ac:dyDescent="0.25">
      <c r="B2265" s="257">
        <v>2202</v>
      </c>
      <c r="C2265" s="256">
        <v>148.77734808985889</v>
      </c>
    </row>
    <row r="2266" spans="2:3" x14ac:dyDescent="0.25">
      <c r="B2266" s="257">
        <v>2203</v>
      </c>
      <c r="C2266" s="256">
        <v>45.121049662824078</v>
      </c>
    </row>
    <row r="2267" spans="2:3" x14ac:dyDescent="0.25">
      <c r="B2267" s="257">
        <v>2204</v>
      </c>
      <c r="C2267" s="256">
        <v>126.06430725526104</v>
      </c>
    </row>
    <row r="2268" spans="2:3" x14ac:dyDescent="0.25">
      <c r="B2268" s="257">
        <v>2205</v>
      </c>
      <c r="C2268" s="256">
        <v>122.4230185651802</v>
      </c>
    </row>
    <row r="2269" spans="2:3" x14ac:dyDescent="0.25">
      <c r="B2269" s="257">
        <v>2206</v>
      </c>
      <c r="C2269" s="256">
        <v>162.45999940623585</v>
      </c>
    </row>
    <row r="2270" spans="2:3" x14ac:dyDescent="0.25">
      <c r="B2270" s="257">
        <v>2207</v>
      </c>
      <c r="C2270" s="256">
        <v>140.66517882805127</v>
      </c>
    </row>
    <row r="2271" spans="2:3" x14ac:dyDescent="0.25">
      <c r="B2271" s="257">
        <v>2208</v>
      </c>
      <c r="C2271" s="256">
        <v>122.58704019981184</v>
      </c>
    </row>
    <row r="2272" spans="2:3" x14ac:dyDescent="0.25">
      <c r="B2272" s="257">
        <v>2209</v>
      </c>
      <c r="C2272" s="256">
        <v>93.586275516173771</v>
      </c>
    </row>
    <row r="2273" spans="2:3" x14ac:dyDescent="0.25">
      <c r="B2273" s="257">
        <v>2210</v>
      </c>
      <c r="C2273" s="256">
        <v>114.31724184027058</v>
      </c>
    </row>
    <row r="2274" spans="2:3" x14ac:dyDescent="0.25">
      <c r="B2274" s="257">
        <v>2211</v>
      </c>
      <c r="C2274" s="256">
        <v>125.17627718731718</v>
      </c>
    </row>
    <row r="2275" spans="2:3" x14ac:dyDescent="0.25">
      <c r="B2275" s="257">
        <v>2212</v>
      </c>
      <c r="C2275" s="256">
        <v>134.04369144326313</v>
      </c>
    </row>
    <row r="2276" spans="2:3" x14ac:dyDescent="0.25">
      <c r="B2276" s="257">
        <v>2213</v>
      </c>
      <c r="C2276" s="256">
        <v>145.5542263255698</v>
      </c>
    </row>
    <row r="2277" spans="2:3" x14ac:dyDescent="0.25">
      <c r="B2277" s="257">
        <v>2214</v>
      </c>
      <c r="C2277" s="256">
        <v>99.539786814997058</v>
      </c>
    </row>
    <row r="2278" spans="2:3" x14ac:dyDescent="0.25">
      <c r="B2278" s="257">
        <v>2215</v>
      </c>
      <c r="C2278" s="256">
        <v>84.887308978403766</v>
      </c>
    </row>
    <row r="2279" spans="2:3" x14ac:dyDescent="0.25">
      <c r="B2279" s="257">
        <v>2216</v>
      </c>
      <c r="C2279" s="256">
        <v>122.56790647211666</v>
      </c>
    </row>
    <row r="2280" spans="2:3" x14ac:dyDescent="0.25">
      <c r="B2280" s="257">
        <v>2217</v>
      </c>
      <c r="C2280" s="256">
        <v>115.73309338806249</v>
      </c>
    </row>
    <row r="2281" spans="2:3" x14ac:dyDescent="0.25">
      <c r="B2281" s="257">
        <v>2218</v>
      </c>
      <c r="C2281" s="256">
        <v>125.75441629318918</v>
      </c>
    </row>
    <row r="2282" spans="2:3" x14ac:dyDescent="0.25">
      <c r="B2282" s="257">
        <v>2219</v>
      </c>
      <c r="C2282" s="256">
        <v>105.21216500063208</v>
      </c>
    </row>
    <row r="2283" spans="2:3" x14ac:dyDescent="0.25">
      <c r="B2283" s="257">
        <v>2220</v>
      </c>
      <c r="C2283" s="256">
        <v>72.169507360772002</v>
      </c>
    </row>
    <row r="2284" spans="2:3" x14ac:dyDescent="0.25">
      <c r="B2284" s="257">
        <v>2221</v>
      </c>
      <c r="C2284" s="256">
        <v>116.50198081374209</v>
      </c>
    </row>
    <row r="2285" spans="2:3" x14ac:dyDescent="0.25">
      <c r="B2285" s="257">
        <v>2222</v>
      </c>
      <c r="C2285" s="256">
        <v>143.09064582663999</v>
      </c>
    </row>
    <row r="2286" spans="2:3" x14ac:dyDescent="0.25">
      <c r="B2286" s="257">
        <v>2223</v>
      </c>
      <c r="C2286" s="256">
        <v>119.914797949866</v>
      </c>
    </row>
    <row r="2287" spans="2:3" x14ac:dyDescent="0.25">
      <c r="B2287" s="257">
        <v>2224</v>
      </c>
      <c r="C2287" s="256">
        <v>117.50402216373691</v>
      </c>
    </row>
    <row r="2288" spans="2:3" x14ac:dyDescent="0.25">
      <c r="B2288" s="257">
        <v>2225</v>
      </c>
      <c r="C2288" s="256">
        <v>124.47613061316569</v>
      </c>
    </row>
    <row r="2289" spans="2:3" x14ac:dyDescent="0.25">
      <c r="B2289" s="257">
        <v>2226</v>
      </c>
      <c r="C2289" s="256">
        <v>121.06282297480361</v>
      </c>
    </row>
    <row r="2290" spans="2:3" x14ac:dyDescent="0.25">
      <c r="B2290" s="257">
        <v>2227</v>
      </c>
      <c r="C2290" s="256">
        <v>113.34973962757621</v>
      </c>
    </row>
    <row r="2291" spans="2:3" x14ac:dyDescent="0.25">
      <c r="B2291" s="257">
        <v>2228</v>
      </c>
      <c r="C2291" s="256">
        <v>75.645041915220204</v>
      </c>
    </row>
    <row r="2292" spans="2:3" x14ac:dyDescent="0.25">
      <c r="B2292" s="257">
        <v>2229</v>
      </c>
      <c r="C2292" s="256">
        <v>110.79752986251748</v>
      </c>
    </row>
    <row r="2293" spans="2:3" x14ac:dyDescent="0.25">
      <c r="B2293" s="257">
        <v>2230</v>
      </c>
      <c r="C2293" s="256">
        <v>123.23118644988907</v>
      </c>
    </row>
    <row r="2294" spans="2:3" x14ac:dyDescent="0.25">
      <c r="B2294" s="257">
        <v>2231</v>
      </c>
      <c r="C2294" s="256">
        <v>127.82849232440751</v>
      </c>
    </row>
    <row r="2295" spans="2:3" x14ac:dyDescent="0.25">
      <c r="B2295" s="257">
        <v>2232</v>
      </c>
      <c r="C2295" s="256">
        <v>137.43449441098539</v>
      </c>
    </row>
    <row r="2296" spans="2:3" x14ac:dyDescent="0.25">
      <c r="B2296" s="257">
        <v>2233</v>
      </c>
      <c r="C2296" s="256">
        <v>135.31889458155072</v>
      </c>
    </row>
    <row r="2297" spans="2:3" x14ac:dyDescent="0.25">
      <c r="B2297" s="257">
        <v>2234</v>
      </c>
      <c r="C2297" s="256">
        <v>113.08403255354926</v>
      </c>
    </row>
    <row r="2298" spans="2:3" x14ac:dyDescent="0.25">
      <c r="B2298" s="257">
        <v>2235</v>
      </c>
      <c r="C2298" s="256">
        <v>114.00776415280338</v>
      </c>
    </row>
    <row r="2299" spans="2:3" x14ac:dyDescent="0.25">
      <c r="B2299" s="257">
        <v>2236</v>
      </c>
      <c r="C2299" s="256">
        <v>113.86426704356762</v>
      </c>
    </row>
    <row r="2300" spans="2:3" x14ac:dyDescent="0.25">
      <c r="B2300" s="257">
        <v>2237</v>
      </c>
      <c r="C2300" s="256">
        <v>133.8867527216793</v>
      </c>
    </row>
    <row r="2301" spans="2:3" x14ac:dyDescent="0.25">
      <c r="B2301" s="257">
        <v>2238</v>
      </c>
      <c r="C2301" s="256">
        <v>119.25201791540876</v>
      </c>
    </row>
    <row r="2302" spans="2:3" x14ac:dyDescent="0.25">
      <c r="B2302" s="257">
        <v>2239</v>
      </c>
      <c r="C2302" s="256">
        <v>115.65477929197937</v>
      </c>
    </row>
    <row r="2303" spans="2:3" x14ac:dyDescent="0.25">
      <c r="B2303" s="257">
        <v>2240</v>
      </c>
      <c r="C2303" s="256">
        <v>131.39735150034954</v>
      </c>
    </row>
    <row r="2304" spans="2:3" x14ac:dyDescent="0.25">
      <c r="B2304" s="257">
        <v>2241</v>
      </c>
      <c r="C2304" s="256">
        <v>105.74592271336668</v>
      </c>
    </row>
    <row r="2305" spans="2:3" x14ac:dyDescent="0.25">
      <c r="B2305" s="257">
        <v>2242</v>
      </c>
      <c r="C2305" s="256">
        <v>133.15812966958592</v>
      </c>
    </row>
    <row r="2306" spans="2:3" x14ac:dyDescent="0.25">
      <c r="B2306" s="257">
        <v>2243</v>
      </c>
      <c r="C2306" s="256">
        <v>128.41127635006256</v>
      </c>
    </row>
    <row r="2307" spans="2:3" x14ac:dyDescent="0.25">
      <c r="B2307" s="257">
        <v>2244</v>
      </c>
      <c r="C2307" s="256">
        <v>190.16526657838429</v>
      </c>
    </row>
    <row r="2308" spans="2:3" x14ac:dyDescent="0.25">
      <c r="B2308" s="257">
        <v>2245</v>
      </c>
      <c r="C2308" s="256">
        <v>109.7184487524197</v>
      </c>
    </row>
    <row r="2309" spans="2:3" x14ac:dyDescent="0.25">
      <c r="B2309" s="257">
        <v>2246</v>
      </c>
      <c r="C2309" s="256">
        <v>121.47704317632848</v>
      </c>
    </row>
    <row r="2310" spans="2:3" x14ac:dyDescent="0.25">
      <c r="B2310" s="257">
        <v>2247</v>
      </c>
      <c r="C2310" s="256">
        <v>89.589955556575219</v>
      </c>
    </row>
    <row r="2311" spans="2:3" x14ac:dyDescent="0.25">
      <c r="B2311" s="257">
        <v>2248</v>
      </c>
      <c r="C2311" s="256">
        <v>144.77751776016234</v>
      </c>
    </row>
    <row r="2312" spans="2:3" x14ac:dyDescent="0.25">
      <c r="B2312" s="257">
        <v>2249</v>
      </c>
      <c r="C2312" s="256">
        <v>125.49980022480747</v>
      </c>
    </row>
    <row r="2313" spans="2:3" x14ac:dyDescent="0.25">
      <c r="B2313" s="257">
        <v>2250</v>
      </c>
      <c r="C2313" s="256">
        <v>96.860664586417869</v>
      </c>
    </row>
    <row r="2314" spans="2:3" x14ac:dyDescent="0.25">
      <c r="B2314" s="257">
        <v>2251</v>
      </c>
      <c r="C2314" s="256">
        <v>127.57681140048551</v>
      </c>
    </row>
    <row r="2315" spans="2:3" x14ac:dyDescent="0.25">
      <c r="B2315" s="257">
        <v>2252</v>
      </c>
      <c r="C2315" s="256">
        <v>129.39116990269929</v>
      </c>
    </row>
    <row r="2316" spans="2:3" x14ac:dyDescent="0.25">
      <c r="B2316" s="257">
        <v>2253</v>
      </c>
      <c r="C2316" s="256">
        <v>95.991676452159169</v>
      </c>
    </row>
    <row r="2317" spans="2:3" x14ac:dyDescent="0.25">
      <c r="B2317" s="257">
        <v>2254</v>
      </c>
      <c r="C2317" s="256">
        <v>128.48911333528011</v>
      </c>
    </row>
    <row r="2318" spans="2:3" x14ac:dyDescent="0.25">
      <c r="B2318" s="257">
        <v>2255</v>
      </c>
      <c r="C2318" s="256">
        <v>151.299389318073</v>
      </c>
    </row>
    <row r="2319" spans="2:3" x14ac:dyDescent="0.25">
      <c r="B2319" s="257">
        <v>2256</v>
      </c>
      <c r="C2319" s="256">
        <v>119.74508996444135</v>
      </c>
    </row>
    <row r="2320" spans="2:3" x14ac:dyDescent="0.25">
      <c r="B2320" s="257">
        <v>2257</v>
      </c>
      <c r="C2320" s="256">
        <v>111.44521619273857</v>
      </c>
    </row>
    <row r="2321" spans="2:3" x14ac:dyDescent="0.25">
      <c r="B2321" s="257">
        <v>2258</v>
      </c>
      <c r="C2321" s="256">
        <v>73.219682887318811</v>
      </c>
    </row>
    <row r="2322" spans="2:3" x14ac:dyDescent="0.25">
      <c r="B2322" s="257">
        <v>2259</v>
      </c>
      <c r="C2322" s="256">
        <v>91.328817563020294</v>
      </c>
    </row>
    <row r="2323" spans="2:3" x14ac:dyDescent="0.25">
      <c r="B2323" s="257">
        <v>2260</v>
      </c>
      <c r="C2323" s="256">
        <v>107.7170693215833</v>
      </c>
    </row>
    <row r="2324" spans="2:3" x14ac:dyDescent="0.25">
      <c r="B2324" s="257">
        <v>2261</v>
      </c>
      <c r="C2324" s="256">
        <v>119.67055026701024</v>
      </c>
    </row>
    <row r="2325" spans="2:3" x14ac:dyDescent="0.25">
      <c r="B2325" s="257">
        <v>2262</v>
      </c>
      <c r="C2325" s="256">
        <v>116.40761181428348</v>
      </c>
    </row>
    <row r="2326" spans="2:3" x14ac:dyDescent="0.25">
      <c r="B2326" s="257">
        <v>2263</v>
      </c>
      <c r="C2326" s="256">
        <v>90.583209190911347</v>
      </c>
    </row>
    <row r="2327" spans="2:3" x14ac:dyDescent="0.25">
      <c r="B2327" s="257">
        <v>2264</v>
      </c>
      <c r="C2327" s="256">
        <v>129.27762582421349</v>
      </c>
    </row>
    <row r="2328" spans="2:3" x14ac:dyDescent="0.25">
      <c r="B2328" s="257">
        <v>2265</v>
      </c>
      <c r="C2328" s="256">
        <v>112.13749324606781</v>
      </c>
    </row>
    <row r="2329" spans="2:3" x14ac:dyDescent="0.25">
      <c r="B2329" s="257">
        <v>2266</v>
      </c>
      <c r="C2329" s="256">
        <v>116.42701534336781</v>
      </c>
    </row>
    <row r="2330" spans="2:3" x14ac:dyDescent="0.25">
      <c r="B2330" s="257">
        <v>2267</v>
      </c>
      <c r="C2330" s="256">
        <v>102.30366465257704</v>
      </c>
    </row>
    <row r="2331" spans="2:3" x14ac:dyDescent="0.25">
      <c r="B2331" s="257">
        <v>2268</v>
      </c>
      <c r="C2331" s="256">
        <v>118.10662417046139</v>
      </c>
    </row>
    <row r="2332" spans="2:3" x14ac:dyDescent="0.25">
      <c r="B2332" s="257">
        <v>2269</v>
      </c>
      <c r="C2332" s="256">
        <v>139.81213881246916</v>
      </c>
    </row>
    <row r="2333" spans="2:3" x14ac:dyDescent="0.25">
      <c r="B2333" s="257">
        <v>2270</v>
      </c>
      <c r="C2333" s="256">
        <v>135.82998820421849</v>
      </c>
    </row>
    <row r="2334" spans="2:3" x14ac:dyDescent="0.25">
      <c r="B2334" s="257">
        <v>2271</v>
      </c>
      <c r="C2334" s="256">
        <v>113.71123567707893</v>
      </c>
    </row>
    <row r="2335" spans="2:3" x14ac:dyDescent="0.25">
      <c r="B2335" s="257">
        <v>2272</v>
      </c>
      <c r="C2335" s="256">
        <v>88.447950973721646</v>
      </c>
    </row>
    <row r="2336" spans="2:3" x14ac:dyDescent="0.25">
      <c r="B2336" s="257">
        <v>2273</v>
      </c>
      <c r="C2336" s="256">
        <v>141.1054161501076</v>
      </c>
    </row>
    <row r="2337" spans="2:3" x14ac:dyDescent="0.25">
      <c r="B2337" s="257">
        <v>2274</v>
      </c>
      <c r="C2337" s="256">
        <v>122.96278131776705</v>
      </c>
    </row>
    <row r="2338" spans="2:3" x14ac:dyDescent="0.25">
      <c r="B2338" s="257">
        <v>2275</v>
      </c>
      <c r="C2338" s="256">
        <v>122.04150303413513</v>
      </c>
    </row>
    <row r="2339" spans="2:3" x14ac:dyDescent="0.25">
      <c r="B2339" s="257">
        <v>2276</v>
      </c>
      <c r="C2339" s="256">
        <v>127.46430634977175</v>
      </c>
    </row>
    <row r="2340" spans="2:3" x14ac:dyDescent="0.25">
      <c r="B2340" s="257">
        <v>2277</v>
      </c>
      <c r="C2340" s="256">
        <v>124.36611418860723</v>
      </c>
    </row>
    <row r="2341" spans="2:3" x14ac:dyDescent="0.25">
      <c r="B2341" s="257">
        <v>2278</v>
      </c>
      <c r="C2341" s="256">
        <v>128.50508373675638</v>
      </c>
    </row>
    <row r="2342" spans="2:3" x14ac:dyDescent="0.25">
      <c r="B2342" s="257">
        <v>2279</v>
      </c>
      <c r="C2342" s="256">
        <v>98.802214579331917</v>
      </c>
    </row>
    <row r="2343" spans="2:3" x14ac:dyDescent="0.25">
      <c r="B2343" s="257">
        <v>2280</v>
      </c>
      <c r="C2343" s="256">
        <v>114.81198474881417</v>
      </c>
    </row>
    <row r="2344" spans="2:3" x14ac:dyDescent="0.25">
      <c r="B2344" s="257">
        <v>2281</v>
      </c>
      <c r="C2344" s="256">
        <v>140.03234769194498</v>
      </c>
    </row>
    <row r="2345" spans="2:3" x14ac:dyDescent="0.25">
      <c r="B2345" s="257">
        <v>2282</v>
      </c>
      <c r="C2345" s="256">
        <v>58.464338327801215</v>
      </c>
    </row>
    <row r="2346" spans="2:3" x14ac:dyDescent="0.25">
      <c r="B2346" s="257">
        <v>2283</v>
      </c>
      <c r="C2346" s="256">
        <v>151.52554351744908</v>
      </c>
    </row>
    <row r="2347" spans="2:3" x14ac:dyDescent="0.25">
      <c r="B2347" s="257">
        <v>2284</v>
      </c>
      <c r="C2347" s="256">
        <v>102.81053794282985</v>
      </c>
    </row>
    <row r="2348" spans="2:3" x14ac:dyDescent="0.25">
      <c r="B2348" s="257">
        <v>2285</v>
      </c>
      <c r="C2348" s="256">
        <v>142.84078920968531</v>
      </c>
    </row>
    <row r="2349" spans="2:3" x14ac:dyDescent="0.25">
      <c r="B2349" s="257">
        <v>2286</v>
      </c>
      <c r="C2349" s="256">
        <v>135.47991670715109</v>
      </c>
    </row>
    <row r="2350" spans="2:3" x14ac:dyDescent="0.25">
      <c r="B2350" s="257">
        <v>2287</v>
      </c>
      <c r="C2350" s="256">
        <v>146.40100478790762</v>
      </c>
    </row>
    <row r="2351" spans="2:3" x14ac:dyDescent="0.25">
      <c r="B2351" s="257">
        <v>2288</v>
      </c>
      <c r="C2351" s="256">
        <v>125.09189895195723</v>
      </c>
    </row>
    <row r="2352" spans="2:3" x14ac:dyDescent="0.25">
      <c r="B2352" s="257">
        <v>2289</v>
      </c>
      <c r="C2352" s="256">
        <v>117.67853909333979</v>
      </c>
    </row>
    <row r="2353" spans="2:3" x14ac:dyDescent="0.25">
      <c r="B2353" s="257">
        <v>2290</v>
      </c>
      <c r="C2353" s="256">
        <v>47.439614300463035</v>
      </c>
    </row>
    <row r="2354" spans="2:3" x14ac:dyDescent="0.25">
      <c r="B2354" s="257">
        <v>2291</v>
      </c>
      <c r="C2354" s="256">
        <v>152.8376603972755</v>
      </c>
    </row>
    <row r="2355" spans="2:3" x14ac:dyDescent="0.25">
      <c r="B2355" s="257">
        <v>2292</v>
      </c>
      <c r="C2355" s="256">
        <v>124.17939262552733</v>
      </c>
    </row>
    <row r="2356" spans="2:3" x14ac:dyDescent="0.25">
      <c r="B2356" s="257">
        <v>2293</v>
      </c>
      <c r="C2356" s="256">
        <v>74.922047915766328</v>
      </c>
    </row>
    <row r="2357" spans="2:3" x14ac:dyDescent="0.25">
      <c r="B2357" s="257">
        <v>2294</v>
      </c>
      <c r="C2357" s="256">
        <v>102.61938050289925</v>
      </c>
    </row>
    <row r="2358" spans="2:3" x14ac:dyDescent="0.25">
      <c r="B2358" s="257">
        <v>2295</v>
      </c>
      <c r="C2358" s="256">
        <v>127.23150184923419</v>
      </c>
    </row>
    <row r="2359" spans="2:3" x14ac:dyDescent="0.25">
      <c r="B2359" s="257">
        <v>2296</v>
      </c>
      <c r="C2359" s="256">
        <v>83.359829485732561</v>
      </c>
    </row>
    <row r="2360" spans="2:3" x14ac:dyDescent="0.25">
      <c r="B2360" s="257">
        <v>2297</v>
      </c>
      <c r="C2360" s="256">
        <v>126.43095471291913</v>
      </c>
    </row>
    <row r="2361" spans="2:3" x14ac:dyDescent="0.25">
      <c r="B2361" s="257">
        <v>2298</v>
      </c>
      <c r="C2361" s="256">
        <v>124.10847703715724</v>
      </c>
    </row>
    <row r="2362" spans="2:3" x14ac:dyDescent="0.25">
      <c r="B2362" s="257">
        <v>2299</v>
      </c>
      <c r="C2362" s="256">
        <v>145.09126163401947</v>
      </c>
    </row>
    <row r="2363" spans="2:3" x14ac:dyDescent="0.25">
      <c r="B2363" s="257">
        <v>2300</v>
      </c>
      <c r="C2363" s="256">
        <v>119.39063242344814</v>
      </c>
    </row>
    <row r="2364" spans="2:3" x14ac:dyDescent="0.25">
      <c r="B2364" s="257">
        <v>2301</v>
      </c>
      <c r="C2364" s="256">
        <v>111.08300245003721</v>
      </c>
    </row>
    <row r="2365" spans="2:3" x14ac:dyDescent="0.25">
      <c r="B2365" s="257">
        <v>2302</v>
      </c>
      <c r="C2365" s="256">
        <v>127.53066718546901</v>
      </c>
    </row>
    <row r="2366" spans="2:3" x14ac:dyDescent="0.25">
      <c r="B2366" s="257">
        <v>2303</v>
      </c>
      <c r="C2366" s="256">
        <v>82.798222707227836</v>
      </c>
    </row>
    <row r="2367" spans="2:3" x14ac:dyDescent="0.25">
      <c r="B2367" s="257">
        <v>2304</v>
      </c>
      <c r="C2367" s="256">
        <v>120.41805302957927</v>
      </c>
    </row>
    <row r="2368" spans="2:3" x14ac:dyDescent="0.25">
      <c r="B2368" s="257">
        <v>2305</v>
      </c>
      <c r="C2368" s="256">
        <v>129.8144076222801</v>
      </c>
    </row>
    <row r="2369" spans="2:3" x14ac:dyDescent="0.25">
      <c r="B2369" s="257">
        <v>2306</v>
      </c>
      <c r="C2369" s="256">
        <v>114.18386452528671</v>
      </c>
    </row>
    <row r="2370" spans="2:3" x14ac:dyDescent="0.25">
      <c r="B2370" s="257">
        <v>2307</v>
      </c>
      <c r="C2370" s="256">
        <v>122.04421662642294</v>
      </c>
    </row>
    <row r="2371" spans="2:3" x14ac:dyDescent="0.25">
      <c r="B2371" s="257">
        <v>2308</v>
      </c>
      <c r="C2371" s="256">
        <v>102.70209082847545</v>
      </c>
    </row>
    <row r="2372" spans="2:3" x14ac:dyDescent="0.25">
      <c r="B2372" s="257">
        <v>2309</v>
      </c>
      <c r="C2372" s="256">
        <v>88.791311244695351</v>
      </c>
    </row>
    <row r="2373" spans="2:3" x14ac:dyDescent="0.25">
      <c r="B2373" s="257">
        <v>2310</v>
      </c>
      <c r="C2373" s="256">
        <v>120.32213588222277</v>
      </c>
    </row>
    <row r="2374" spans="2:3" x14ac:dyDescent="0.25">
      <c r="B2374" s="257">
        <v>2311</v>
      </c>
      <c r="C2374" s="256">
        <v>117.43665830616801</v>
      </c>
    </row>
    <row r="2375" spans="2:3" x14ac:dyDescent="0.25">
      <c r="B2375" s="257">
        <v>2312</v>
      </c>
      <c r="C2375" s="256">
        <v>141.00299963170858</v>
      </c>
    </row>
    <row r="2376" spans="2:3" x14ac:dyDescent="0.25">
      <c r="B2376" s="257">
        <v>2313</v>
      </c>
      <c r="C2376" s="256">
        <v>91.28116774393331</v>
      </c>
    </row>
    <row r="2377" spans="2:3" x14ac:dyDescent="0.25">
      <c r="B2377" s="257">
        <v>2314</v>
      </c>
      <c r="C2377" s="256">
        <v>107.13445784389174</v>
      </c>
    </row>
    <row r="2378" spans="2:3" x14ac:dyDescent="0.25">
      <c r="B2378" s="257">
        <v>2315</v>
      </c>
      <c r="C2378" s="256">
        <v>123.6514977578434</v>
      </c>
    </row>
    <row r="2379" spans="2:3" x14ac:dyDescent="0.25">
      <c r="B2379" s="257">
        <v>2316</v>
      </c>
      <c r="C2379" s="256">
        <v>123.5479605750252</v>
      </c>
    </row>
    <row r="2380" spans="2:3" x14ac:dyDescent="0.25">
      <c r="B2380" s="257">
        <v>2317</v>
      </c>
      <c r="C2380" s="256">
        <v>137.10899275114105</v>
      </c>
    </row>
    <row r="2381" spans="2:3" x14ac:dyDescent="0.25">
      <c r="B2381" s="257">
        <v>2318</v>
      </c>
      <c r="C2381" s="256">
        <v>129.69159776904226</v>
      </c>
    </row>
    <row r="2382" spans="2:3" x14ac:dyDescent="0.25">
      <c r="B2382" s="257">
        <v>2319</v>
      </c>
      <c r="C2382" s="256">
        <v>141.01884835995656</v>
      </c>
    </row>
    <row r="2383" spans="2:3" x14ac:dyDescent="0.25">
      <c r="B2383" s="257">
        <v>2320</v>
      </c>
      <c r="C2383" s="256">
        <v>94.347023506527592</v>
      </c>
    </row>
    <row r="2384" spans="2:3" x14ac:dyDescent="0.25">
      <c r="B2384" s="257">
        <v>2321</v>
      </c>
      <c r="C2384" s="256">
        <v>111.65737123622644</v>
      </c>
    </row>
    <row r="2385" spans="2:3" x14ac:dyDescent="0.25">
      <c r="B2385" s="257">
        <v>2322</v>
      </c>
      <c r="C2385" s="256">
        <v>79.396728182422493</v>
      </c>
    </row>
    <row r="2386" spans="2:3" x14ac:dyDescent="0.25">
      <c r="B2386" s="257">
        <v>2323</v>
      </c>
      <c r="C2386" s="256">
        <v>149.04465432551814</v>
      </c>
    </row>
    <row r="2387" spans="2:3" x14ac:dyDescent="0.25">
      <c r="B2387" s="257">
        <v>2324</v>
      </c>
      <c r="C2387" s="256">
        <v>123.29566404706298</v>
      </c>
    </row>
    <row r="2388" spans="2:3" x14ac:dyDescent="0.25">
      <c r="B2388" s="257">
        <v>2325</v>
      </c>
      <c r="C2388" s="256">
        <v>162.82591888550411</v>
      </c>
    </row>
    <row r="2389" spans="2:3" x14ac:dyDescent="0.25">
      <c r="B2389" s="257">
        <v>2326</v>
      </c>
      <c r="C2389" s="256">
        <v>139.55897399156188</v>
      </c>
    </row>
    <row r="2390" spans="2:3" x14ac:dyDescent="0.25">
      <c r="B2390" s="257">
        <v>2327</v>
      </c>
      <c r="C2390" s="256">
        <v>93.234793811481268</v>
      </c>
    </row>
    <row r="2391" spans="2:3" x14ac:dyDescent="0.25">
      <c r="B2391" s="257">
        <v>2328</v>
      </c>
      <c r="C2391" s="256">
        <v>80.063843760682218</v>
      </c>
    </row>
    <row r="2392" spans="2:3" x14ac:dyDescent="0.25">
      <c r="B2392" s="257">
        <v>2329</v>
      </c>
      <c r="C2392" s="256">
        <v>125.66661390256797</v>
      </c>
    </row>
    <row r="2393" spans="2:3" x14ac:dyDescent="0.25">
      <c r="B2393" s="257">
        <v>2330</v>
      </c>
      <c r="C2393" s="256">
        <v>162.47793038079763</v>
      </c>
    </row>
    <row r="2394" spans="2:3" x14ac:dyDescent="0.25">
      <c r="B2394" s="257">
        <v>2331</v>
      </c>
      <c r="C2394" s="256">
        <v>135.77690992776306</v>
      </c>
    </row>
    <row r="2395" spans="2:3" x14ac:dyDescent="0.25">
      <c r="B2395" s="257">
        <v>2332</v>
      </c>
      <c r="C2395" s="256">
        <v>127.95810533153193</v>
      </c>
    </row>
    <row r="2396" spans="2:3" x14ac:dyDescent="0.25">
      <c r="B2396" s="257">
        <v>2333</v>
      </c>
      <c r="C2396" s="256">
        <v>92.141892026192721</v>
      </c>
    </row>
    <row r="2397" spans="2:3" x14ac:dyDescent="0.25">
      <c r="B2397" s="257">
        <v>2334</v>
      </c>
      <c r="C2397" s="256">
        <v>77.913763534502934</v>
      </c>
    </row>
    <row r="2398" spans="2:3" x14ac:dyDescent="0.25">
      <c r="B2398" s="257">
        <v>2335</v>
      </c>
      <c r="C2398" s="256">
        <v>126.37220910257059</v>
      </c>
    </row>
    <row r="2399" spans="2:3" x14ac:dyDescent="0.25">
      <c r="B2399" s="257">
        <v>2336</v>
      </c>
      <c r="C2399" s="256">
        <v>107.82605951875691</v>
      </c>
    </row>
    <row r="2400" spans="2:3" x14ac:dyDescent="0.25">
      <c r="B2400" s="257">
        <v>2337</v>
      </c>
      <c r="C2400" s="256">
        <v>134.20634847741283</v>
      </c>
    </row>
    <row r="2401" spans="2:3" x14ac:dyDescent="0.25">
      <c r="B2401" s="257">
        <v>2338</v>
      </c>
      <c r="C2401" s="256">
        <v>89.282884222381</v>
      </c>
    </row>
    <row r="2402" spans="2:3" x14ac:dyDescent="0.25">
      <c r="B2402" s="257">
        <v>2339</v>
      </c>
      <c r="C2402" s="256">
        <v>123.09946281112266</v>
      </c>
    </row>
    <row r="2403" spans="2:3" x14ac:dyDescent="0.25">
      <c r="B2403" s="257">
        <v>2340</v>
      </c>
      <c r="C2403" s="256">
        <v>138.55358748828334</v>
      </c>
    </row>
    <row r="2404" spans="2:3" x14ac:dyDescent="0.25">
      <c r="B2404" s="257">
        <v>2341</v>
      </c>
      <c r="C2404" s="256">
        <v>147.91336972694219</v>
      </c>
    </row>
    <row r="2405" spans="2:3" x14ac:dyDescent="0.25">
      <c r="B2405" s="257">
        <v>2342</v>
      </c>
      <c r="C2405" s="256">
        <v>105.33091391276966</v>
      </c>
    </row>
    <row r="2406" spans="2:3" x14ac:dyDescent="0.25">
      <c r="B2406" s="257">
        <v>2343</v>
      </c>
      <c r="C2406" s="256">
        <v>154.74740856695408</v>
      </c>
    </row>
    <row r="2407" spans="2:3" x14ac:dyDescent="0.25">
      <c r="B2407" s="257">
        <v>2344</v>
      </c>
      <c r="C2407" s="256">
        <v>99.660094063146019</v>
      </c>
    </row>
    <row r="2408" spans="2:3" x14ac:dyDescent="0.25">
      <c r="B2408" s="257">
        <v>2345</v>
      </c>
      <c r="C2408" s="256">
        <v>133.30057485491687</v>
      </c>
    </row>
    <row r="2409" spans="2:3" x14ac:dyDescent="0.25">
      <c r="B2409" s="257">
        <v>2346</v>
      </c>
      <c r="C2409" s="256">
        <v>65.031056458960592</v>
      </c>
    </row>
    <row r="2410" spans="2:3" x14ac:dyDescent="0.25">
      <c r="B2410" s="257">
        <v>2347</v>
      </c>
      <c r="C2410" s="256">
        <v>106.85759271160053</v>
      </c>
    </row>
    <row r="2411" spans="2:3" x14ac:dyDescent="0.25">
      <c r="B2411" s="257">
        <v>2348</v>
      </c>
      <c r="C2411" s="256">
        <v>120.20546000749977</v>
      </c>
    </row>
    <row r="2412" spans="2:3" x14ac:dyDescent="0.25">
      <c r="B2412" s="257">
        <v>2349</v>
      </c>
      <c r="C2412" s="256">
        <v>161.17645276697715</v>
      </c>
    </row>
    <row r="2413" spans="2:3" x14ac:dyDescent="0.25">
      <c r="B2413" s="257">
        <v>2350</v>
      </c>
      <c r="C2413" s="256">
        <v>124.5122586072919</v>
      </c>
    </row>
    <row r="2414" spans="2:3" x14ac:dyDescent="0.25">
      <c r="B2414" s="257">
        <v>2351</v>
      </c>
      <c r="C2414" s="256">
        <v>69.26043033096208</v>
      </c>
    </row>
    <row r="2415" spans="2:3" x14ac:dyDescent="0.25">
      <c r="B2415" s="257">
        <v>2352</v>
      </c>
      <c r="C2415" s="256">
        <v>122.88358770987389</v>
      </c>
    </row>
    <row r="2416" spans="2:3" x14ac:dyDescent="0.25">
      <c r="B2416" s="257">
        <v>2353</v>
      </c>
      <c r="C2416" s="256">
        <v>151.32827094993442</v>
      </c>
    </row>
    <row r="2417" spans="2:3" x14ac:dyDescent="0.25">
      <c r="B2417" s="257">
        <v>2354</v>
      </c>
      <c r="C2417" s="256">
        <v>125.0673015091253</v>
      </c>
    </row>
    <row r="2418" spans="2:3" x14ac:dyDescent="0.25">
      <c r="B2418" s="257">
        <v>2355</v>
      </c>
      <c r="C2418" s="256">
        <v>101.11997841509985</v>
      </c>
    </row>
    <row r="2419" spans="2:3" x14ac:dyDescent="0.25">
      <c r="B2419" s="257">
        <v>2356</v>
      </c>
      <c r="C2419" s="256">
        <v>142.00941412114184</v>
      </c>
    </row>
    <row r="2420" spans="2:3" x14ac:dyDescent="0.25">
      <c r="B2420" s="257">
        <v>2357</v>
      </c>
      <c r="C2420" s="256">
        <v>98.630726883275969</v>
      </c>
    </row>
    <row r="2421" spans="2:3" x14ac:dyDescent="0.25">
      <c r="B2421" s="257">
        <v>2358</v>
      </c>
      <c r="C2421" s="256">
        <v>107.66470620665729</v>
      </c>
    </row>
    <row r="2422" spans="2:3" x14ac:dyDescent="0.25">
      <c r="B2422" s="257">
        <v>2359</v>
      </c>
      <c r="C2422" s="256">
        <v>169.05340009523522</v>
      </c>
    </row>
    <row r="2423" spans="2:3" x14ac:dyDescent="0.25">
      <c r="B2423" s="257">
        <v>2360</v>
      </c>
      <c r="C2423" s="256">
        <v>140.10247198900825</v>
      </c>
    </row>
    <row r="2424" spans="2:3" x14ac:dyDescent="0.25">
      <c r="B2424" s="257">
        <v>2361</v>
      </c>
      <c r="C2424" s="256">
        <v>129.32834665844737</v>
      </c>
    </row>
    <row r="2425" spans="2:3" x14ac:dyDescent="0.25">
      <c r="B2425" s="257">
        <v>2362</v>
      </c>
      <c r="C2425" s="256">
        <v>141.32969199269431</v>
      </c>
    </row>
    <row r="2426" spans="2:3" x14ac:dyDescent="0.25">
      <c r="B2426" s="257">
        <v>2363</v>
      </c>
      <c r="C2426" s="256">
        <v>113.17015161580998</v>
      </c>
    </row>
    <row r="2427" spans="2:3" x14ac:dyDescent="0.25">
      <c r="B2427" s="257">
        <v>2364</v>
      </c>
      <c r="C2427" s="256">
        <v>115.5046531216115</v>
      </c>
    </row>
    <row r="2428" spans="2:3" x14ac:dyDescent="0.25">
      <c r="B2428" s="257">
        <v>2365</v>
      </c>
      <c r="C2428" s="256">
        <v>102.78940892765183</v>
      </c>
    </row>
    <row r="2429" spans="2:3" x14ac:dyDescent="0.25">
      <c r="B2429" s="257">
        <v>2366</v>
      </c>
      <c r="C2429" s="256">
        <v>84.047670236921803</v>
      </c>
    </row>
    <row r="2430" spans="2:3" x14ac:dyDescent="0.25">
      <c r="B2430" s="257">
        <v>2367</v>
      </c>
      <c r="C2430" s="256">
        <v>121.74376780617899</v>
      </c>
    </row>
    <row r="2431" spans="2:3" x14ac:dyDescent="0.25">
      <c r="B2431" s="257">
        <v>2368</v>
      </c>
      <c r="C2431" s="256">
        <v>96.257376549884114</v>
      </c>
    </row>
    <row r="2432" spans="2:3" x14ac:dyDescent="0.25">
      <c r="B2432" s="257">
        <v>2369</v>
      </c>
      <c r="C2432" s="256">
        <v>158.6531624155653</v>
      </c>
    </row>
    <row r="2433" spans="2:3" x14ac:dyDescent="0.25">
      <c r="B2433" s="257">
        <v>2370</v>
      </c>
      <c r="C2433" s="256">
        <v>95.348594683375779</v>
      </c>
    </row>
    <row r="2434" spans="2:3" x14ac:dyDescent="0.25">
      <c r="B2434" s="257">
        <v>2371</v>
      </c>
      <c r="C2434" s="256">
        <v>99.966783426626975</v>
      </c>
    </row>
    <row r="2435" spans="2:3" x14ac:dyDescent="0.25">
      <c r="B2435" s="257">
        <v>2372</v>
      </c>
      <c r="C2435" s="256">
        <v>114.67334700251702</v>
      </c>
    </row>
    <row r="2436" spans="2:3" x14ac:dyDescent="0.25">
      <c r="B2436" s="257">
        <v>2373</v>
      </c>
      <c r="C2436" s="256">
        <v>161.84932503269874</v>
      </c>
    </row>
    <row r="2437" spans="2:3" x14ac:dyDescent="0.25">
      <c r="B2437" s="257">
        <v>2374</v>
      </c>
      <c r="C2437" s="256">
        <v>114.61493133294805</v>
      </c>
    </row>
    <row r="2438" spans="2:3" x14ac:dyDescent="0.25">
      <c r="B2438" s="257">
        <v>2375</v>
      </c>
      <c r="C2438" s="256">
        <v>109.27040956279914</v>
      </c>
    </row>
    <row r="2439" spans="2:3" x14ac:dyDescent="0.25">
      <c r="B2439" s="257">
        <v>2376</v>
      </c>
      <c r="C2439" s="256">
        <v>119.22550082779898</v>
      </c>
    </row>
    <row r="2440" spans="2:3" x14ac:dyDescent="0.25">
      <c r="B2440" s="257">
        <v>2377</v>
      </c>
      <c r="C2440" s="256">
        <v>93.444806172476405</v>
      </c>
    </row>
    <row r="2441" spans="2:3" x14ac:dyDescent="0.25">
      <c r="B2441" s="257">
        <v>2378</v>
      </c>
      <c r="C2441" s="256">
        <v>153.6577991040086</v>
      </c>
    </row>
    <row r="2442" spans="2:3" x14ac:dyDescent="0.25">
      <c r="B2442" s="257">
        <v>2379</v>
      </c>
      <c r="C2442" s="256">
        <v>124.03977018460721</v>
      </c>
    </row>
    <row r="2443" spans="2:3" x14ac:dyDescent="0.25">
      <c r="B2443" s="257">
        <v>2380</v>
      </c>
      <c r="C2443" s="256">
        <v>68.191570080111291</v>
      </c>
    </row>
    <row r="2444" spans="2:3" x14ac:dyDescent="0.25">
      <c r="B2444" s="257">
        <v>2381</v>
      </c>
      <c r="C2444" s="256">
        <v>136.34342332526865</v>
      </c>
    </row>
    <row r="2445" spans="2:3" x14ac:dyDescent="0.25">
      <c r="B2445" s="257">
        <v>2382</v>
      </c>
      <c r="C2445" s="256">
        <v>115.32652765366564</v>
      </c>
    </row>
    <row r="2446" spans="2:3" x14ac:dyDescent="0.25">
      <c r="B2446" s="257">
        <v>2383</v>
      </c>
      <c r="C2446" s="256">
        <v>108.34783538990486</v>
      </c>
    </row>
    <row r="2447" spans="2:3" x14ac:dyDescent="0.25">
      <c r="B2447" s="257">
        <v>2384</v>
      </c>
      <c r="C2447" s="256">
        <v>119.88200100076007</v>
      </c>
    </row>
    <row r="2448" spans="2:3" x14ac:dyDescent="0.25">
      <c r="B2448" s="257">
        <v>2385</v>
      </c>
      <c r="C2448" s="256">
        <v>126.28386570461183</v>
      </c>
    </row>
    <row r="2449" spans="2:3" x14ac:dyDescent="0.25">
      <c r="B2449" s="257">
        <v>2386</v>
      </c>
      <c r="C2449" s="256">
        <v>109.55392818635684</v>
      </c>
    </row>
    <row r="2450" spans="2:3" x14ac:dyDescent="0.25">
      <c r="B2450" s="257">
        <v>2387</v>
      </c>
      <c r="C2450" s="256">
        <v>76.152392413613995</v>
      </c>
    </row>
    <row r="2451" spans="2:3" x14ac:dyDescent="0.25">
      <c r="B2451" s="257">
        <v>2388</v>
      </c>
      <c r="C2451" s="256">
        <v>135.88165341205107</v>
      </c>
    </row>
    <row r="2452" spans="2:3" x14ac:dyDescent="0.25">
      <c r="B2452" s="257">
        <v>2389</v>
      </c>
      <c r="C2452" s="256">
        <v>197.66546599710165</v>
      </c>
    </row>
    <row r="2453" spans="2:3" x14ac:dyDescent="0.25">
      <c r="B2453" s="257">
        <v>2390</v>
      </c>
      <c r="C2453" s="256">
        <v>137.10518774880532</v>
      </c>
    </row>
    <row r="2454" spans="2:3" x14ac:dyDescent="0.25">
      <c r="B2454" s="257">
        <v>2391</v>
      </c>
      <c r="C2454" s="256">
        <v>152.09257975410145</v>
      </c>
    </row>
    <row r="2455" spans="2:3" x14ac:dyDescent="0.25">
      <c r="B2455" s="257">
        <v>2392</v>
      </c>
      <c r="C2455" s="256">
        <v>116.19649429668215</v>
      </c>
    </row>
    <row r="2456" spans="2:3" x14ac:dyDescent="0.25">
      <c r="B2456" s="257">
        <v>2393</v>
      </c>
      <c r="C2456" s="256">
        <v>88.082690931397352</v>
      </c>
    </row>
    <row r="2457" spans="2:3" x14ac:dyDescent="0.25">
      <c r="B2457" s="257">
        <v>2394</v>
      </c>
      <c r="C2457" s="256">
        <v>102.08653453521549</v>
      </c>
    </row>
    <row r="2458" spans="2:3" x14ac:dyDescent="0.25">
      <c r="B2458" s="257">
        <v>2395</v>
      </c>
      <c r="C2458" s="256">
        <v>78.047157982336586</v>
      </c>
    </row>
    <row r="2459" spans="2:3" x14ac:dyDescent="0.25">
      <c r="B2459" s="257">
        <v>2396</v>
      </c>
      <c r="C2459" s="256">
        <v>89.520023181746552</v>
      </c>
    </row>
    <row r="2460" spans="2:3" x14ac:dyDescent="0.25">
      <c r="B2460" s="257">
        <v>2397</v>
      </c>
      <c r="C2460" s="256">
        <v>117.51523247701903</v>
      </c>
    </row>
    <row r="2461" spans="2:3" x14ac:dyDescent="0.25">
      <c r="B2461" s="257">
        <v>2398</v>
      </c>
      <c r="C2461" s="256">
        <v>149.74216947381868</v>
      </c>
    </row>
    <row r="2462" spans="2:3" x14ac:dyDescent="0.25">
      <c r="B2462" s="257">
        <v>2399</v>
      </c>
      <c r="C2462" s="256">
        <v>96.872097717578185</v>
      </c>
    </row>
    <row r="2463" spans="2:3" x14ac:dyDescent="0.25">
      <c r="B2463" s="257">
        <v>2400</v>
      </c>
      <c r="C2463" s="256">
        <v>151.31918420492426</v>
      </c>
    </row>
    <row r="2464" spans="2:3" x14ac:dyDescent="0.25">
      <c r="B2464" s="257">
        <v>2401</v>
      </c>
      <c r="C2464" s="256">
        <v>144.82329130959278</v>
      </c>
    </row>
    <row r="2465" spans="2:3" x14ac:dyDescent="0.25">
      <c r="B2465" s="257">
        <v>2402</v>
      </c>
      <c r="C2465" s="256">
        <v>135.36529797462296</v>
      </c>
    </row>
    <row r="2466" spans="2:3" x14ac:dyDescent="0.25">
      <c r="B2466" s="257">
        <v>2403</v>
      </c>
      <c r="C2466" s="256">
        <v>164.81068821522308</v>
      </c>
    </row>
    <row r="2467" spans="2:3" x14ac:dyDescent="0.25">
      <c r="B2467" s="257">
        <v>2404</v>
      </c>
      <c r="C2467" s="256">
        <v>128.28891091472497</v>
      </c>
    </row>
    <row r="2468" spans="2:3" x14ac:dyDescent="0.25">
      <c r="B2468" s="257">
        <v>2405</v>
      </c>
      <c r="C2468" s="256">
        <v>60.643593002274237</v>
      </c>
    </row>
    <row r="2469" spans="2:3" x14ac:dyDescent="0.25">
      <c r="B2469" s="257">
        <v>2406</v>
      </c>
      <c r="C2469" s="256">
        <v>147.5800046825596</v>
      </c>
    </row>
    <row r="2470" spans="2:3" x14ac:dyDescent="0.25">
      <c r="B2470" s="257">
        <v>2407</v>
      </c>
      <c r="C2470" s="256">
        <v>150.45087547387243</v>
      </c>
    </row>
    <row r="2471" spans="2:3" x14ac:dyDescent="0.25">
      <c r="B2471" s="257">
        <v>2408</v>
      </c>
      <c r="C2471" s="256">
        <v>130.29172817151422</v>
      </c>
    </row>
    <row r="2472" spans="2:3" x14ac:dyDescent="0.25">
      <c r="B2472" s="257">
        <v>2409</v>
      </c>
      <c r="C2472" s="256">
        <v>123.4477232992147</v>
      </c>
    </row>
    <row r="2473" spans="2:3" x14ac:dyDescent="0.25">
      <c r="B2473" s="257">
        <v>2410</v>
      </c>
      <c r="C2473" s="256">
        <v>125.05600471995625</v>
      </c>
    </row>
    <row r="2474" spans="2:3" x14ac:dyDescent="0.25">
      <c r="B2474" s="257">
        <v>2411</v>
      </c>
      <c r="C2474" s="256">
        <v>132.58904532338983</v>
      </c>
    </row>
    <row r="2475" spans="2:3" x14ac:dyDescent="0.25">
      <c r="B2475" s="257">
        <v>2412</v>
      </c>
      <c r="C2475" s="256">
        <v>150.14619153505458</v>
      </c>
    </row>
    <row r="2476" spans="2:3" x14ac:dyDescent="0.25">
      <c r="B2476" s="257">
        <v>2413</v>
      </c>
      <c r="C2476" s="256">
        <v>155.11617885849299</v>
      </c>
    </row>
    <row r="2477" spans="2:3" x14ac:dyDescent="0.25">
      <c r="B2477" s="257">
        <v>2414</v>
      </c>
      <c r="C2477" s="256">
        <v>103.17233280168256</v>
      </c>
    </row>
    <row r="2478" spans="2:3" x14ac:dyDescent="0.25">
      <c r="B2478" s="257">
        <v>2415</v>
      </c>
      <c r="C2478" s="256">
        <v>119.80147023404288</v>
      </c>
    </row>
    <row r="2479" spans="2:3" x14ac:dyDescent="0.25">
      <c r="B2479" s="257">
        <v>2416</v>
      </c>
      <c r="C2479" s="256">
        <v>144.37485307466466</v>
      </c>
    </row>
    <row r="2480" spans="2:3" x14ac:dyDescent="0.25">
      <c r="B2480" s="257">
        <v>2417</v>
      </c>
      <c r="C2480" s="256">
        <v>110.30943411315289</v>
      </c>
    </row>
    <row r="2481" spans="2:3" x14ac:dyDescent="0.25">
      <c r="B2481" s="257">
        <v>2418</v>
      </c>
      <c r="C2481" s="256">
        <v>124.61145165598528</v>
      </c>
    </row>
    <row r="2482" spans="2:3" x14ac:dyDescent="0.25">
      <c r="B2482" s="257">
        <v>2419</v>
      </c>
      <c r="C2482" s="256">
        <v>114.79858015703543</v>
      </c>
    </row>
    <row r="2483" spans="2:3" x14ac:dyDescent="0.25">
      <c r="B2483" s="257">
        <v>2420</v>
      </c>
      <c r="C2483" s="256">
        <v>159.8018862396427</v>
      </c>
    </row>
    <row r="2484" spans="2:3" x14ac:dyDescent="0.25">
      <c r="B2484" s="257">
        <v>2421</v>
      </c>
      <c r="C2484" s="256">
        <v>99.048559974266226</v>
      </c>
    </row>
    <row r="2485" spans="2:3" x14ac:dyDescent="0.25">
      <c r="B2485" s="257">
        <v>2422</v>
      </c>
      <c r="C2485" s="256">
        <v>101.78529534238407</v>
      </c>
    </row>
    <row r="2486" spans="2:3" x14ac:dyDescent="0.25">
      <c r="B2486" s="257">
        <v>2423</v>
      </c>
      <c r="C2486" s="256">
        <v>127.09608638305043</v>
      </c>
    </row>
    <row r="2487" spans="2:3" x14ac:dyDescent="0.25">
      <c r="B2487" s="257">
        <v>2424</v>
      </c>
      <c r="C2487" s="256">
        <v>140.9335913650809</v>
      </c>
    </row>
    <row r="2488" spans="2:3" x14ac:dyDescent="0.25">
      <c r="B2488" s="257">
        <v>2425</v>
      </c>
      <c r="C2488" s="256">
        <v>109.23976384398819</v>
      </c>
    </row>
    <row r="2489" spans="2:3" x14ac:dyDescent="0.25">
      <c r="B2489" s="257">
        <v>2426</v>
      </c>
      <c r="C2489" s="256">
        <v>111.64801432879159</v>
      </c>
    </row>
    <row r="2490" spans="2:3" x14ac:dyDescent="0.25">
      <c r="B2490" s="257">
        <v>2427</v>
      </c>
      <c r="C2490" s="256">
        <v>115.0540363240529</v>
      </c>
    </row>
    <row r="2491" spans="2:3" x14ac:dyDescent="0.25">
      <c r="B2491" s="257">
        <v>2428</v>
      </c>
      <c r="C2491" s="256">
        <v>89.275582838134667</v>
      </c>
    </row>
    <row r="2492" spans="2:3" x14ac:dyDescent="0.25">
      <c r="B2492" s="257">
        <v>2429</v>
      </c>
      <c r="C2492" s="256">
        <v>125.38326471279878</v>
      </c>
    </row>
    <row r="2493" spans="2:3" x14ac:dyDescent="0.25">
      <c r="B2493" s="257">
        <v>2430</v>
      </c>
      <c r="C2493" s="256">
        <v>144.08867242910765</v>
      </c>
    </row>
    <row r="2494" spans="2:3" x14ac:dyDescent="0.25">
      <c r="B2494" s="257">
        <v>2431</v>
      </c>
      <c r="C2494" s="256">
        <v>144.93727416600166</v>
      </c>
    </row>
    <row r="2495" spans="2:3" x14ac:dyDescent="0.25">
      <c r="B2495" s="257">
        <v>2432</v>
      </c>
      <c r="C2495" s="256">
        <v>148.3422865458528</v>
      </c>
    </row>
    <row r="2496" spans="2:3" x14ac:dyDescent="0.25">
      <c r="B2496" s="257">
        <v>2433</v>
      </c>
      <c r="C2496" s="256">
        <v>154.39914107066033</v>
      </c>
    </row>
    <row r="2497" spans="2:3" x14ac:dyDescent="0.25">
      <c r="B2497" s="257">
        <v>2434</v>
      </c>
      <c r="C2497" s="256">
        <v>121.95621060018209</v>
      </c>
    </row>
    <row r="2498" spans="2:3" x14ac:dyDescent="0.25">
      <c r="B2498" s="257">
        <v>2435</v>
      </c>
      <c r="C2498" s="256">
        <v>127.25451192856478</v>
      </c>
    </row>
    <row r="2499" spans="2:3" x14ac:dyDescent="0.25">
      <c r="B2499" s="257">
        <v>2436</v>
      </c>
      <c r="C2499" s="256">
        <v>153.59085080443049</v>
      </c>
    </row>
    <row r="2500" spans="2:3" x14ac:dyDescent="0.25">
      <c r="B2500" s="257">
        <v>2437</v>
      </c>
      <c r="C2500" s="256">
        <v>84.020401401380042</v>
      </c>
    </row>
    <row r="2501" spans="2:3" x14ac:dyDescent="0.25">
      <c r="B2501" s="257">
        <v>2438</v>
      </c>
      <c r="C2501" s="256">
        <v>126.95580348830867</v>
      </c>
    </row>
    <row r="2502" spans="2:3" x14ac:dyDescent="0.25">
      <c r="B2502" s="257">
        <v>2439</v>
      </c>
      <c r="C2502" s="256">
        <v>96.293029604971309</v>
      </c>
    </row>
    <row r="2503" spans="2:3" x14ac:dyDescent="0.25">
      <c r="B2503" s="257">
        <v>2440</v>
      </c>
      <c r="C2503" s="256">
        <v>111.75658219618995</v>
      </c>
    </row>
    <row r="2504" spans="2:3" x14ac:dyDescent="0.25">
      <c r="B2504" s="257">
        <v>2441</v>
      </c>
      <c r="C2504" s="256">
        <v>135.3592665997036</v>
      </c>
    </row>
    <row r="2505" spans="2:3" x14ac:dyDescent="0.25">
      <c r="B2505" s="257">
        <v>2442</v>
      </c>
      <c r="C2505" s="256">
        <v>132.97737784799094</v>
      </c>
    </row>
    <row r="2506" spans="2:3" x14ac:dyDescent="0.25">
      <c r="B2506" s="257">
        <v>2443</v>
      </c>
      <c r="C2506" s="256">
        <v>191.02884692635379</v>
      </c>
    </row>
    <row r="2507" spans="2:3" x14ac:dyDescent="0.25">
      <c r="B2507" s="257">
        <v>2444</v>
      </c>
      <c r="C2507" s="256">
        <v>136.219486672465</v>
      </c>
    </row>
    <row r="2508" spans="2:3" x14ac:dyDescent="0.25">
      <c r="B2508" s="257">
        <v>2445</v>
      </c>
      <c r="C2508" s="256">
        <v>149.44687924497325</v>
      </c>
    </row>
    <row r="2509" spans="2:3" x14ac:dyDescent="0.25">
      <c r="B2509" s="257">
        <v>2446</v>
      </c>
      <c r="C2509" s="256">
        <v>142.44731370693387</v>
      </c>
    </row>
    <row r="2510" spans="2:3" x14ac:dyDescent="0.25">
      <c r="B2510" s="257">
        <v>2447</v>
      </c>
      <c r="C2510" s="256">
        <v>111.96634494807306</v>
      </c>
    </row>
    <row r="2511" spans="2:3" x14ac:dyDescent="0.25">
      <c r="B2511" s="257">
        <v>2448</v>
      </c>
      <c r="C2511" s="256">
        <v>127.48512157067847</v>
      </c>
    </row>
    <row r="2512" spans="2:3" x14ac:dyDescent="0.25">
      <c r="B2512" s="257">
        <v>2449</v>
      </c>
      <c r="C2512" s="256">
        <v>136.34821933219024</v>
      </c>
    </row>
    <row r="2513" spans="2:3" x14ac:dyDescent="0.25">
      <c r="B2513" s="257">
        <v>2450</v>
      </c>
      <c r="C2513" s="256">
        <v>106.92210656953002</v>
      </c>
    </row>
    <row r="2514" spans="2:3" x14ac:dyDescent="0.25">
      <c r="B2514" s="257">
        <v>2451</v>
      </c>
      <c r="C2514" s="256">
        <v>171.23539159182411</v>
      </c>
    </row>
    <row r="2515" spans="2:3" x14ac:dyDescent="0.25">
      <c r="B2515" s="257">
        <v>2452</v>
      </c>
      <c r="C2515" s="256">
        <v>114.43206770481588</v>
      </c>
    </row>
    <row r="2516" spans="2:3" x14ac:dyDescent="0.25">
      <c r="B2516" s="257">
        <v>2453</v>
      </c>
      <c r="C2516" s="256">
        <v>113.88121441556724</v>
      </c>
    </row>
    <row r="2517" spans="2:3" x14ac:dyDescent="0.25">
      <c r="B2517" s="257">
        <v>2454</v>
      </c>
      <c r="C2517" s="256">
        <v>148.70040360897946</v>
      </c>
    </row>
    <row r="2518" spans="2:3" x14ac:dyDescent="0.25">
      <c r="B2518" s="257">
        <v>2455</v>
      </c>
      <c r="C2518" s="256">
        <v>131.08139874421067</v>
      </c>
    </row>
    <row r="2519" spans="2:3" x14ac:dyDescent="0.25">
      <c r="B2519" s="257">
        <v>2456</v>
      </c>
      <c r="C2519" s="256">
        <v>96.128662273452264</v>
      </c>
    </row>
    <row r="2520" spans="2:3" x14ac:dyDescent="0.25">
      <c r="B2520" s="257">
        <v>2457</v>
      </c>
      <c r="C2520" s="256">
        <v>107.54070933033564</v>
      </c>
    </row>
    <row r="2521" spans="2:3" x14ac:dyDescent="0.25">
      <c r="B2521" s="257">
        <v>2458</v>
      </c>
      <c r="C2521" s="256">
        <v>123.52358983209405</v>
      </c>
    </row>
    <row r="2522" spans="2:3" x14ac:dyDescent="0.25">
      <c r="B2522" s="257">
        <v>2459</v>
      </c>
      <c r="C2522" s="256">
        <v>115.71753778178247</v>
      </c>
    </row>
    <row r="2523" spans="2:3" x14ac:dyDescent="0.25">
      <c r="B2523" s="257">
        <v>2460</v>
      </c>
      <c r="C2523" s="256">
        <v>113.35360180954973</v>
      </c>
    </row>
    <row r="2524" spans="2:3" x14ac:dyDescent="0.25">
      <c r="B2524" s="257">
        <v>2461</v>
      </c>
      <c r="C2524" s="256">
        <v>103.76390543966799</v>
      </c>
    </row>
    <row r="2525" spans="2:3" x14ac:dyDescent="0.25">
      <c r="B2525" s="257">
        <v>2462</v>
      </c>
      <c r="C2525" s="256">
        <v>115.39724133008144</v>
      </c>
    </row>
    <row r="2526" spans="2:3" x14ac:dyDescent="0.25">
      <c r="B2526" s="257">
        <v>2463</v>
      </c>
      <c r="C2526" s="256">
        <v>181.15554674670236</v>
      </c>
    </row>
    <row r="2527" spans="2:3" x14ac:dyDescent="0.25">
      <c r="B2527" s="257">
        <v>2464</v>
      </c>
      <c r="C2527" s="256">
        <v>58.961895197390199</v>
      </c>
    </row>
    <row r="2528" spans="2:3" x14ac:dyDescent="0.25">
      <c r="B2528" s="257">
        <v>2465</v>
      </c>
      <c r="C2528" s="256">
        <v>109.66192238531006</v>
      </c>
    </row>
    <row r="2529" spans="2:3" x14ac:dyDescent="0.25">
      <c r="B2529" s="257">
        <v>2466</v>
      </c>
      <c r="C2529" s="256">
        <v>145.11263538598422</v>
      </c>
    </row>
    <row r="2530" spans="2:3" x14ac:dyDescent="0.25">
      <c r="B2530" s="257">
        <v>2467</v>
      </c>
      <c r="C2530" s="256">
        <v>134.73320371096827</v>
      </c>
    </row>
    <row r="2531" spans="2:3" x14ac:dyDescent="0.25">
      <c r="B2531" s="257">
        <v>2468</v>
      </c>
      <c r="C2531" s="256">
        <v>122.86248357431455</v>
      </c>
    </row>
    <row r="2532" spans="2:3" x14ac:dyDescent="0.25">
      <c r="B2532" s="257">
        <v>2469</v>
      </c>
      <c r="C2532" s="256">
        <v>151.60024456616227</v>
      </c>
    </row>
    <row r="2533" spans="2:3" x14ac:dyDescent="0.25">
      <c r="B2533" s="257">
        <v>2470</v>
      </c>
      <c r="C2533" s="256">
        <v>115.03542159468849</v>
      </c>
    </row>
    <row r="2534" spans="2:3" x14ac:dyDescent="0.25">
      <c r="B2534" s="257">
        <v>2471</v>
      </c>
      <c r="C2534" s="256">
        <v>107.59096077306475</v>
      </c>
    </row>
    <row r="2535" spans="2:3" x14ac:dyDescent="0.25">
      <c r="B2535" s="257">
        <v>2472</v>
      </c>
      <c r="C2535" s="256">
        <v>89.639294039766497</v>
      </c>
    </row>
    <row r="2536" spans="2:3" x14ac:dyDescent="0.25">
      <c r="B2536" s="257">
        <v>2473</v>
      </c>
      <c r="C2536" s="256">
        <v>141.88510888636665</v>
      </c>
    </row>
    <row r="2537" spans="2:3" x14ac:dyDescent="0.25">
      <c r="B2537" s="257">
        <v>2474</v>
      </c>
      <c r="C2537" s="256">
        <v>96.54397548709025</v>
      </c>
    </row>
    <row r="2538" spans="2:3" x14ac:dyDescent="0.25">
      <c r="B2538" s="257">
        <v>2475</v>
      </c>
      <c r="C2538" s="256">
        <v>147.82996923920513</v>
      </c>
    </row>
    <row r="2539" spans="2:3" x14ac:dyDescent="0.25">
      <c r="B2539" s="257">
        <v>2476</v>
      </c>
      <c r="C2539" s="256">
        <v>158.64009835036876</v>
      </c>
    </row>
    <row r="2540" spans="2:3" x14ac:dyDescent="0.25">
      <c r="B2540" s="257">
        <v>2477</v>
      </c>
      <c r="C2540" s="256">
        <v>72.681723582442345</v>
      </c>
    </row>
    <row r="2541" spans="2:3" x14ac:dyDescent="0.25">
      <c r="B2541" s="257">
        <v>2478</v>
      </c>
      <c r="C2541" s="256">
        <v>126.97354264616888</v>
      </c>
    </row>
    <row r="2542" spans="2:3" x14ac:dyDescent="0.25">
      <c r="B2542" s="257">
        <v>2479</v>
      </c>
      <c r="C2542" s="256">
        <v>120.05535608455125</v>
      </c>
    </row>
    <row r="2543" spans="2:3" x14ac:dyDescent="0.25">
      <c r="B2543" s="257">
        <v>2480</v>
      </c>
      <c r="C2543" s="256">
        <v>132.255860378747</v>
      </c>
    </row>
    <row r="2544" spans="2:3" x14ac:dyDescent="0.25">
      <c r="B2544" s="257">
        <v>2481</v>
      </c>
      <c r="C2544" s="256">
        <v>116.44650071414657</v>
      </c>
    </row>
    <row r="2545" spans="2:3" x14ac:dyDescent="0.25">
      <c r="B2545" s="257">
        <v>2482</v>
      </c>
      <c r="C2545" s="256">
        <v>144.12297524798163</v>
      </c>
    </row>
    <row r="2546" spans="2:3" x14ac:dyDescent="0.25">
      <c r="B2546" s="257">
        <v>2483</v>
      </c>
      <c r="C2546" s="256">
        <v>136.64769966684648</v>
      </c>
    </row>
    <row r="2547" spans="2:3" x14ac:dyDescent="0.25">
      <c r="B2547" s="257">
        <v>2484</v>
      </c>
      <c r="C2547" s="256">
        <v>123.63692011074869</v>
      </c>
    </row>
    <row r="2548" spans="2:3" x14ac:dyDescent="0.25">
      <c r="B2548" s="257">
        <v>2485</v>
      </c>
      <c r="C2548" s="256">
        <v>149.5319216586482</v>
      </c>
    </row>
    <row r="2549" spans="2:3" x14ac:dyDescent="0.25">
      <c r="B2549" s="257">
        <v>2486</v>
      </c>
      <c r="C2549" s="256">
        <v>141.52210807608051</v>
      </c>
    </row>
    <row r="2550" spans="2:3" x14ac:dyDescent="0.25">
      <c r="B2550" s="257">
        <v>2487</v>
      </c>
      <c r="C2550" s="256">
        <v>162.77072493976451</v>
      </c>
    </row>
    <row r="2551" spans="2:3" x14ac:dyDescent="0.25">
      <c r="B2551" s="257">
        <v>2488</v>
      </c>
      <c r="C2551" s="256">
        <v>121.19131636647211</v>
      </c>
    </row>
    <row r="2552" spans="2:3" x14ac:dyDescent="0.25">
      <c r="B2552" s="257">
        <v>2489</v>
      </c>
      <c r="C2552" s="256">
        <v>127.10512411838077</v>
      </c>
    </row>
    <row r="2553" spans="2:3" x14ac:dyDescent="0.25">
      <c r="B2553" s="257">
        <v>2490</v>
      </c>
      <c r="C2553" s="256">
        <v>109.20067476497807</v>
      </c>
    </row>
    <row r="2554" spans="2:3" x14ac:dyDescent="0.25">
      <c r="B2554" s="257">
        <v>2491</v>
      </c>
      <c r="C2554" s="256">
        <v>143.94434997773425</v>
      </c>
    </row>
    <row r="2555" spans="2:3" x14ac:dyDescent="0.25">
      <c r="B2555" s="257">
        <v>2492</v>
      </c>
      <c r="C2555" s="256">
        <v>176.85074824011281</v>
      </c>
    </row>
    <row r="2556" spans="2:3" x14ac:dyDescent="0.25">
      <c r="B2556" s="257">
        <v>2493</v>
      </c>
      <c r="C2556" s="256">
        <v>133.86581642488196</v>
      </c>
    </row>
    <row r="2557" spans="2:3" x14ac:dyDescent="0.25">
      <c r="B2557" s="257">
        <v>2494</v>
      </c>
      <c r="C2557" s="256">
        <v>117.2696276458811</v>
      </c>
    </row>
    <row r="2558" spans="2:3" x14ac:dyDescent="0.25">
      <c r="B2558" s="257">
        <v>2495</v>
      </c>
      <c r="C2558" s="256">
        <v>113.79207832489095</v>
      </c>
    </row>
    <row r="2559" spans="2:3" x14ac:dyDescent="0.25">
      <c r="B2559" s="257">
        <v>2496</v>
      </c>
      <c r="C2559" s="256">
        <v>138.33326732341888</v>
      </c>
    </row>
    <row r="2560" spans="2:3" x14ac:dyDescent="0.25">
      <c r="B2560" s="257">
        <v>2497</v>
      </c>
      <c r="C2560" s="256">
        <v>122.84844745651156</v>
      </c>
    </row>
    <row r="2561" spans="2:3" x14ac:dyDescent="0.25">
      <c r="B2561" s="257">
        <v>2498</v>
      </c>
      <c r="C2561" s="256">
        <v>101.47589067700036</v>
      </c>
    </row>
    <row r="2562" spans="2:3" x14ac:dyDescent="0.25">
      <c r="B2562" s="257">
        <v>2499</v>
      </c>
      <c r="C2562" s="256">
        <v>126.06600101390704</v>
      </c>
    </row>
    <row r="2563" spans="2:3" x14ac:dyDescent="0.25">
      <c r="B2563" s="257">
        <v>2500</v>
      </c>
      <c r="C2563" s="256">
        <v>133.39981282323407</v>
      </c>
    </row>
    <row r="2564" spans="2:3" x14ac:dyDescent="0.25">
      <c r="B2564" s="257">
        <v>2501</v>
      </c>
      <c r="C2564" s="256">
        <v>140.89615942111354</v>
      </c>
    </row>
    <row r="2565" spans="2:3" x14ac:dyDescent="0.25">
      <c r="B2565" s="257">
        <v>2502</v>
      </c>
      <c r="C2565" s="256">
        <v>118.69193669125012</v>
      </c>
    </row>
    <row r="2566" spans="2:3" x14ac:dyDescent="0.25">
      <c r="B2566" s="257">
        <v>2503</v>
      </c>
      <c r="C2566" s="256">
        <v>144.91124116846339</v>
      </c>
    </row>
    <row r="2567" spans="2:3" x14ac:dyDescent="0.25">
      <c r="B2567" s="257">
        <v>2504</v>
      </c>
      <c r="C2567" s="256">
        <v>118.91977932221636</v>
      </c>
    </row>
    <row r="2568" spans="2:3" x14ac:dyDescent="0.25">
      <c r="B2568" s="257">
        <v>2505</v>
      </c>
      <c r="C2568" s="256">
        <v>137.32346036078738</v>
      </c>
    </row>
    <row r="2569" spans="2:3" x14ac:dyDescent="0.25">
      <c r="B2569" s="257">
        <v>2506</v>
      </c>
      <c r="C2569" s="256">
        <v>111.01874783637614</v>
      </c>
    </row>
    <row r="2570" spans="2:3" x14ac:dyDescent="0.25">
      <c r="B2570" s="257">
        <v>2507</v>
      </c>
      <c r="C2570" s="256">
        <v>112.85990715025976</v>
      </c>
    </row>
    <row r="2571" spans="2:3" x14ac:dyDescent="0.25">
      <c r="B2571" s="257">
        <v>2508</v>
      </c>
      <c r="C2571" s="256">
        <v>91.882294900925785</v>
      </c>
    </row>
    <row r="2572" spans="2:3" x14ac:dyDescent="0.25">
      <c r="B2572" s="257">
        <v>2509</v>
      </c>
      <c r="C2572" s="256">
        <v>141.77711186674884</v>
      </c>
    </row>
    <row r="2573" spans="2:3" x14ac:dyDescent="0.25">
      <c r="B2573" s="257">
        <v>2510</v>
      </c>
      <c r="C2573" s="256">
        <v>108.24443016534454</v>
      </c>
    </row>
    <row r="2574" spans="2:3" x14ac:dyDescent="0.25">
      <c r="B2574" s="257">
        <v>2511</v>
      </c>
      <c r="C2574" s="256">
        <v>151.9904809766204</v>
      </c>
    </row>
    <row r="2575" spans="2:3" x14ac:dyDescent="0.25">
      <c r="B2575" s="257">
        <v>2512</v>
      </c>
      <c r="C2575" s="256">
        <v>155.60216317401262</v>
      </c>
    </row>
    <row r="2576" spans="2:3" x14ac:dyDescent="0.25">
      <c r="B2576" s="257">
        <v>2513</v>
      </c>
      <c r="C2576" s="256">
        <v>112.62204854663888</v>
      </c>
    </row>
    <row r="2577" spans="2:3" x14ac:dyDescent="0.25">
      <c r="B2577" s="257">
        <v>2514</v>
      </c>
      <c r="C2577" s="256">
        <v>126.18833252575035</v>
      </c>
    </row>
    <row r="2578" spans="2:3" x14ac:dyDescent="0.25">
      <c r="B2578" s="257">
        <v>2515</v>
      </c>
      <c r="C2578" s="256">
        <v>72.711262600056244</v>
      </c>
    </row>
    <row r="2579" spans="2:3" x14ac:dyDescent="0.25">
      <c r="B2579" s="257">
        <v>2516</v>
      </c>
      <c r="C2579" s="256">
        <v>144.03319355976797</v>
      </c>
    </row>
    <row r="2580" spans="2:3" x14ac:dyDescent="0.25">
      <c r="B2580" s="257">
        <v>2517</v>
      </c>
      <c r="C2580" s="256">
        <v>124.87059330521923</v>
      </c>
    </row>
    <row r="2581" spans="2:3" x14ac:dyDescent="0.25">
      <c r="B2581" s="257">
        <v>2518</v>
      </c>
      <c r="C2581" s="256">
        <v>117.32605374960295</v>
      </c>
    </row>
    <row r="2582" spans="2:3" x14ac:dyDescent="0.25">
      <c r="B2582" s="257">
        <v>2519</v>
      </c>
      <c r="C2582" s="256">
        <v>117.01318086713104</v>
      </c>
    </row>
    <row r="2583" spans="2:3" x14ac:dyDescent="0.25">
      <c r="B2583" s="257">
        <v>2520</v>
      </c>
      <c r="C2583" s="256">
        <v>73.85833922913622</v>
      </c>
    </row>
    <row r="2584" spans="2:3" x14ac:dyDescent="0.25">
      <c r="B2584" s="257">
        <v>2521</v>
      </c>
      <c r="C2584" s="256">
        <v>137.21122558078108</v>
      </c>
    </row>
    <row r="2585" spans="2:3" x14ac:dyDescent="0.25">
      <c r="B2585" s="257">
        <v>2522</v>
      </c>
      <c r="C2585" s="256">
        <v>132.92115452707259</v>
      </c>
    </row>
    <row r="2586" spans="2:3" x14ac:dyDescent="0.25">
      <c r="B2586" s="257">
        <v>2523</v>
      </c>
      <c r="C2586" s="256">
        <v>85.058378492066254</v>
      </c>
    </row>
    <row r="2587" spans="2:3" x14ac:dyDescent="0.25">
      <c r="B2587" s="257">
        <v>2524</v>
      </c>
      <c r="C2587" s="256">
        <v>132.86184921755762</v>
      </c>
    </row>
    <row r="2588" spans="2:3" x14ac:dyDescent="0.25">
      <c r="B2588" s="257">
        <v>2525</v>
      </c>
      <c r="C2588" s="256">
        <v>136.71966122217466</v>
      </c>
    </row>
    <row r="2589" spans="2:3" x14ac:dyDescent="0.25">
      <c r="B2589" s="257">
        <v>2526</v>
      </c>
      <c r="C2589" s="256">
        <v>117.87165266507617</v>
      </c>
    </row>
    <row r="2590" spans="2:3" x14ac:dyDescent="0.25">
      <c r="B2590" s="257">
        <v>2527</v>
      </c>
      <c r="C2590" s="256">
        <v>101.08007664162783</v>
      </c>
    </row>
    <row r="2591" spans="2:3" x14ac:dyDescent="0.25">
      <c r="B2591" s="257">
        <v>2528</v>
      </c>
      <c r="C2591" s="256">
        <v>107.8271069104949</v>
      </c>
    </row>
    <row r="2592" spans="2:3" x14ac:dyDescent="0.25">
      <c r="B2592" s="257">
        <v>2529</v>
      </c>
      <c r="C2592" s="256">
        <v>138.75768351410048</v>
      </c>
    </row>
    <row r="2593" spans="2:3" x14ac:dyDescent="0.25">
      <c r="B2593" s="257">
        <v>2530</v>
      </c>
      <c r="C2593" s="256">
        <v>126.0775917722906</v>
      </c>
    </row>
    <row r="2594" spans="2:3" x14ac:dyDescent="0.25">
      <c r="B2594" s="257">
        <v>2531</v>
      </c>
      <c r="C2594" s="256">
        <v>136.41721869871668</v>
      </c>
    </row>
    <row r="2595" spans="2:3" x14ac:dyDescent="0.25">
      <c r="B2595" s="257">
        <v>2532</v>
      </c>
      <c r="C2595" s="256">
        <v>165.91357288338557</v>
      </c>
    </row>
    <row r="2596" spans="2:3" x14ac:dyDescent="0.25">
      <c r="B2596" s="257">
        <v>2533</v>
      </c>
      <c r="C2596" s="256">
        <v>173.21428737832622</v>
      </c>
    </row>
    <row r="2597" spans="2:3" x14ac:dyDescent="0.25">
      <c r="B2597" s="257">
        <v>2534</v>
      </c>
      <c r="C2597" s="256">
        <v>115.92801446061209</v>
      </c>
    </row>
    <row r="2598" spans="2:3" x14ac:dyDescent="0.25">
      <c r="B2598" s="257">
        <v>2535</v>
      </c>
      <c r="C2598" s="256">
        <v>121.23736935379451</v>
      </c>
    </row>
    <row r="2599" spans="2:3" x14ac:dyDescent="0.25">
      <c r="B2599" s="257">
        <v>2536</v>
      </c>
      <c r="C2599" s="256">
        <v>77.998590695466717</v>
      </c>
    </row>
    <row r="2600" spans="2:3" x14ac:dyDescent="0.25">
      <c r="B2600" s="257">
        <v>2537</v>
      </c>
      <c r="C2600" s="256">
        <v>92.490541779895381</v>
      </c>
    </row>
    <row r="2601" spans="2:3" x14ac:dyDescent="0.25">
      <c r="B2601" s="257">
        <v>2538</v>
      </c>
      <c r="C2601" s="256">
        <v>137.96720519749562</v>
      </c>
    </row>
    <row r="2602" spans="2:3" x14ac:dyDescent="0.25">
      <c r="B2602" s="257">
        <v>2539</v>
      </c>
      <c r="C2602" s="256">
        <v>76.64537942914319</v>
      </c>
    </row>
    <row r="2603" spans="2:3" x14ac:dyDescent="0.25">
      <c r="B2603" s="257">
        <v>2540</v>
      </c>
      <c r="C2603" s="256">
        <v>140.68022626998257</v>
      </c>
    </row>
    <row r="2604" spans="2:3" x14ac:dyDescent="0.25">
      <c r="B2604" s="257">
        <v>2541</v>
      </c>
      <c r="C2604" s="256">
        <v>167.25841787064695</v>
      </c>
    </row>
    <row r="2605" spans="2:3" x14ac:dyDescent="0.25">
      <c r="B2605" s="257">
        <v>2542</v>
      </c>
      <c r="C2605" s="256">
        <v>165.29959953710383</v>
      </c>
    </row>
    <row r="2606" spans="2:3" x14ac:dyDescent="0.25">
      <c r="B2606" s="257">
        <v>2543</v>
      </c>
      <c r="C2606" s="256">
        <v>120.84707006145736</v>
      </c>
    </row>
    <row r="2607" spans="2:3" x14ac:dyDescent="0.25">
      <c r="B2607" s="257">
        <v>2544</v>
      </c>
      <c r="C2607" s="256">
        <v>98.156786594417838</v>
      </c>
    </row>
    <row r="2608" spans="2:3" x14ac:dyDescent="0.25">
      <c r="B2608" s="257">
        <v>2545</v>
      </c>
      <c r="C2608" s="256">
        <v>111.25178991272682</v>
      </c>
    </row>
    <row r="2609" spans="2:3" x14ac:dyDescent="0.25">
      <c r="B2609" s="257">
        <v>2546</v>
      </c>
      <c r="C2609" s="256">
        <v>153.35003279211898</v>
      </c>
    </row>
    <row r="2610" spans="2:3" x14ac:dyDescent="0.25">
      <c r="B2610" s="257">
        <v>2547</v>
      </c>
      <c r="C2610" s="256">
        <v>151.57477317933703</v>
      </c>
    </row>
    <row r="2611" spans="2:3" x14ac:dyDescent="0.25">
      <c r="B2611" s="257">
        <v>2548</v>
      </c>
      <c r="C2611" s="256">
        <v>157.82395811279821</v>
      </c>
    </row>
    <row r="2612" spans="2:3" x14ac:dyDescent="0.25">
      <c r="B2612" s="257">
        <v>2549</v>
      </c>
      <c r="C2612" s="256">
        <v>82.709205220890325</v>
      </c>
    </row>
    <row r="2613" spans="2:3" x14ac:dyDescent="0.25">
      <c r="B2613" s="257">
        <v>2550</v>
      </c>
      <c r="C2613" s="256">
        <v>109.44908766839106</v>
      </c>
    </row>
    <row r="2614" spans="2:3" x14ac:dyDescent="0.25">
      <c r="B2614" s="257">
        <v>2551</v>
      </c>
      <c r="C2614" s="256">
        <v>118.68128800401479</v>
      </c>
    </row>
    <row r="2615" spans="2:3" x14ac:dyDescent="0.25">
      <c r="B2615" s="257">
        <v>2552</v>
      </c>
      <c r="C2615" s="256">
        <v>123.39809784384988</v>
      </c>
    </row>
    <row r="2616" spans="2:3" x14ac:dyDescent="0.25">
      <c r="B2616" s="257">
        <v>2553</v>
      </c>
      <c r="C2616" s="256">
        <v>133.10627227296294</v>
      </c>
    </row>
    <row r="2617" spans="2:3" x14ac:dyDescent="0.25">
      <c r="B2617" s="257">
        <v>2554</v>
      </c>
      <c r="C2617" s="256">
        <v>133.27483942731357</v>
      </c>
    </row>
    <row r="2618" spans="2:3" x14ac:dyDescent="0.25">
      <c r="B2618" s="257">
        <v>2555</v>
      </c>
      <c r="C2618" s="256">
        <v>122.08376117578801</v>
      </c>
    </row>
    <row r="2619" spans="2:3" x14ac:dyDescent="0.25">
      <c r="B2619" s="257">
        <v>2556</v>
      </c>
      <c r="C2619" s="256">
        <v>150.36575076190204</v>
      </c>
    </row>
    <row r="2620" spans="2:3" x14ac:dyDescent="0.25">
      <c r="B2620" s="257">
        <v>2557</v>
      </c>
      <c r="C2620" s="256">
        <v>136.40448543605453</v>
      </c>
    </row>
    <row r="2621" spans="2:3" x14ac:dyDescent="0.25">
      <c r="B2621" s="257">
        <v>2558</v>
      </c>
      <c r="C2621" s="256">
        <v>83.456318922966148</v>
      </c>
    </row>
    <row r="2622" spans="2:3" x14ac:dyDescent="0.25">
      <c r="B2622" s="257">
        <v>2559</v>
      </c>
      <c r="C2622" s="256">
        <v>125.38845000617053</v>
      </c>
    </row>
    <row r="2623" spans="2:3" x14ac:dyDescent="0.25">
      <c r="B2623" s="257">
        <v>2560</v>
      </c>
      <c r="C2623" s="256">
        <v>100.98189663108604</v>
      </c>
    </row>
    <row r="2624" spans="2:3" x14ac:dyDescent="0.25">
      <c r="B2624" s="257">
        <v>2561</v>
      </c>
      <c r="C2624" s="256">
        <v>125.92303501505464</v>
      </c>
    </row>
    <row r="2625" spans="2:3" x14ac:dyDescent="0.25">
      <c r="B2625" s="257">
        <v>2562</v>
      </c>
      <c r="C2625" s="256">
        <v>83.281118418196598</v>
      </c>
    </row>
    <row r="2626" spans="2:3" x14ac:dyDescent="0.25">
      <c r="B2626" s="257">
        <v>2563</v>
      </c>
      <c r="C2626" s="256">
        <v>143.65105419670616</v>
      </c>
    </row>
    <row r="2627" spans="2:3" x14ac:dyDescent="0.25">
      <c r="B2627" s="257">
        <v>2564</v>
      </c>
      <c r="C2627" s="256">
        <v>119.50576645839196</v>
      </c>
    </row>
    <row r="2628" spans="2:3" x14ac:dyDescent="0.25">
      <c r="B2628" s="257">
        <v>2565</v>
      </c>
      <c r="C2628" s="256">
        <v>138.03407924131017</v>
      </c>
    </row>
    <row r="2629" spans="2:3" x14ac:dyDescent="0.25">
      <c r="B2629" s="257">
        <v>2566</v>
      </c>
      <c r="C2629" s="256">
        <v>103.14751697543178</v>
      </c>
    </row>
    <row r="2630" spans="2:3" x14ac:dyDescent="0.25">
      <c r="B2630" s="257">
        <v>2567</v>
      </c>
      <c r="C2630" s="256">
        <v>121.32784559017558</v>
      </c>
    </row>
    <row r="2631" spans="2:3" x14ac:dyDescent="0.25">
      <c r="B2631" s="257">
        <v>2568</v>
      </c>
      <c r="C2631" s="256">
        <v>124.92829989859646</v>
      </c>
    </row>
    <row r="2632" spans="2:3" x14ac:dyDescent="0.25">
      <c r="B2632" s="257">
        <v>2569</v>
      </c>
      <c r="C2632" s="256">
        <v>109.39296555830627</v>
      </c>
    </row>
    <row r="2633" spans="2:3" x14ac:dyDescent="0.25">
      <c r="B2633" s="257">
        <v>2570</v>
      </c>
      <c r="C2633" s="256">
        <v>137.98144726613688</v>
      </c>
    </row>
    <row r="2634" spans="2:3" x14ac:dyDescent="0.25">
      <c r="B2634" s="257">
        <v>2571</v>
      </c>
      <c r="C2634" s="256">
        <v>118.83174862792112</v>
      </c>
    </row>
    <row r="2635" spans="2:3" x14ac:dyDescent="0.25">
      <c r="B2635" s="257">
        <v>2572</v>
      </c>
      <c r="C2635" s="256">
        <v>129.07171803927795</v>
      </c>
    </row>
    <row r="2636" spans="2:3" x14ac:dyDescent="0.25">
      <c r="B2636" s="257">
        <v>2573</v>
      </c>
      <c r="C2636" s="256">
        <v>143.44177766517925</v>
      </c>
    </row>
    <row r="2637" spans="2:3" x14ac:dyDescent="0.25">
      <c r="B2637" s="257">
        <v>2574</v>
      </c>
      <c r="C2637" s="256">
        <v>87.783161817796412</v>
      </c>
    </row>
    <row r="2638" spans="2:3" x14ac:dyDescent="0.25">
      <c r="B2638" s="257">
        <v>2575</v>
      </c>
      <c r="C2638" s="256">
        <v>122.17904627819382</v>
      </c>
    </row>
    <row r="2639" spans="2:3" x14ac:dyDescent="0.25">
      <c r="B2639" s="257">
        <v>2576</v>
      </c>
      <c r="C2639" s="256">
        <v>82.616840011982958</v>
      </c>
    </row>
    <row r="2640" spans="2:3" x14ac:dyDescent="0.25">
      <c r="B2640" s="257">
        <v>2577</v>
      </c>
      <c r="C2640" s="256">
        <v>101.23789021256876</v>
      </c>
    </row>
    <row r="2641" spans="2:3" x14ac:dyDescent="0.25">
      <c r="B2641" s="257">
        <v>2578</v>
      </c>
      <c r="C2641" s="256">
        <v>114.93849523099585</v>
      </c>
    </row>
    <row r="2642" spans="2:3" x14ac:dyDescent="0.25">
      <c r="B2642" s="257">
        <v>2579</v>
      </c>
      <c r="C2642" s="256">
        <v>147.09226289344983</v>
      </c>
    </row>
    <row r="2643" spans="2:3" x14ac:dyDescent="0.25">
      <c r="B2643" s="257">
        <v>2580</v>
      </c>
      <c r="C2643" s="256">
        <v>133.45776050097805</v>
      </c>
    </row>
    <row r="2644" spans="2:3" x14ac:dyDescent="0.25">
      <c r="B2644" s="257">
        <v>2581</v>
      </c>
      <c r="C2644" s="256">
        <v>103.43302765915936</v>
      </c>
    </row>
    <row r="2645" spans="2:3" x14ac:dyDescent="0.25">
      <c r="B2645" s="257">
        <v>2582</v>
      </c>
      <c r="C2645" s="256">
        <v>93.028130473882072</v>
      </c>
    </row>
    <row r="2646" spans="2:3" x14ac:dyDescent="0.25">
      <c r="B2646" s="257">
        <v>2583</v>
      </c>
      <c r="C2646" s="256">
        <v>112.93738345393042</v>
      </c>
    </row>
    <row r="2647" spans="2:3" x14ac:dyDescent="0.25">
      <c r="B2647" s="257">
        <v>2584</v>
      </c>
      <c r="C2647" s="256">
        <v>128.09859326572658</v>
      </c>
    </row>
    <row r="2648" spans="2:3" x14ac:dyDescent="0.25">
      <c r="B2648" s="257">
        <v>2585</v>
      </c>
      <c r="C2648" s="256">
        <v>147.71079410706361</v>
      </c>
    </row>
    <row r="2649" spans="2:3" x14ac:dyDescent="0.25">
      <c r="B2649" s="257">
        <v>2586</v>
      </c>
      <c r="C2649" s="256">
        <v>102.25060696748581</v>
      </c>
    </row>
    <row r="2650" spans="2:3" x14ac:dyDescent="0.25">
      <c r="B2650" s="257">
        <v>2587</v>
      </c>
      <c r="C2650" s="256">
        <v>113.95251537025136</v>
      </c>
    </row>
    <row r="2651" spans="2:3" x14ac:dyDescent="0.25">
      <c r="B2651" s="257">
        <v>2588</v>
      </c>
      <c r="C2651" s="256">
        <v>132.54223217700641</v>
      </c>
    </row>
    <row r="2652" spans="2:3" x14ac:dyDescent="0.25">
      <c r="B2652" s="257">
        <v>2589</v>
      </c>
      <c r="C2652" s="256">
        <v>125.13523166156423</v>
      </c>
    </row>
    <row r="2653" spans="2:3" x14ac:dyDescent="0.25">
      <c r="B2653" s="257">
        <v>2590</v>
      </c>
      <c r="C2653" s="256">
        <v>126.89561705952764</v>
      </c>
    </row>
    <row r="2654" spans="2:3" x14ac:dyDescent="0.25">
      <c r="B2654" s="257">
        <v>2591</v>
      </c>
      <c r="C2654" s="256">
        <v>133.27539711520791</v>
      </c>
    </row>
    <row r="2655" spans="2:3" x14ac:dyDescent="0.25">
      <c r="B2655" s="257">
        <v>2592</v>
      </c>
      <c r="C2655" s="256">
        <v>123.94610586772993</v>
      </c>
    </row>
    <row r="2656" spans="2:3" x14ac:dyDescent="0.25">
      <c r="B2656" s="257">
        <v>2593</v>
      </c>
      <c r="C2656" s="256">
        <v>111.88542719303292</v>
      </c>
    </row>
    <row r="2657" spans="2:3" x14ac:dyDescent="0.25">
      <c r="B2657" s="257">
        <v>2594</v>
      </c>
      <c r="C2657" s="256">
        <v>120.82137712166667</v>
      </c>
    </row>
    <row r="2658" spans="2:3" x14ac:dyDescent="0.25">
      <c r="B2658" s="257">
        <v>2595</v>
      </c>
      <c r="C2658" s="256">
        <v>136.13181904455217</v>
      </c>
    </row>
    <row r="2659" spans="2:3" x14ac:dyDescent="0.25">
      <c r="B2659" s="257">
        <v>2596</v>
      </c>
      <c r="C2659" s="256">
        <v>98.557549120359297</v>
      </c>
    </row>
    <row r="2660" spans="2:3" x14ac:dyDescent="0.25">
      <c r="B2660" s="257">
        <v>2597</v>
      </c>
      <c r="C2660" s="256">
        <v>79.611277745961331</v>
      </c>
    </row>
    <row r="2661" spans="2:3" x14ac:dyDescent="0.25">
      <c r="B2661" s="257">
        <v>2598</v>
      </c>
      <c r="C2661" s="256">
        <v>115.19163185516418</v>
      </c>
    </row>
    <row r="2662" spans="2:3" x14ac:dyDescent="0.25">
      <c r="B2662" s="257">
        <v>2599</v>
      </c>
      <c r="C2662" s="256">
        <v>143.47461725783734</v>
      </c>
    </row>
    <row r="2663" spans="2:3" x14ac:dyDescent="0.25">
      <c r="B2663" s="257">
        <v>2600</v>
      </c>
      <c r="C2663" s="256">
        <v>103.99370113593423</v>
      </c>
    </row>
    <row r="2664" spans="2:3" x14ac:dyDescent="0.25">
      <c r="B2664" s="257">
        <v>2601</v>
      </c>
      <c r="C2664" s="256">
        <v>127.34553984508517</v>
      </c>
    </row>
    <row r="2665" spans="2:3" x14ac:dyDescent="0.25">
      <c r="B2665" s="257">
        <v>2602</v>
      </c>
      <c r="C2665" s="256">
        <v>135.90835826835237</v>
      </c>
    </row>
    <row r="2666" spans="2:3" x14ac:dyDescent="0.25">
      <c r="B2666" s="257">
        <v>2603</v>
      </c>
      <c r="C2666" s="256">
        <v>168.10293044703411</v>
      </c>
    </row>
    <row r="2667" spans="2:3" x14ac:dyDescent="0.25">
      <c r="B2667" s="257">
        <v>2604</v>
      </c>
      <c r="C2667" s="256">
        <v>136.37324850349117</v>
      </c>
    </row>
    <row r="2668" spans="2:3" x14ac:dyDescent="0.25">
      <c r="B2668" s="257">
        <v>2605</v>
      </c>
      <c r="C2668" s="256">
        <v>98.5349927681373</v>
      </c>
    </row>
    <row r="2669" spans="2:3" x14ac:dyDescent="0.25">
      <c r="B2669" s="257">
        <v>2606</v>
      </c>
      <c r="C2669" s="256">
        <v>105.52025651814735</v>
      </c>
    </row>
    <row r="2670" spans="2:3" x14ac:dyDescent="0.25">
      <c r="B2670" s="257">
        <v>2607</v>
      </c>
      <c r="C2670" s="256">
        <v>177.19358781791223</v>
      </c>
    </row>
    <row r="2671" spans="2:3" x14ac:dyDescent="0.25">
      <c r="B2671" s="257">
        <v>2608</v>
      </c>
      <c r="C2671" s="256">
        <v>134.11959431179949</v>
      </c>
    </row>
    <row r="2672" spans="2:3" x14ac:dyDescent="0.25">
      <c r="B2672" s="257">
        <v>2609</v>
      </c>
      <c r="C2672" s="256">
        <v>132.7448028120395</v>
      </c>
    </row>
    <row r="2673" spans="2:3" x14ac:dyDescent="0.25">
      <c r="B2673" s="257">
        <v>2610</v>
      </c>
      <c r="C2673" s="256">
        <v>141.23871998246551</v>
      </c>
    </row>
    <row r="2674" spans="2:3" x14ac:dyDescent="0.25">
      <c r="B2674" s="257">
        <v>2611</v>
      </c>
      <c r="C2674" s="256">
        <v>116.75627283783409</v>
      </c>
    </row>
    <row r="2675" spans="2:3" x14ac:dyDescent="0.25">
      <c r="B2675" s="257">
        <v>2612</v>
      </c>
      <c r="C2675" s="256">
        <v>90.271051142775406</v>
      </c>
    </row>
    <row r="2676" spans="2:3" x14ac:dyDescent="0.25">
      <c r="B2676" s="257">
        <v>2613</v>
      </c>
      <c r="C2676" s="256">
        <v>114.01400519728929</v>
      </c>
    </row>
    <row r="2677" spans="2:3" x14ac:dyDescent="0.25">
      <c r="B2677" s="257">
        <v>2614</v>
      </c>
      <c r="C2677" s="256">
        <v>125.53990098539141</v>
      </c>
    </row>
    <row r="2678" spans="2:3" x14ac:dyDescent="0.25">
      <c r="B2678" s="257">
        <v>2615</v>
      </c>
      <c r="C2678" s="256">
        <v>110.41538169412782</v>
      </c>
    </row>
    <row r="2679" spans="2:3" x14ac:dyDescent="0.25">
      <c r="B2679" s="257">
        <v>2616</v>
      </c>
      <c r="C2679" s="256">
        <v>121.48407105235182</v>
      </c>
    </row>
    <row r="2680" spans="2:3" x14ac:dyDescent="0.25">
      <c r="B2680" s="257">
        <v>2617</v>
      </c>
      <c r="C2680" s="256">
        <v>134.07658584036986</v>
      </c>
    </row>
    <row r="2681" spans="2:3" x14ac:dyDescent="0.25">
      <c r="B2681" s="257">
        <v>2618</v>
      </c>
      <c r="C2681" s="256">
        <v>131.40805167244852</v>
      </c>
    </row>
    <row r="2682" spans="2:3" x14ac:dyDescent="0.25">
      <c r="B2682" s="257">
        <v>2619</v>
      </c>
      <c r="C2682" s="256">
        <v>137.33269466092923</v>
      </c>
    </row>
    <row r="2683" spans="2:3" x14ac:dyDescent="0.25">
      <c r="B2683" s="257">
        <v>2620</v>
      </c>
      <c r="C2683" s="256">
        <v>149.53060514648968</v>
      </c>
    </row>
    <row r="2684" spans="2:3" x14ac:dyDescent="0.25">
      <c r="B2684" s="257">
        <v>2621</v>
      </c>
      <c r="C2684" s="256">
        <v>95.774887879941645</v>
      </c>
    </row>
    <row r="2685" spans="2:3" x14ac:dyDescent="0.25">
      <c r="B2685" s="257">
        <v>2622</v>
      </c>
      <c r="C2685" s="256">
        <v>153.38286463830298</v>
      </c>
    </row>
    <row r="2686" spans="2:3" x14ac:dyDescent="0.25">
      <c r="B2686" s="257">
        <v>2623</v>
      </c>
      <c r="C2686" s="256">
        <v>123.61943943598641</v>
      </c>
    </row>
    <row r="2687" spans="2:3" x14ac:dyDescent="0.25">
      <c r="B2687" s="257">
        <v>2624</v>
      </c>
      <c r="C2687" s="256">
        <v>163.42448388398878</v>
      </c>
    </row>
    <row r="2688" spans="2:3" x14ac:dyDescent="0.25">
      <c r="B2688" s="257">
        <v>2625</v>
      </c>
      <c r="C2688" s="256">
        <v>92.206830266083841</v>
      </c>
    </row>
    <row r="2689" spans="2:3" x14ac:dyDescent="0.25">
      <c r="B2689" s="257">
        <v>2626</v>
      </c>
      <c r="C2689" s="256">
        <v>133.43720856282408</v>
      </c>
    </row>
    <row r="2690" spans="2:3" x14ac:dyDescent="0.25">
      <c r="B2690" s="257">
        <v>2627</v>
      </c>
      <c r="C2690" s="256">
        <v>118.58944073588093</v>
      </c>
    </row>
    <row r="2691" spans="2:3" x14ac:dyDescent="0.25">
      <c r="B2691" s="257">
        <v>2628</v>
      </c>
      <c r="C2691" s="256">
        <v>128.02390337542153</v>
      </c>
    </row>
    <row r="2692" spans="2:3" x14ac:dyDescent="0.25">
      <c r="B2692" s="257">
        <v>2629</v>
      </c>
      <c r="C2692" s="256">
        <v>115.22513875236874</v>
      </c>
    </row>
    <row r="2693" spans="2:3" x14ac:dyDescent="0.25">
      <c r="B2693" s="257">
        <v>2630</v>
      </c>
      <c r="C2693" s="256">
        <v>127.99398781552361</v>
      </c>
    </row>
    <row r="2694" spans="2:3" x14ac:dyDescent="0.25">
      <c r="B2694" s="257">
        <v>2631</v>
      </c>
      <c r="C2694" s="256">
        <v>113.24142695440369</v>
      </c>
    </row>
    <row r="2695" spans="2:3" x14ac:dyDescent="0.25">
      <c r="B2695" s="257">
        <v>2632</v>
      </c>
      <c r="C2695" s="256">
        <v>118.79210078503183</v>
      </c>
    </row>
    <row r="2696" spans="2:3" x14ac:dyDescent="0.25">
      <c r="B2696" s="257">
        <v>2633</v>
      </c>
      <c r="C2696" s="256">
        <v>140.85497022219141</v>
      </c>
    </row>
    <row r="2697" spans="2:3" x14ac:dyDescent="0.25">
      <c r="B2697" s="257">
        <v>2634</v>
      </c>
      <c r="C2697" s="256">
        <v>147.71723950205012</v>
      </c>
    </row>
    <row r="2698" spans="2:3" x14ac:dyDescent="0.25">
      <c r="B2698" s="257">
        <v>2635</v>
      </c>
      <c r="C2698" s="256">
        <v>139.18616583012187</v>
      </c>
    </row>
    <row r="2699" spans="2:3" x14ac:dyDescent="0.25">
      <c r="B2699" s="257">
        <v>2636</v>
      </c>
      <c r="C2699" s="256">
        <v>116.97194176869121</v>
      </c>
    </row>
    <row r="2700" spans="2:3" x14ac:dyDescent="0.25">
      <c r="B2700" s="257">
        <v>2637</v>
      </c>
      <c r="C2700" s="256">
        <v>121.95613421393544</v>
      </c>
    </row>
    <row r="2701" spans="2:3" x14ac:dyDescent="0.25">
      <c r="B2701" s="257">
        <v>2638</v>
      </c>
      <c r="C2701" s="256">
        <v>146.10911721602318</v>
      </c>
    </row>
    <row r="2702" spans="2:3" x14ac:dyDescent="0.25">
      <c r="B2702" s="257">
        <v>2639</v>
      </c>
      <c r="C2702" s="256">
        <v>116.26476891412344</v>
      </c>
    </row>
    <row r="2703" spans="2:3" x14ac:dyDescent="0.25">
      <c r="B2703" s="257">
        <v>2640</v>
      </c>
      <c r="C2703" s="256">
        <v>170.73680932833383</v>
      </c>
    </row>
    <row r="2704" spans="2:3" x14ac:dyDescent="0.25">
      <c r="B2704" s="257">
        <v>2641</v>
      </c>
      <c r="C2704" s="256">
        <v>152.80860032788354</v>
      </c>
    </row>
    <row r="2705" spans="2:3" x14ac:dyDescent="0.25">
      <c r="B2705" s="257">
        <v>2642</v>
      </c>
      <c r="C2705" s="256">
        <v>119.20347294130772</v>
      </c>
    </row>
    <row r="2706" spans="2:3" x14ac:dyDescent="0.25">
      <c r="B2706" s="257">
        <v>2643</v>
      </c>
      <c r="C2706" s="256">
        <v>85.581740145863677</v>
      </c>
    </row>
    <row r="2707" spans="2:3" x14ac:dyDescent="0.25">
      <c r="B2707" s="257">
        <v>2644</v>
      </c>
      <c r="C2707" s="256">
        <v>121.75908185075924</v>
      </c>
    </row>
    <row r="2708" spans="2:3" x14ac:dyDescent="0.25">
      <c r="B2708" s="257">
        <v>2645</v>
      </c>
      <c r="C2708" s="256">
        <v>122.75562446195514</v>
      </c>
    </row>
    <row r="2709" spans="2:3" x14ac:dyDescent="0.25">
      <c r="B2709" s="257">
        <v>2646</v>
      </c>
      <c r="C2709" s="256">
        <v>172.12190497325773</v>
      </c>
    </row>
    <row r="2710" spans="2:3" x14ac:dyDescent="0.25">
      <c r="B2710" s="257">
        <v>2647</v>
      </c>
      <c r="C2710" s="256">
        <v>140.58701072691861</v>
      </c>
    </row>
    <row r="2711" spans="2:3" x14ac:dyDescent="0.25">
      <c r="B2711" s="257">
        <v>2648</v>
      </c>
      <c r="C2711" s="256">
        <v>144.07968242559184</v>
      </c>
    </row>
    <row r="2712" spans="2:3" x14ac:dyDescent="0.25">
      <c r="B2712" s="257">
        <v>2649</v>
      </c>
      <c r="C2712" s="256">
        <v>204.04881145444509</v>
      </c>
    </row>
    <row r="2713" spans="2:3" x14ac:dyDescent="0.25">
      <c r="B2713" s="257">
        <v>2650</v>
      </c>
      <c r="C2713" s="256">
        <v>115.61785394000694</v>
      </c>
    </row>
    <row r="2714" spans="2:3" x14ac:dyDescent="0.25">
      <c r="B2714" s="257">
        <v>2651</v>
      </c>
      <c r="C2714" s="256">
        <v>121.92288905966733</v>
      </c>
    </row>
    <row r="2715" spans="2:3" x14ac:dyDescent="0.25">
      <c r="B2715" s="257">
        <v>2652</v>
      </c>
      <c r="C2715" s="256">
        <v>125.24186171000058</v>
      </c>
    </row>
    <row r="2716" spans="2:3" x14ac:dyDescent="0.25">
      <c r="B2716" s="257">
        <v>2653</v>
      </c>
      <c r="C2716" s="256">
        <v>99.534588372364851</v>
      </c>
    </row>
    <row r="2717" spans="2:3" x14ac:dyDescent="0.25">
      <c r="B2717" s="257">
        <v>2654</v>
      </c>
      <c r="C2717" s="256">
        <v>146.793847988306</v>
      </c>
    </row>
    <row r="2718" spans="2:3" x14ac:dyDescent="0.25">
      <c r="B2718" s="257">
        <v>2655</v>
      </c>
      <c r="C2718" s="256">
        <v>138.99773810272893</v>
      </c>
    </row>
    <row r="2719" spans="2:3" x14ac:dyDescent="0.25">
      <c r="B2719" s="257">
        <v>2656</v>
      </c>
      <c r="C2719" s="256">
        <v>107.29114332317296</v>
      </c>
    </row>
    <row r="2720" spans="2:3" x14ac:dyDescent="0.25">
      <c r="B2720" s="257">
        <v>2657</v>
      </c>
      <c r="C2720" s="256">
        <v>137.25912756989686</v>
      </c>
    </row>
    <row r="2721" spans="2:3" x14ac:dyDescent="0.25">
      <c r="B2721" s="257">
        <v>2658</v>
      </c>
      <c r="C2721" s="256">
        <v>136.33415119400982</v>
      </c>
    </row>
    <row r="2722" spans="2:3" x14ac:dyDescent="0.25">
      <c r="B2722" s="257">
        <v>2659</v>
      </c>
      <c r="C2722" s="256">
        <v>125.44362137155269</v>
      </c>
    </row>
    <row r="2723" spans="2:3" x14ac:dyDescent="0.25">
      <c r="B2723" s="257">
        <v>2660</v>
      </c>
      <c r="C2723" s="256">
        <v>107.3137715431004</v>
      </c>
    </row>
    <row r="2724" spans="2:3" x14ac:dyDescent="0.25">
      <c r="B2724" s="257">
        <v>2661</v>
      </c>
      <c r="C2724" s="256">
        <v>132.13008295115995</v>
      </c>
    </row>
    <row r="2725" spans="2:3" x14ac:dyDescent="0.25">
      <c r="B2725" s="257">
        <v>2662</v>
      </c>
      <c r="C2725" s="256">
        <v>85.970221479463873</v>
      </c>
    </row>
    <row r="2726" spans="2:3" x14ac:dyDescent="0.25">
      <c r="B2726" s="257">
        <v>2663</v>
      </c>
      <c r="C2726" s="256">
        <v>131.40568236640397</v>
      </c>
    </row>
    <row r="2727" spans="2:3" x14ac:dyDescent="0.25">
      <c r="B2727" s="257">
        <v>2664</v>
      </c>
      <c r="C2727" s="256">
        <v>132.04994160899975</v>
      </c>
    </row>
    <row r="2728" spans="2:3" x14ac:dyDescent="0.25">
      <c r="B2728" s="257">
        <v>2665</v>
      </c>
      <c r="C2728" s="256">
        <v>120.58538404168793</v>
      </c>
    </row>
    <row r="2729" spans="2:3" x14ac:dyDescent="0.25">
      <c r="B2729" s="257">
        <v>2666</v>
      </c>
      <c r="C2729" s="256">
        <v>92.344536364802778</v>
      </c>
    </row>
    <row r="2730" spans="2:3" x14ac:dyDescent="0.25">
      <c r="B2730" s="257">
        <v>2667</v>
      </c>
      <c r="C2730" s="256">
        <v>153.19209058782201</v>
      </c>
    </row>
    <row r="2731" spans="2:3" x14ac:dyDescent="0.25">
      <c r="B2731" s="257">
        <v>2668</v>
      </c>
      <c r="C2731" s="256">
        <v>137.11343132751318</v>
      </c>
    </row>
    <row r="2732" spans="2:3" x14ac:dyDescent="0.25">
      <c r="B2732" s="257">
        <v>2669</v>
      </c>
      <c r="C2732" s="256">
        <v>119.39242649243316</v>
      </c>
    </row>
    <row r="2733" spans="2:3" x14ac:dyDescent="0.25">
      <c r="B2733" s="257">
        <v>2670</v>
      </c>
      <c r="C2733" s="256">
        <v>139.1398859234815</v>
      </c>
    </row>
    <row r="2734" spans="2:3" x14ac:dyDescent="0.25">
      <c r="B2734" s="257">
        <v>2671</v>
      </c>
      <c r="C2734" s="256">
        <v>94.457150357205165</v>
      </c>
    </row>
    <row r="2735" spans="2:3" x14ac:dyDescent="0.25">
      <c r="B2735" s="257">
        <v>2672</v>
      </c>
      <c r="C2735" s="256">
        <v>102.42747094357416</v>
      </c>
    </row>
    <row r="2736" spans="2:3" x14ac:dyDescent="0.25">
      <c r="B2736" s="257">
        <v>2673</v>
      </c>
      <c r="C2736" s="256">
        <v>111.05499766583578</v>
      </c>
    </row>
    <row r="2737" spans="2:3" x14ac:dyDescent="0.25">
      <c r="B2737" s="257">
        <v>2674</v>
      </c>
      <c r="C2737" s="256">
        <v>125.50128710024656</v>
      </c>
    </row>
    <row r="2738" spans="2:3" x14ac:dyDescent="0.25">
      <c r="B2738" s="257">
        <v>2675</v>
      </c>
      <c r="C2738" s="256">
        <v>140.93813799931837</v>
      </c>
    </row>
    <row r="2739" spans="2:3" x14ac:dyDescent="0.25">
      <c r="B2739" s="257">
        <v>2676</v>
      </c>
      <c r="C2739" s="256">
        <v>74.642006723246112</v>
      </c>
    </row>
    <row r="2740" spans="2:3" x14ac:dyDescent="0.25">
      <c r="B2740" s="257">
        <v>2677</v>
      </c>
      <c r="C2740" s="256">
        <v>119.77086851295279</v>
      </c>
    </row>
    <row r="2741" spans="2:3" x14ac:dyDescent="0.25">
      <c r="B2741" s="257">
        <v>2678</v>
      </c>
      <c r="C2741" s="256">
        <v>138.07810060036815</v>
      </c>
    </row>
    <row r="2742" spans="2:3" x14ac:dyDescent="0.25">
      <c r="B2742" s="257">
        <v>2679</v>
      </c>
      <c r="C2742" s="256">
        <v>145.51332138030472</v>
      </c>
    </row>
    <row r="2743" spans="2:3" x14ac:dyDescent="0.25">
      <c r="B2743" s="257">
        <v>2680</v>
      </c>
      <c r="C2743" s="256">
        <v>122.33370087868724</v>
      </c>
    </row>
    <row r="2744" spans="2:3" x14ac:dyDescent="0.25">
      <c r="B2744" s="257">
        <v>2681</v>
      </c>
      <c r="C2744" s="256">
        <v>121.13511217866355</v>
      </c>
    </row>
    <row r="2745" spans="2:3" x14ac:dyDescent="0.25">
      <c r="B2745" s="257">
        <v>2682</v>
      </c>
      <c r="C2745" s="256">
        <v>161.24185713714127</v>
      </c>
    </row>
    <row r="2746" spans="2:3" x14ac:dyDescent="0.25">
      <c r="B2746" s="257">
        <v>2683</v>
      </c>
      <c r="C2746" s="256">
        <v>94.913428539912047</v>
      </c>
    </row>
    <row r="2747" spans="2:3" x14ac:dyDescent="0.25">
      <c r="B2747" s="257">
        <v>2684</v>
      </c>
      <c r="C2747" s="256">
        <v>114.6696987785156</v>
      </c>
    </row>
    <row r="2748" spans="2:3" x14ac:dyDescent="0.25">
      <c r="B2748" s="257">
        <v>2685</v>
      </c>
      <c r="C2748" s="256">
        <v>164.74821338406133</v>
      </c>
    </row>
    <row r="2749" spans="2:3" x14ac:dyDescent="0.25">
      <c r="B2749" s="257">
        <v>2686</v>
      </c>
      <c r="C2749" s="256">
        <v>95.456652619636969</v>
      </c>
    </row>
    <row r="2750" spans="2:3" x14ac:dyDescent="0.25">
      <c r="B2750" s="257">
        <v>2687</v>
      </c>
      <c r="C2750" s="256">
        <v>81.853055051566628</v>
      </c>
    </row>
    <row r="2751" spans="2:3" x14ac:dyDescent="0.25">
      <c r="B2751" s="257">
        <v>2688</v>
      </c>
      <c r="C2751" s="256">
        <v>110.64335730588584</v>
      </c>
    </row>
    <row r="2752" spans="2:3" x14ac:dyDescent="0.25">
      <c r="B2752" s="257">
        <v>2689</v>
      </c>
      <c r="C2752" s="256">
        <v>145.42543813938616</v>
      </c>
    </row>
    <row r="2753" spans="2:3" x14ac:dyDescent="0.25">
      <c r="B2753" s="257">
        <v>2690</v>
      </c>
      <c r="C2753" s="256">
        <v>120.15813048541696</v>
      </c>
    </row>
    <row r="2754" spans="2:3" x14ac:dyDescent="0.25">
      <c r="B2754" s="257">
        <v>2691</v>
      </c>
      <c r="C2754" s="256">
        <v>129.79361171881058</v>
      </c>
    </row>
    <row r="2755" spans="2:3" x14ac:dyDescent="0.25">
      <c r="B2755" s="257">
        <v>2692</v>
      </c>
      <c r="C2755" s="256">
        <v>140.32010134628925</v>
      </c>
    </row>
    <row r="2756" spans="2:3" x14ac:dyDescent="0.25">
      <c r="B2756" s="257">
        <v>2693</v>
      </c>
      <c r="C2756" s="256">
        <v>91.500499775467603</v>
      </c>
    </row>
    <row r="2757" spans="2:3" x14ac:dyDescent="0.25">
      <c r="B2757" s="257">
        <v>2694</v>
      </c>
      <c r="C2757" s="256">
        <v>149.09015324760958</v>
      </c>
    </row>
    <row r="2758" spans="2:3" x14ac:dyDescent="0.25">
      <c r="B2758" s="257">
        <v>2695</v>
      </c>
      <c r="C2758" s="256">
        <v>139.24060229261903</v>
      </c>
    </row>
    <row r="2759" spans="2:3" x14ac:dyDescent="0.25">
      <c r="B2759" s="257">
        <v>2696</v>
      </c>
      <c r="C2759" s="256">
        <v>94.855120022377278</v>
      </c>
    </row>
    <row r="2760" spans="2:3" x14ac:dyDescent="0.25">
      <c r="B2760" s="257">
        <v>2697</v>
      </c>
      <c r="C2760" s="256">
        <v>115.07835290456939</v>
      </c>
    </row>
    <row r="2761" spans="2:3" x14ac:dyDescent="0.25">
      <c r="B2761" s="257">
        <v>2698</v>
      </c>
      <c r="C2761" s="256">
        <v>119.86564869539549</v>
      </c>
    </row>
    <row r="2762" spans="2:3" x14ac:dyDescent="0.25">
      <c r="B2762" s="257">
        <v>2699</v>
      </c>
      <c r="C2762" s="256">
        <v>148.13758827742794</v>
      </c>
    </row>
    <row r="2763" spans="2:3" x14ac:dyDescent="0.25">
      <c r="B2763" s="257">
        <v>2700</v>
      </c>
      <c r="C2763" s="256">
        <v>105.77066965988736</v>
      </c>
    </row>
    <row r="2764" spans="2:3" x14ac:dyDescent="0.25">
      <c r="B2764" s="257">
        <v>2701</v>
      </c>
      <c r="C2764" s="256">
        <v>64.550588219673301</v>
      </c>
    </row>
    <row r="2765" spans="2:3" x14ac:dyDescent="0.25">
      <c r="B2765" s="257">
        <v>2702</v>
      </c>
      <c r="C2765" s="256">
        <v>126.38207721853603</v>
      </c>
    </row>
    <row r="2766" spans="2:3" x14ac:dyDescent="0.25">
      <c r="B2766" s="257">
        <v>2703</v>
      </c>
      <c r="C2766" s="256">
        <v>178.42276616932446</v>
      </c>
    </row>
    <row r="2767" spans="2:3" x14ac:dyDescent="0.25">
      <c r="B2767" s="257">
        <v>2704</v>
      </c>
      <c r="C2767" s="256">
        <v>127.47186722576778</v>
      </c>
    </row>
    <row r="2768" spans="2:3" x14ac:dyDescent="0.25">
      <c r="B2768" s="257">
        <v>2705</v>
      </c>
      <c r="C2768" s="256">
        <v>157.52794618366369</v>
      </c>
    </row>
    <row r="2769" spans="2:3" x14ac:dyDescent="0.25">
      <c r="B2769" s="257">
        <v>2706</v>
      </c>
      <c r="C2769" s="256">
        <v>99.147186947152349</v>
      </c>
    </row>
    <row r="2770" spans="2:3" x14ac:dyDescent="0.25">
      <c r="B2770" s="257">
        <v>2707</v>
      </c>
      <c r="C2770" s="256">
        <v>101.79094936386832</v>
      </c>
    </row>
    <row r="2771" spans="2:3" x14ac:dyDescent="0.25">
      <c r="B2771" s="257">
        <v>2708</v>
      </c>
      <c r="C2771" s="256">
        <v>78.318570374205308</v>
      </c>
    </row>
    <row r="2772" spans="2:3" x14ac:dyDescent="0.25">
      <c r="B2772" s="257">
        <v>2709</v>
      </c>
      <c r="C2772" s="256">
        <v>139.18970630495178</v>
      </c>
    </row>
    <row r="2773" spans="2:3" x14ac:dyDescent="0.25">
      <c r="B2773" s="257">
        <v>2710</v>
      </c>
      <c r="C2773" s="256">
        <v>86.44719247414875</v>
      </c>
    </row>
    <row r="2774" spans="2:3" x14ac:dyDescent="0.25">
      <c r="B2774" s="257">
        <v>2711</v>
      </c>
      <c r="C2774" s="256">
        <v>95.454370172427843</v>
      </c>
    </row>
    <row r="2775" spans="2:3" x14ac:dyDescent="0.25">
      <c r="B2775" s="257">
        <v>2712</v>
      </c>
      <c r="C2775" s="256">
        <v>126.52228772129955</v>
      </c>
    </row>
    <row r="2776" spans="2:3" x14ac:dyDescent="0.25">
      <c r="B2776" s="257">
        <v>2713</v>
      </c>
      <c r="C2776" s="256">
        <v>104.54588054780635</v>
      </c>
    </row>
    <row r="2777" spans="2:3" x14ac:dyDescent="0.25">
      <c r="B2777" s="257">
        <v>2714</v>
      </c>
      <c r="C2777" s="256">
        <v>137.98675682170739</v>
      </c>
    </row>
    <row r="2778" spans="2:3" x14ac:dyDescent="0.25">
      <c r="B2778" s="257">
        <v>2715</v>
      </c>
      <c r="C2778" s="256">
        <v>145.55433855842065</v>
      </c>
    </row>
    <row r="2779" spans="2:3" x14ac:dyDescent="0.25">
      <c r="B2779" s="257">
        <v>2716</v>
      </c>
      <c r="C2779" s="256">
        <v>96.002812066460478</v>
      </c>
    </row>
    <row r="2780" spans="2:3" x14ac:dyDescent="0.25">
      <c r="B2780" s="257">
        <v>2717</v>
      </c>
      <c r="C2780" s="256">
        <v>143.19031328177169</v>
      </c>
    </row>
    <row r="2781" spans="2:3" x14ac:dyDescent="0.25">
      <c r="B2781" s="257">
        <v>2718</v>
      </c>
      <c r="C2781" s="256">
        <v>125.15726887462333</v>
      </c>
    </row>
    <row r="2782" spans="2:3" x14ac:dyDescent="0.25">
      <c r="B2782" s="257">
        <v>2719</v>
      </c>
      <c r="C2782" s="256">
        <v>104.96089548848325</v>
      </c>
    </row>
    <row r="2783" spans="2:3" x14ac:dyDescent="0.25">
      <c r="B2783" s="257">
        <v>2720</v>
      </c>
      <c r="C2783" s="256">
        <v>169.91116196394313</v>
      </c>
    </row>
    <row r="2784" spans="2:3" x14ac:dyDescent="0.25">
      <c r="B2784" s="257">
        <v>2721</v>
      </c>
      <c r="C2784" s="256">
        <v>131.63288062995218</v>
      </c>
    </row>
    <row r="2785" spans="2:3" x14ac:dyDescent="0.25">
      <c r="B2785" s="257">
        <v>2722</v>
      </c>
      <c r="C2785" s="256">
        <v>120.82545721951537</v>
      </c>
    </row>
    <row r="2786" spans="2:3" x14ac:dyDescent="0.25">
      <c r="B2786" s="257">
        <v>2723</v>
      </c>
      <c r="C2786" s="256">
        <v>93.969592553805327</v>
      </c>
    </row>
    <row r="2787" spans="2:3" x14ac:dyDescent="0.25">
      <c r="B2787" s="257">
        <v>2724</v>
      </c>
      <c r="C2787" s="256">
        <v>101.26278648985507</v>
      </c>
    </row>
    <row r="2788" spans="2:3" x14ac:dyDescent="0.25">
      <c r="B2788" s="257">
        <v>2725</v>
      </c>
      <c r="C2788" s="256">
        <v>101.5416570504343</v>
      </c>
    </row>
    <row r="2789" spans="2:3" x14ac:dyDescent="0.25">
      <c r="B2789" s="257">
        <v>2726</v>
      </c>
      <c r="C2789" s="256">
        <v>110.81193040915048</v>
      </c>
    </row>
    <row r="2790" spans="2:3" x14ac:dyDescent="0.25">
      <c r="B2790" s="257">
        <v>2727</v>
      </c>
      <c r="C2790" s="256">
        <v>103.44296007011914</v>
      </c>
    </row>
    <row r="2791" spans="2:3" x14ac:dyDescent="0.25">
      <c r="B2791" s="257">
        <v>2728</v>
      </c>
      <c r="C2791" s="256">
        <v>98.024195427236663</v>
      </c>
    </row>
    <row r="2792" spans="2:3" x14ac:dyDescent="0.25">
      <c r="B2792" s="257">
        <v>2729</v>
      </c>
      <c r="C2792" s="256">
        <v>113.57129088742623</v>
      </c>
    </row>
    <row r="2793" spans="2:3" x14ac:dyDescent="0.25">
      <c r="B2793" s="257">
        <v>2730</v>
      </c>
      <c r="C2793" s="256">
        <v>131.2409854634644</v>
      </c>
    </row>
    <row r="2794" spans="2:3" x14ac:dyDescent="0.25">
      <c r="B2794" s="257">
        <v>2731</v>
      </c>
      <c r="C2794" s="256">
        <v>127.50327066866132</v>
      </c>
    </row>
    <row r="2795" spans="2:3" x14ac:dyDescent="0.25">
      <c r="B2795" s="257">
        <v>2732</v>
      </c>
      <c r="C2795" s="256">
        <v>141.46176114252239</v>
      </c>
    </row>
    <row r="2796" spans="2:3" x14ac:dyDescent="0.25">
      <c r="B2796" s="257">
        <v>2733</v>
      </c>
      <c r="C2796" s="256">
        <v>123.7774621459783</v>
      </c>
    </row>
    <row r="2797" spans="2:3" x14ac:dyDescent="0.25">
      <c r="B2797" s="257">
        <v>2734</v>
      </c>
      <c r="C2797" s="256">
        <v>108.21732707544223</v>
      </c>
    </row>
    <row r="2798" spans="2:3" x14ac:dyDescent="0.25">
      <c r="B2798" s="257">
        <v>2735</v>
      </c>
      <c r="C2798" s="256">
        <v>133.20317251530815</v>
      </c>
    </row>
    <row r="2799" spans="2:3" x14ac:dyDescent="0.25">
      <c r="B2799" s="257">
        <v>2736</v>
      </c>
      <c r="C2799" s="256">
        <v>115.25018632161839</v>
      </c>
    </row>
    <row r="2800" spans="2:3" x14ac:dyDescent="0.25">
      <c r="B2800" s="257">
        <v>2737</v>
      </c>
      <c r="C2800" s="256">
        <v>120.9560819733358</v>
      </c>
    </row>
    <row r="2801" spans="2:3" x14ac:dyDescent="0.25">
      <c r="B2801" s="257">
        <v>2738</v>
      </c>
      <c r="C2801" s="256">
        <v>114.67310812810554</v>
      </c>
    </row>
    <row r="2802" spans="2:3" x14ac:dyDescent="0.25">
      <c r="B2802" s="257">
        <v>2739</v>
      </c>
      <c r="C2802" s="256">
        <v>136.82738100036536</v>
      </c>
    </row>
    <row r="2803" spans="2:3" x14ac:dyDescent="0.25">
      <c r="B2803" s="257">
        <v>2740</v>
      </c>
      <c r="C2803" s="256">
        <v>145.33235510491394</v>
      </c>
    </row>
    <row r="2804" spans="2:3" x14ac:dyDescent="0.25">
      <c r="B2804" s="257">
        <v>2741</v>
      </c>
      <c r="C2804" s="256">
        <v>166.30629234775876</v>
      </c>
    </row>
    <row r="2805" spans="2:3" x14ac:dyDescent="0.25">
      <c r="B2805" s="257">
        <v>2742</v>
      </c>
      <c r="C2805" s="256">
        <v>116.11202299830968</v>
      </c>
    </row>
    <row r="2806" spans="2:3" x14ac:dyDescent="0.25">
      <c r="B2806" s="257">
        <v>2743</v>
      </c>
      <c r="C2806" s="256">
        <v>128.67348563642059</v>
      </c>
    </row>
    <row r="2807" spans="2:3" x14ac:dyDescent="0.25">
      <c r="B2807" s="257">
        <v>2744</v>
      </c>
      <c r="C2807" s="256">
        <v>87.148146866371206</v>
      </c>
    </row>
    <row r="2808" spans="2:3" x14ac:dyDescent="0.25">
      <c r="B2808" s="257">
        <v>2745</v>
      </c>
      <c r="C2808" s="256">
        <v>109.38394373209027</v>
      </c>
    </row>
    <row r="2809" spans="2:3" x14ac:dyDescent="0.25">
      <c r="B2809" s="257">
        <v>2746</v>
      </c>
      <c r="C2809" s="256">
        <v>67.485979404150811</v>
      </c>
    </row>
    <row r="2810" spans="2:3" x14ac:dyDescent="0.25">
      <c r="B2810" s="257">
        <v>2747</v>
      </c>
      <c r="C2810" s="256">
        <v>118.93033560301807</v>
      </c>
    </row>
    <row r="2811" spans="2:3" x14ac:dyDescent="0.25">
      <c r="B2811" s="257">
        <v>2748</v>
      </c>
      <c r="C2811" s="256">
        <v>143.26203054088518</v>
      </c>
    </row>
    <row r="2812" spans="2:3" x14ac:dyDescent="0.25">
      <c r="B2812" s="257">
        <v>2749</v>
      </c>
      <c r="C2812" s="256">
        <v>70.823983691276467</v>
      </c>
    </row>
    <row r="2813" spans="2:3" x14ac:dyDescent="0.25">
      <c r="B2813" s="257">
        <v>2750</v>
      </c>
      <c r="C2813" s="256">
        <v>95.199394010112968</v>
      </c>
    </row>
    <row r="2814" spans="2:3" x14ac:dyDescent="0.25">
      <c r="B2814" s="257">
        <v>2751</v>
      </c>
      <c r="C2814" s="256">
        <v>128.62924278022922</v>
      </c>
    </row>
    <row r="2815" spans="2:3" x14ac:dyDescent="0.25">
      <c r="B2815" s="257">
        <v>2752</v>
      </c>
      <c r="C2815" s="256">
        <v>112.39340767428281</v>
      </c>
    </row>
    <row r="2816" spans="2:3" x14ac:dyDescent="0.25">
      <c r="B2816" s="257">
        <v>2753</v>
      </c>
      <c r="C2816" s="256">
        <v>119.02406087095665</v>
      </c>
    </row>
    <row r="2817" spans="2:3" x14ac:dyDescent="0.25">
      <c r="B2817" s="257">
        <v>2754</v>
      </c>
      <c r="C2817" s="256">
        <v>122.85260597552423</v>
      </c>
    </row>
    <row r="2818" spans="2:3" x14ac:dyDescent="0.25">
      <c r="B2818" s="257">
        <v>2755</v>
      </c>
      <c r="C2818" s="256">
        <v>158.57975415275735</v>
      </c>
    </row>
    <row r="2819" spans="2:3" x14ac:dyDescent="0.25">
      <c r="B2819" s="257">
        <v>2756</v>
      </c>
      <c r="C2819" s="256">
        <v>113.29993637201596</v>
      </c>
    </row>
    <row r="2820" spans="2:3" x14ac:dyDescent="0.25">
      <c r="B2820" s="257">
        <v>2757</v>
      </c>
      <c r="C2820" s="256">
        <v>135.84952945181266</v>
      </c>
    </row>
    <row r="2821" spans="2:3" x14ac:dyDescent="0.25">
      <c r="B2821" s="257">
        <v>2758</v>
      </c>
      <c r="C2821" s="256">
        <v>119.73915678933342</v>
      </c>
    </row>
    <row r="2822" spans="2:3" x14ac:dyDescent="0.25">
      <c r="B2822" s="257">
        <v>2759</v>
      </c>
      <c r="C2822" s="256">
        <v>129.96491208878061</v>
      </c>
    </row>
    <row r="2823" spans="2:3" x14ac:dyDescent="0.25">
      <c r="B2823" s="257">
        <v>2760</v>
      </c>
      <c r="C2823" s="256">
        <v>101.60623914115521</v>
      </c>
    </row>
    <row r="2824" spans="2:3" x14ac:dyDescent="0.25">
      <c r="B2824" s="257">
        <v>2761</v>
      </c>
      <c r="C2824" s="256">
        <v>124.54501842236002</v>
      </c>
    </row>
    <row r="2825" spans="2:3" x14ac:dyDescent="0.25">
      <c r="B2825" s="257">
        <v>2762</v>
      </c>
      <c r="C2825" s="256">
        <v>98.502289794670929</v>
      </c>
    </row>
    <row r="2826" spans="2:3" x14ac:dyDescent="0.25">
      <c r="B2826" s="257">
        <v>2763</v>
      </c>
      <c r="C2826" s="256">
        <v>116.5443123061571</v>
      </c>
    </row>
    <row r="2827" spans="2:3" x14ac:dyDescent="0.25">
      <c r="B2827" s="257">
        <v>2764</v>
      </c>
      <c r="C2827" s="256">
        <v>139.4458935634492</v>
      </c>
    </row>
    <row r="2828" spans="2:3" x14ac:dyDescent="0.25">
      <c r="B2828" s="257">
        <v>2765</v>
      </c>
      <c r="C2828" s="256">
        <v>140.78416926604189</v>
      </c>
    </row>
    <row r="2829" spans="2:3" x14ac:dyDescent="0.25">
      <c r="B2829" s="257">
        <v>2766</v>
      </c>
      <c r="C2829" s="256">
        <v>127.39797060035662</v>
      </c>
    </row>
    <row r="2830" spans="2:3" x14ac:dyDescent="0.25">
      <c r="B2830" s="257">
        <v>2767</v>
      </c>
      <c r="C2830" s="256">
        <v>154.42320919663305</v>
      </c>
    </row>
    <row r="2831" spans="2:3" x14ac:dyDescent="0.25">
      <c r="B2831" s="257">
        <v>2768</v>
      </c>
      <c r="C2831" s="256">
        <v>74.331806049871446</v>
      </c>
    </row>
    <row r="2832" spans="2:3" x14ac:dyDescent="0.25">
      <c r="B2832" s="257">
        <v>2769</v>
      </c>
      <c r="C2832" s="256">
        <v>113.51797080804553</v>
      </c>
    </row>
    <row r="2833" spans="2:3" x14ac:dyDescent="0.25">
      <c r="B2833" s="257">
        <v>2770</v>
      </c>
      <c r="C2833" s="256">
        <v>108.43025356816258</v>
      </c>
    </row>
    <row r="2834" spans="2:3" x14ac:dyDescent="0.25">
      <c r="B2834" s="257">
        <v>2771</v>
      </c>
      <c r="C2834" s="256">
        <v>114.57087011723689</v>
      </c>
    </row>
    <row r="2835" spans="2:3" x14ac:dyDescent="0.25">
      <c r="B2835" s="257">
        <v>2772</v>
      </c>
      <c r="C2835" s="256">
        <v>136.48409375147631</v>
      </c>
    </row>
    <row r="2836" spans="2:3" x14ac:dyDescent="0.25">
      <c r="B2836" s="257">
        <v>2773</v>
      </c>
      <c r="C2836" s="256">
        <v>138.56027065993041</v>
      </c>
    </row>
    <row r="2837" spans="2:3" x14ac:dyDescent="0.25">
      <c r="B2837" s="257">
        <v>2774</v>
      </c>
      <c r="C2837" s="256">
        <v>102.31538153892978</v>
      </c>
    </row>
    <row r="2838" spans="2:3" x14ac:dyDescent="0.25">
      <c r="B2838" s="257">
        <v>2775</v>
      </c>
      <c r="C2838" s="256">
        <v>133.54345230808119</v>
      </c>
    </row>
    <row r="2839" spans="2:3" x14ac:dyDescent="0.25">
      <c r="B2839" s="257">
        <v>2776</v>
      </c>
      <c r="C2839" s="256">
        <v>88.652627165372621</v>
      </c>
    </row>
    <row r="2840" spans="2:3" x14ac:dyDescent="0.25">
      <c r="B2840" s="257">
        <v>2777</v>
      </c>
      <c r="C2840" s="256">
        <v>93.28619653804175</v>
      </c>
    </row>
    <row r="2841" spans="2:3" x14ac:dyDescent="0.25">
      <c r="B2841" s="257">
        <v>2778</v>
      </c>
      <c r="C2841" s="256">
        <v>52.267395679209159</v>
      </c>
    </row>
    <row r="2842" spans="2:3" x14ac:dyDescent="0.25">
      <c r="B2842" s="257">
        <v>2779</v>
      </c>
      <c r="C2842" s="256">
        <v>135.39034219069336</v>
      </c>
    </row>
    <row r="2843" spans="2:3" x14ac:dyDescent="0.25">
      <c r="B2843" s="257">
        <v>2780</v>
      </c>
      <c r="C2843" s="256">
        <v>101.71980016833881</v>
      </c>
    </row>
    <row r="2844" spans="2:3" x14ac:dyDescent="0.25">
      <c r="B2844" s="257">
        <v>2781</v>
      </c>
      <c r="C2844" s="256">
        <v>134.64254642885584</v>
      </c>
    </row>
    <row r="2845" spans="2:3" x14ac:dyDescent="0.25">
      <c r="B2845" s="257">
        <v>2782</v>
      </c>
      <c r="C2845" s="256">
        <v>148.87086365478967</v>
      </c>
    </row>
    <row r="2846" spans="2:3" x14ac:dyDescent="0.25">
      <c r="B2846" s="257">
        <v>2783</v>
      </c>
      <c r="C2846" s="256">
        <v>103.9507155159632</v>
      </c>
    </row>
    <row r="2847" spans="2:3" x14ac:dyDescent="0.25">
      <c r="B2847" s="257">
        <v>2784</v>
      </c>
      <c r="C2847" s="256">
        <v>118.6929466444723</v>
      </c>
    </row>
    <row r="2848" spans="2:3" x14ac:dyDescent="0.25">
      <c r="B2848" s="257">
        <v>2785</v>
      </c>
      <c r="C2848" s="256">
        <v>122.42566388140175</v>
      </c>
    </row>
    <row r="2849" spans="2:3" x14ac:dyDescent="0.25">
      <c r="B2849" s="257">
        <v>2786</v>
      </c>
      <c r="C2849" s="256">
        <v>121.10686870089444</v>
      </c>
    </row>
    <row r="2850" spans="2:3" x14ac:dyDescent="0.25">
      <c r="B2850" s="257">
        <v>2787</v>
      </c>
      <c r="C2850" s="256">
        <v>118.91669833904149</v>
      </c>
    </row>
    <row r="2851" spans="2:3" x14ac:dyDescent="0.25">
      <c r="B2851" s="257">
        <v>2788</v>
      </c>
      <c r="C2851" s="256">
        <v>149.59438422241834</v>
      </c>
    </row>
    <row r="2852" spans="2:3" x14ac:dyDescent="0.25">
      <c r="B2852" s="257">
        <v>2789</v>
      </c>
      <c r="C2852" s="256">
        <v>102.90209845098452</v>
      </c>
    </row>
    <row r="2853" spans="2:3" x14ac:dyDescent="0.25">
      <c r="B2853" s="257">
        <v>2790</v>
      </c>
      <c r="C2853" s="256">
        <v>124.99073228241207</v>
      </c>
    </row>
    <row r="2854" spans="2:3" x14ac:dyDescent="0.25">
      <c r="B2854" s="257">
        <v>2791</v>
      </c>
      <c r="C2854" s="256">
        <v>167.5289752185009</v>
      </c>
    </row>
    <row r="2855" spans="2:3" x14ac:dyDescent="0.25">
      <c r="B2855" s="257">
        <v>2792</v>
      </c>
      <c r="C2855" s="256">
        <v>144.7968797885782</v>
      </c>
    </row>
    <row r="2856" spans="2:3" x14ac:dyDescent="0.25">
      <c r="B2856" s="257">
        <v>2793</v>
      </c>
      <c r="C2856" s="256">
        <v>124.22631220398453</v>
      </c>
    </row>
    <row r="2857" spans="2:3" x14ac:dyDescent="0.25">
      <c r="B2857" s="257">
        <v>2794</v>
      </c>
      <c r="C2857" s="256">
        <v>103.19968502152165</v>
      </c>
    </row>
    <row r="2858" spans="2:3" x14ac:dyDescent="0.25">
      <c r="B2858" s="257">
        <v>2795</v>
      </c>
      <c r="C2858" s="256">
        <v>78.19757686389228</v>
      </c>
    </row>
    <row r="2859" spans="2:3" x14ac:dyDescent="0.25">
      <c r="B2859" s="257">
        <v>2796</v>
      </c>
      <c r="C2859" s="256">
        <v>123.75705072865441</v>
      </c>
    </row>
    <row r="2860" spans="2:3" x14ac:dyDescent="0.25">
      <c r="B2860" s="257">
        <v>2797</v>
      </c>
      <c r="C2860" s="256">
        <v>118.8501412648714</v>
      </c>
    </row>
    <row r="2861" spans="2:3" x14ac:dyDescent="0.25">
      <c r="B2861" s="257">
        <v>2798</v>
      </c>
      <c r="C2861" s="256">
        <v>114.79882618539217</v>
      </c>
    </row>
    <row r="2862" spans="2:3" x14ac:dyDescent="0.25">
      <c r="B2862" s="257">
        <v>2799</v>
      </c>
      <c r="C2862" s="256">
        <v>118.71670065022424</v>
      </c>
    </row>
    <row r="2863" spans="2:3" x14ac:dyDescent="0.25">
      <c r="B2863" s="257">
        <v>2800</v>
      </c>
      <c r="C2863" s="256">
        <v>105.67856440817232</v>
      </c>
    </row>
    <row r="2864" spans="2:3" x14ac:dyDescent="0.25">
      <c r="B2864" s="257">
        <v>2801</v>
      </c>
      <c r="C2864" s="256">
        <v>104.63628014265011</v>
      </c>
    </row>
    <row r="2865" spans="2:3" x14ac:dyDescent="0.25">
      <c r="B2865" s="257">
        <v>2802</v>
      </c>
      <c r="C2865" s="256">
        <v>156.11600647554769</v>
      </c>
    </row>
    <row r="2866" spans="2:3" x14ac:dyDescent="0.25">
      <c r="B2866" s="257">
        <v>2803</v>
      </c>
      <c r="C2866" s="256">
        <v>98.730183514125471</v>
      </c>
    </row>
    <row r="2867" spans="2:3" x14ac:dyDescent="0.25">
      <c r="B2867" s="257">
        <v>2804</v>
      </c>
      <c r="C2867" s="256">
        <v>147.16736330098479</v>
      </c>
    </row>
    <row r="2868" spans="2:3" x14ac:dyDescent="0.25">
      <c r="B2868" s="257">
        <v>2805</v>
      </c>
      <c r="C2868" s="256">
        <v>74.0133059377618</v>
      </c>
    </row>
    <row r="2869" spans="2:3" x14ac:dyDescent="0.25">
      <c r="B2869" s="257">
        <v>2806</v>
      </c>
      <c r="C2869" s="256">
        <v>131.36331847437242</v>
      </c>
    </row>
    <row r="2870" spans="2:3" x14ac:dyDescent="0.25">
      <c r="B2870" s="257">
        <v>2807</v>
      </c>
      <c r="C2870" s="256">
        <v>50.538152926486404</v>
      </c>
    </row>
    <row r="2871" spans="2:3" x14ac:dyDescent="0.25">
      <c r="B2871" s="257">
        <v>2808</v>
      </c>
      <c r="C2871" s="256">
        <v>84.309304612197224</v>
      </c>
    </row>
    <row r="2872" spans="2:3" x14ac:dyDescent="0.25">
      <c r="B2872" s="257">
        <v>2809</v>
      </c>
      <c r="C2872" s="256">
        <v>117.02260852392358</v>
      </c>
    </row>
    <row r="2873" spans="2:3" x14ac:dyDescent="0.25">
      <c r="B2873" s="257">
        <v>2810</v>
      </c>
      <c r="C2873" s="256">
        <v>152.6384340856614</v>
      </c>
    </row>
    <row r="2874" spans="2:3" x14ac:dyDescent="0.25">
      <c r="B2874" s="257">
        <v>2811</v>
      </c>
      <c r="C2874" s="256">
        <v>168.33502202580226</v>
      </c>
    </row>
    <row r="2875" spans="2:3" x14ac:dyDescent="0.25">
      <c r="B2875" s="257">
        <v>2812</v>
      </c>
      <c r="C2875" s="256">
        <v>137.3643399871786</v>
      </c>
    </row>
    <row r="2876" spans="2:3" x14ac:dyDescent="0.25">
      <c r="B2876" s="257">
        <v>2813</v>
      </c>
      <c r="C2876" s="256">
        <v>137.38350341256182</v>
      </c>
    </row>
    <row r="2877" spans="2:3" x14ac:dyDescent="0.25">
      <c r="B2877" s="257">
        <v>2814</v>
      </c>
      <c r="C2877" s="256">
        <v>95.515192734179379</v>
      </c>
    </row>
    <row r="2878" spans="2:3" x14ac:dyDescent="0.25">
      <c r="B2878" s="257">
        <v>2815</v>
      </c>
      <c r="C2878" s="256">
        <v>127.35199100930559</v>
      </c>
    </row>
    <row r="2879" spans="2:3" x14ac:dyDescent="0.25">
      <c r="B2879" s="257">
        <v>2816</v>
      </c>
      <c r="C2879" s="256">
        <v>80.145648871209588</v>
      </c>
    </row>
    <row r="2880" spans="2:3" x14ac:dyDescent="0.25">
      <c r="B2880" s="257">
        <v>2817</v>
      </c>
      <c r="C2880" s="256">
        <v>121.76506781148053</v>
      </c>
    </row>
    <row r="2881" spans="2:3" x14ac:dyDescent="0.25">
      <c r="B2881" s="257">
        <v>2818</v>
      </c>
      <c r="C2881" s="256">
        <v>100.65635167897082</v>
      </c>
    </row>
    <row r="2882" spans="2:3" x14ac:dyDescent="0.25">
      <c r="B2882" s="257">
        <v>2819</v>
      </c>
      <c r="C2882" s="256">
        <v>117.44621031061895</v>
      </c>
    </row>
    <row r="2883" spans="2:3" x14ac:dyDescent="0.25">
      <c r="B2883" s="257">
        <v>2820</v>
      </c>
      <c r="C2883" s="256">
        <v>105.74588183184514</v>
      </c>
    </row>
    <row r="2884" spans="2:3" x14ac:dyDescent="0.25">
      <c r="B2884" s="257">
        <v>2821</v>
      </c>
      <c r="C2884" s="256">
        <v>100.63814196588508</v>
      </c>
    </row>
    <row r="2885" spans="2:3" x14ac:dyDescent="0.25">
      <c r="B2885" s="257">
        <v>2822</v>
      </c>
      <c r="C2885" s="256">
        <v>121.45797875116597</v>
      </c>
    </row>
    <row r="2886" spans="2:3" x14ac:dyDescent="0.25">
      <c r="B2886" s="257">
        <v>2823</v>
      </c>
      <c r="C2886" s="256">
        <v>138.64787941238291</v>
      </c>
    </row>
    <row r="2887" spans="2:3" x14ac:dyDescent="0.25">
      <c r="B2887" s="257">
        <v>2824</v>
      </c>
      <c r="C2887" s="256">
        <v>90.074043097368886</v>
      </c>
    </row>
    <row r="2888" spans="2:3" x14ac:dyDescent="0.25">
      <c r="B2888" s="257">
        <v>2825</v>
      </c>
      <c r="C2888" s="256">
        <v>158.69947058625831</v>
      </c>
    </row>
    <row r="2889" spans="2:3" x14ac:dyDescent="0.25">
      <c r="B2889" s="257">
        <v>2826</v>
      </c>
      <c r="C2889" s="256">
        <v>131.41426817559932</v>
      </c>
    </row>
    <row r="2890" spans="2:3" x14ac:dyDescent="0.25">
      <c r="B2890" s="257">
        <v>2827</v>
      </c>
      <c r="C2890" s="256">
        <v>129.48887157102502</v>
      </c>
    </row>
    <row r="2891" spans="2:3" x14ac:dyDescent="0.25">
      <c r="B2891" s="257">
        <v>2828</v>
      </c>
      <c r="C2891" s="256">
        <v>118.08648983958605</v>
      </c>
    </row>
    <row r="2892" spans="2:3" x14ac:dyDescent="0.25">
      <c r="B2892" s="257">
        <v>2829</v>
      </c>
      <c r="C2892" s="256">
        <v>129.66681194960807</v>
      </c>
    </row>
    <row r="2893" spans="2:3" x14ac:dyDescent="0.25">
      <c r="B2893" s="257">
        <v>2830</v>
      </c>
      <c r="C2893" s="256">
        <v>129.69990007942769</v>
      </c>
    </row>
    <row r="2894" spans="2:3" x14ac:dyDescent="0.25">
      <c r="B2894" s="257">
        <v>2831</v>
      </c>
      <c r="C2894" s="256">
        <v>143.27308747883444</v>
      </c>
    </row>
    <row r="2895" spans="2:3" x14ac:dyDescent="0.25">
      <c r="B2895" s="257">
        <v>2832</v>
      </c>
      <c r="C2895" s="256">
        <v>171.7535012315048</v>
      </c>
    </row>
    <row r="2896" spans="2:3" x14ac:dyDescent="0.25">
      <c r="B2896" s="257">
        <v>2833</v>
      </c>
      <c r="C2896" s="256">
        <v>102.4378087439209</v>
      </c>
    </row>
    <row r="2897" spans="2:3" x14ac:dyDescent="0.25">
      <c r="B2897" s="257">
        <v>2834</v>
      </c>
      <c r="C2897" s="256">
        <v>106.4918196461572</v>
      </c>
    </row>
    <row r="2898" spans="2:3" x14ac:dyDescent="0.25">
      <c r="B2898" s="257">
        <v>2835</v>
      </c>
      <c r="C2898" s="256">
        <v>103.59645203772621</v>
      </c>
    </row>
    <row r="2899" spans="2:3" x14ac:dyDescent="0.25">
      <c r="B2899" s="257">
        <v>2836</v>
      </c>
      <c r="C2899" s="256">
        <v>98.457569649471935</v>
      </c>
    </row>
    <row r="2900" spans="2:3" x14ac:dyDescent="0.25">
      <c r="B2900" s="257">
        <v>2837</v>
      </c>
      <c r="C2900" s="256">
        <v>107.54358665722648</v>
      </c>
    </row>
    <row r="2901" spans="2:3" x14ac:dyDescent="0.25">
      <c r="B2901" s="257">
        <v>2838</v>
      </c>
      <c r="C2901" s="256">
        <v>111.31879840157205</v>
      </c>
    </row>
    <row r="2902" spans="2:3" x14ac:dyDescent="0.25">
      <c r="B2902" s="257">
        <v>2839</v>
      </c>
      <c r="C2902" s="256">
        <v>125.97917917489167</v>
      </c>
    </row>
    <row r="2903" spans="2:3" x14ac:dyDescent="0.25">
      <c r="B2903" s="257">
        <v>2840</v>
      </c>
      <c r="C2903" s="256">
        <v>129.84777575926256</v>
      </c>
    </row>
    <row r="2904" spans="2:3" x14ac:dyDescent="0.25">
      <c r="B2904" s="257">
        <v>2841</v>
      </c>
      <c r="C2904" s="256">
        <v>93.419546996825517</v>
      </c>
    </row>
    <row r="2905" spans="2:3" x14ac:dyDescent="0.25">
      <c r="B2905" s="257">
        <v>2842</v>
      </c>
      <c r="C2905" s="256">
        <v>126.08121667064492</v>
      </c>
    </row>
    <row r="2906" spans="2:3" x14ac:dyDescent="0.25">
      <c r="B2906" s="257">
        <v>2843</v>
      </c>
      <c r="C2906" s="256">
        <v>137.3961585975527</v>
      </c>
    </row>
    <row r="2907" spans="2:3" x14ac:dyDescent="0.25">
      <c r="B2907" s="257">
        <v>2844</v>
      </c>
      <c r="C2907" s="256">
        <v>151.93086435088861</v>
      </c>
    </row>
    <row r="2908" spans="2:3" x14ac:dyDescent="0.25">
      <c r="B2908" s="257">
        <v>2845</v>
      </c>
      <c r="C2908" s="256">
        <v>180.70006582670766</v>
      </c>
    </row>
    <row r="2909" spans="2:3" x14ac:dyDescent="0.25">
      <c r="B2909" s="257">
        <v>2846</v>
      </c>
      <c r="C2909" s="256">
        <v>100.59754182524203</v>
      </c>
    </row>
    <row r="2910" spans="2:3" x14ac:dyDescent="0.25">
      <c r="B2910" s="257">
        <v>2847</v>
      </c>
      <c r="C2910" s="256">
        <v>148.60988473308396</v>
      </c>
    </row>
    <row r="2911" spans="2:3" x14ac:dyDescent="0.25">
      <c r="B2911" s="257">
        <v>2848</v>
      </c>
      <c r="C2911" s="256">
        <v>136.55325559260993</v>
      </c>
    </row>
    <row r="2912" spans="2:3" x14ac:dyDescent="0.25">
      <c r="B2912" s="257">
        <v>2849</v>
      </c>
      <c r="C2912" s="256">
        <v>137.34800146613475</v>
      </c>
    </row>
    <row r="2913" spans="2:3" x14ac:dyDescent="0.25">
      <c r="B2913" s="257">
        <v>2850</v>
      </c>
      <c r="C2913" s="256">
        <v>105.48928847697128</v>
      </c>
    </row>
    <row r="2914" spans="2:3" x14ac:dyDescent="0.25">
      <c r="B2914" s="257">
        <v>2851</v>
      </c>
      <c r="C2914" s="256">
        <v>113.20906311379761</v>
      </c>
    </row>
    <row r="2915" spans="2:3" x14ac:dyDescent="0.25">
      <c r="B2915" s="257">
        <v>2852</v>
      </c>
      <c r="C2915" s="256">
        <v>91.532553285931527</v>
      </c>
    </row>
    <row r="2916" spans="2:3" x14ac:dyDescent="0.25">
      <c r="B2916" s="257">
        <v>2853</v>
      </c>
      <c r="C2916" s="256">
        <v>97.965518399090271</v>
      </c>
    </row>
    <row r="2917" spans="2:3" x14ac:dyDescent="0.25">
      <c r="B2917" s="257">
        <v>2854</v>
      </c>
      <c r="C2917" s="256">
        <v>99.085357677120129</v>
      </c>
    </row>
    <row r="2918" spans="2:3" x14ac:dyDescent="0.25">
      <c r="B2918" s="257">
        <v>2855</v>
      </c>
      <c r="C2918" s="256">
        <v>170.99010396629217</v>
      </c>
    </row>
    <row r="2919" spans="2:3" x14ac:dyDescent="0.25">
      <c r="B2919" s="257">
        <v>2856</v>
      </c>
      <c r="C2919" s="256">
        <v>125.25240272087377</v>
      </c>
    </row>
    <row r="2920" spans="2:3" x14ac:dyDescent="0.25">
      <c r="B2920" s="257">
        <v>2857</v>
      </c>
      <c r="C2920" s="256">
        <v>134.56265999752617</v>
      </c>
    </row>
    <row r="2921" spans="2:3" x14ac:dyDescent="0.25">
      <c r="B2921" s="257">
        <v>2858</v>
      </c>
      <c r="C2921" s="256">
        <v>111.82512511910474</v>
      </c>
    </row>
    <row r="2922" spans="2:3" x14ac:dyDescent="0.25">
      <c r="B2922" s="257">
        <v>2859</v>
      </c>
      <c r="C2922" s="256">
        <v>137.54903044599888</v>
      </c>
    </row>
    <row r="2923" spans="2:3" x14ac:dyDescent="0.25">
      <c r="B2923" s="257">
        <v>2860</v>
      </c>
      <c r="C2923" s="256">
        <v>124.00702564179085</v>
      </c>
    </row>
    <row r="2924" spans="2:3" x14ac:dyDescent="0.25">
      <c r="B2924" s="257">
        <v>2861</v>
      </c>
      <c r="C2924" s="256">
        <v>149.46947968524861</v>
      </c>
    </row>
    <row r="2925" spans="2:3" x14ac:dyDescent="0.25">
      <c r="B2925" s="257">
        <v>2862</v>
      </c>
      <c r="C2925" s="256">
        <v>129.01944655953426</v>
      </c>
    </row>
    <row r="2926" spans="2:3" x14ac:dyDescent="0.25">
      <c r="B2926" s="257">
        <v>2863</v>
      </c>
      <c r="C2926" s="256">
        <v>73.465804374950466</v>
      </c>
    </row>
    <row r="2927" spans="2:3" x14ac:dyDescent="0.25">
      <c r="B2927" s="257">
        <v>2864</v>
      </c>
      <c r="C2927" s="256">
        <v>80.300591101810298</v>
      </c>
    </row>
    <row r="2928" spans="2:3" x14ac:dyDescent="0.25">
      <c r="B2928" s="257">
        <v>2865</v>
      </c>
      <c r="C2928" s="256">
        <v>106.86287323862325</v>
      </c>
    </row>
    <row r="2929" spans="2:3" x14ac:dyDescent="0.25">
      <c r="B2929" s="257">
        <v>2866</v>
      </c>
      <c r="C2929" s="256">
        <v>112.63343492787452</v>
      </c>
    </row>
    <row r="2930" spans="2:3" x14ac:dyDescent="0.25">
      <c r="B2930" s="257">
        <v>2867</v>
      </c>
      <c r="C2930" s="256">
        <v>111.9009483757392</v>
      </c>
    </row>
    <row r="2931" spans="2:3" x14ac:dyDescent="0.25">
      <c r="B2931" s="257">
        <v>2868</v>
      </c>
      <c r="C2931" s="256">
        <v>115.1333211232607</v>
      </c>
    </row>
    <row r="2932" spans="2:3" x14ac:dyDescent="0.25">
      <c r="B2932" s="257">
        <v>2869</v>
      </c>
      <c r="C2932" s="256">
        <v>85.986344378056316</v>
      </c>
    </row>
    <row r="2933" spans="2:3" x14ac:dyDescent="0.25">
      <c r="B2933" s="257">
        <v>2870</v>
      </c>
      <c r="C2933" s="256">
        <v>129.13670969661896</v>
      </c>
    </row>
    <row r="2934" spans="2:3" x14ac:dyDescent="0.25">
      <c r="B2934" s="257">
        <v>2871</v>
      </c>
      <c r="C2934" s="256">
        <v>126.41730626693742</v>
      </c>
    </row>
    <row r="2935" spans="2:3" x14ac:dyDescent="0.25">
      <c r="B2935" s="257">
        <v>2872</v>
      </c>
      <c r="C2935" s="256">
        <v>133.41137598851051</v>
      </c>
    </row>
    <row r="2936" spans="2:3" x14ac:dyDescent="0.25">
      <c r="B2936" s="257">
        <v>2873</v>
      </c>
      <c r="C2936" s="256">
        <v>101.91980081671272</v>
      </c>
    </row>
    <row r="2937" spans="2:3" x14ac:dyDescent="0.25">
      <c r="B2937" s="257">
        <v>2874</v>
      </c>
      <c r="C2937" s="256">
        <v>128.57595603219619</v>
      </c>
    </row>
    <row r="2938" spans="2:3" x14ac:dyDescent="0.25">
      <c r="B2938" s="257">
        <v>2875</v>
      </c>
      <c r="C2938" s="256">
        <v>117.67869975234792</v>
      </c>
    </row>
    <row r="2939" spans="2:3" x14ac:dyDescent="0.25">
      <c r="B2939" s="257">
        <v>2876</v>
      </c>
      <c r="C2939" s="256">
        <v>111.57658665893584</v>
      </c>
    </row>
    <row r="2940" spans="2:3" x14ac:dyDescent="0.25">
      <c r="B2940" s="257">
        <v>2877</v>
      </c>
      <c r="C2940" s="256">
        <v>138.33413953349265</v>
      </c>
    </row>
    <row r="2941" spans="2:3" x14ac:dyDescent="0.25">
      <c r="B2941" s="257">
        <v>2878</v>
      </c>
      <c r="C2941" s="256">
        <v>134.23245369829638</v>
      </c>
    </row>
    <row r="2942" spans="2:3" x14ac:dyDescent="0.25">
      <c r="B2942" s="257">
        <v>2879</v>
      </c>
      <c r="C2942" s="256">
        <v>151.72321243002955</v>
      </c>
    </row>
    <row r="2943" spans="2:3" x14ac:dyDescent="0.25">
      <c r="B2943" s="257">
        <v>2880</v>
      </c>
      <c r="C2943" s="256">
        <v>123.75348712770358</v>
      </c>
    </row>
    <row r="2944" spans="2:3" x14ac:dyDescent="0.25">
      <c r="B2944" s="257">
        <v>2881</v>
      </c>
      <c r="C2944" s="256">
        <v>153.61650100555636</v>
      </c>
    </row>
    <row r="2945" spans="2:3" x14ac:dyDescent="0.25">
      <c r="B2945" s="257">
        <v>2882</v>
      </c>
      <c r="C2945" s="256">
        <v>92.350343707132083</v>
      </c>
    </row>
    <row r="2946" spans="2:3" x14ac:dyDescent="0.25">
      <c r="B2946" s="257">
        <v>2883</v>
      </c>
      <c r="C2946" s="256">
        <v>137.02989061930361</v>
      </c>
    </row>
    <row r="2947" spans="2:3" x14ac:dyDescent="0.25">
      <c r="B2947" s="257">
        <v>2884</v>
      </c>
      <c r="C2947" s="256">
        <v>123.99231903884464</v>
      </c>
    </row>
    <row r="2948" spans="2:3" x14ac:dyDescent="0.25">
      <c r="B2948" s="257">
        <v>2885</v>
      </c>
      <c r="C2948" s="256">
        <v>114.87278954843876</v>
      </c>
    </row>
    <row r="2949" spans="2:3" x14ac:dyDescent="0.25">
      <c r="B2949" s="257">
        <v>2886</v>
      </c>
      <c r="C2949" s="256">
        <v>157.42556763354614</v>
      </c>
    </row>
    <row r="2950" spans="2:3" x14ac:dyDescent="0.25">
      <c r="B2950" s="257">
        <v>2887</v>
      </c>
      <c r="C2950" s="256">
        <v>169.31928166934352</v>
      </c>
    </row>
    <row r="2951" spans="2:3" x14ac:dyDescent="0.25">
      <c r="B2951" s="257">
        <v>2888</v>
      </c>
      <c r="C2951" s="256">
        <v>117.77450498094161</v>
      </c>
    </row>
    <row r="2952" spans="2:3" x14ac:dyDescent="0.25">
      <c r="B2952" s="257">
        <v>2889</v>
      </c>
      <c r="C2952" s="256">
        <v>114.98759950138958</v>
      </c>
    </row>
    <row r="2953" spans="2:3" x14ac:dyDescent="0.25">
      <c r="B2953" s="257">
        <v>2890</v>
      </c>
      <c r="C2953" s="256">
        <v>119.37624796300391</v>
      </c>
    </row>
    <row r="2954" spans="2:3" x14ac:dyDescent="0.25">
      <c r="B2954" s="257">
        <v>2891</v>
      </c>
      <c r="C2954" s="256">
        <v>99.821625802032727</v>
      </c>
    </row>
    <row r="2955" spans="2:3" x14ac:dyDescent="0.25">
      <c r="B2955" s="257">
        <v>2892</v>
      </c>
      <c r="C2955" s="256">
        <v>157.94514048753925</v>
      </c>
    </row>
    <row r="2956" spans="2:3" x14ac:dyDescent="0.25">
      <c r="B2956" s="257">
        <v>2893</v>
      </c>
      <c r="C2956" s="256">
        <v>141.43406479494098</v>
      </c>
    </row>
    <row r="2957" spans="2:3" x14ac:dyDescent="0.25">
      <c r="B2957" s="257">
        <v>2894</v>
      </c>
      <c r="C2957" s="256">
        <v>110.55288570764918</v>
      </c>
    </row>
    <row r="2958" spans="2:3" x14ac:dyDescent="0.25">
      <c r="B2958" s="257">
        <v>2895</v>
      </c>
      <c r="C2958" s="256">
        <v>106.89425458594238</v>
      </c>
    </row>
    <row r="2959" spans="2:3" x14ac:dyDescent="0.25">
      <c r="B2959" s="257">
        <v>2896</v>
      </c>
      <c r="C2959" s="256">
        <v>100.51453772405034</v>
      </c>
    </row>
    <row r="2960" spans="2:3" x14ac:dyDescent="0.25">
      <c r="B2960" s="257">
        <v>2897</v>
      </c>
      <c r="C2960" s="256">
        <v>163.52833244358698</v>
      </c>
    </row>
    <row r="2961" spans="2:3" x14ac:dyDescent="0.25">
      <c r="B2961" s="257">
        <v>2898</v>
      </c>
      <c r="C2961" s="256">
        <v>98.687522610872321</v>
      </c>
    </row>
    <row r="2962" spans="2:3" x14ac:dyDescent="0.25">
      <c r="B2962" s="257">
        <v>2899</v>
      </c>
      <c r="C2962" s="256">
        <v>88.689841664634727</v>
      </c>
    </row>
    <row r="2963" spans="2:3" x14ac:dyDescent="0.25">
      <c r="B2963" s="257">
        <v>2900</v>
      </c>
      <c r="C2963" s="256">
        <v>129.58656413399299</v>
      </c>
    </row>
    <row r="2964" spans="2:3" x14ac:dyDescent="0.25">
      <c r="B2964" s="257">
        <v>2901</v>
      </c>
      <c r="C2964" s="256">
        <v>170.97703495781545</v>
      </c>
    </row>
    <row r="2965" spans="2:3" x14ac:dyDescent="0.25">
      <c r="B2965" s="257">
        <v>2902</v>
      </c>
      <c r="C2965" s="256">
        <v>179.01601136312394</v>
      </c>
    </row>
    <row r="2966" spans="2:3" x14ac:dyDescent="0.25">
      <c r="B2966" s="257">
        <v>2903</v>
      </c>
      <c r="C2966" s="256">
        <v>132.85048628355352</v>
      </c>
    </row>
    <row r="2967" spans="2:3" x14ac:dyDescent="0.25">
      <c r="B2967" s="257">
        <v>2904</v>
      </c>
      <c r="C2967" s="256">
        <v>121.11423013075802</v>
      </c>
    </row>
    <row r="2968" spans="2:3" x14ac:dyDescent="0.25">
      <c r="B2968" s="257">
        <v>2905</v>
      </c>
      <c r="C2968" s="256">
        <v>145.83834634750374</v>
      </c>
    </row>
    <row r="2969" spans="2:3" x14ac:dyDescent="0.25">
      <c r="B2969" s="257">
        <v>2906</v>
      </c>
      <c r="C2969" s="256">
        <v>98.432643227748954</v>
      </c>
    </row>
    <row r="2970" spans="2:3" x14ac:dyDescent="0.25">
      <c r="B2970" s="257">
        <v>2907</v>
      </c>
      <c r="C2970" s="256">
        <v>110.72728430940239</v>
      </c>
    </row>
    <row r="2971" spans="2:3" x14ac:dyDescent="0.25">
      <c r="B2971" s="257">
        <v>2908</v>
      </c>
      <c r="C2971" s="256">
        <v>131.59085894609828</v>
      </c>
    </row>
    <row r="2972" spans="2:3" x14ac:dyDescent="0.25">
      <c r="B2972" s="257">
        <v>2909</v>
      </c>
      <c r="C2972" s="256">
        <v>128.83252331121881</v>
      </c>
    </row>
    <row r="2973" spans="2:3" x14ac:dyDescent="0.25">
      <c r="B2973" s="257">
        <v>2910</v>
      </c>
      <c r="C2973" s="256">
        <v>139.67949151643904</v>
      </c>
    </row>
    <row r="2974" spans="2:3" x14ac:dyDescent="0.25">
      <c r="B2974" s="257">
        <v>2911</v>
      </c>
      <c r="C2974" s="256">
        <v>135.8446237157562</v>
      </c>
    </row>
    <row r="2975" spans="2:3" x14ac:dyDescent="0.25">
      <c r="B2975" s="257">
        <v>2912</v>
      </c>
      <c r="C2975" s="256">
        <v>156.91869034707051</v>
      </c>
    </row>
    <row r="2976" spans="2:3" x14ac:dyDescent="0.25">
      <c r="B2976" s="257">
        <v>2913</v>
      </c>
      <c r="C2976" s="256">
        <v>84.303045366690924</v>
      </c>
    </row>
    <row r="2977" spans="2:3" x14ac:dyDescent="0.25">
      <c r="B2977" s="257">
        <v>2914</v>
      </c>
      <c r="C2977" s="256">
        <v>124.58053369251897</v>
      </c>
    </row>
    <row r="2978" spans="2:3" x14ac:dyDescent="0.25">
      <c r="B2978" s="257">
        <v>2915</v>
      </c>
      <c r="C2978" s="256">
        <v>145.5500348774458</v>
      </c>
    </row>
    <row r="2979" spans="2:3" x14ac:dyDescent="0.25">
      <c r="B2979" s="257">
        <v>2916</v>
      </c>
      <c r="C2979" s="256">
        <v>119.04250398952277</v>
      </c>
    </row>
    <row r="2980" spans="2:3" x14ac:dyDescent="0.25">
      <c r="B2980" s="257">
        <v>2917</v>
      </c>
      <c r="C2980" s="256">
        <v>159.56750434307361</v>
      </c>
    </row>
    <row r="2981" spans="2:3" x14ac:dyDescent="0.25">
      <c r="B2981" s="257">
        <v>2918</v>
      </c>
      <c r="C2981" s="256">
        <v>135.09406055486602</v>
      </c>
    </row>
    <row r="2982" spans="2:3" x14ac:dyDescent="0.25">
      <c r="B2982" s="257">
        <v>2919</v>
      </c>
      <c r="C2982" s="256">
        <v>106.07026800221279</v>
      </c>
    </row>
    <row r="2983" spans="2:3" x14ac:dyDescent="0.25">
      <c r="B2983" s="257">
        <v>2920</v>
      </c>
      <c r="C2983" s="256">
        <v>121.3677096214042</v>
      </c>
    </row>
    <row r="2984" spans="2:3" x14ac:dyDescent="0.25">
      <c r="B2984" s="257">
        <v>2921</v>
      </c>
      <c r="C2984" s="256">
        <v>129.47553919944886</v>
      </c>
    </row>
    <row r="2985" spans="2:3" x14ac:dyDescent="0.25">
      <c r="B2985" s="257">
        <v>2922</v>
      </c>
      <c r="C2985" s="256">
        <v>140.09323826039218</v>
      </c>
    </row>
    <row r="2986" spans="2:3" x14ac:dyDescent="0.25">
      <c r="B2986" s="257">
        <v>2923</v>
      </c>
      <c r="C2986" s="256">
        <v>90.734438347400754</v>
      </c>
    </row>
    <row r="2987" spans="2:3" x14ac:dyDescent="0.25">
      <c r="B2987" s="257">
        <v>2924</v>
      </c>
      <c r="C2987" s="256">
        <v>124.20894208897981</v>
      </c>
    </row>
    <row r="2988" spans="2:3" x14ac:dyDescent="0.25">
      <c r="B2988" s="257">
        <v>2925</v>
      </c>
      <c r="C2988" s="256">
        <v>85.886825594560563</v>
      </c>
    </row>
    <row r="2989" spans="2:3" x14ac:dyDescent="0.25">
      <c r="B2989" s="257">
        <v>2926</v>
      </c>
      <c r="C2989" s="256">
        <v>113.30043241601005</v>
      </c>
    </row>
    <row r="2990" spans="2:3" x14ac:dyDescent="0.25">
      <c r="B2990" s="257">
        <v>2927</v>
      </c>
      <c r="C2990" s="256">
        <v>105.08606270551061</v>
      </c>
    </row>
    <row r="2991" spans="2:3" x14ac:dyDescent="0.25">
      <c r="B2991" s="257">
        <v>2928</v>
      </c>
      <c r="C2991" s="256">
        <v>116.62466113283095</v>
      </c>
    </row>
    <row r="2992" spans="2:3" x14ac:dyDescent="0.25">
      <c r="B2992" s="257">
        <v>2929</v>
      </c>
      <c r="C2992" s="256">
        <v>115.341337813782</v>
      </c>
    </row>
    <row r="2993" spans="2:3" x14ac:dyDescent="0.25">
      <c r="B2993" s="257">
        <v>2930</v>
      </c>
      <c r="C2993" s="256">
        <v>101.91090607805083</v>
      </c>
    </row>
    <row r="2994" spans="2:3" x14ac:dyDescent="0.25">
      <c r="B2994" s="257">
        <v>2931</v>
      </c>
      <c r="C2994" s="256">
        <v>148.85088541567788</v>
      </c>
    </row>
    <row r="2995" spans="2:3" x14ac:dyDescent="0.25">
      <c r="B2995" s="257">
        <v>2932</v>
      </c>
      <c r="C2995" s="256">
        <v>95.514712100928762</v>
      </c>
    </row>
    <row r="2996" spans="2:3" x14ac:dyDescent="0.25">
      <c r="B2996" s="257">
        <v>2933</v>
      </c>
      <c r="C2996" s="256">
        <v>131.05876037595593</v>
      </c>
    </row>
    <row r="2997" spans="2:3" x14ac:dyDescent="0.25">
      <c r="B2997" s="257">
        <v>2934</v>
      </c>
      <c r="C2997" s="256">
        <v>98.332861009473362</v>
      </c>
    </row>
    <row r="2998" spans="2:3" x14ac:dyDescent="0.25">
      <c r="B2998" s="257">
        <v>2935</v>
      </c>
      <c r="C2998" s="256">
        <v>109.83793070402592</v>
      </c>
    </row>
    <row r="2999" spans="2:3" x14ac:dyDescent="0.25">
      <c r="B2999" s="257">
        <v>2936</v>
      </c>
      <c r="C2999" s="256">
        <v>123.16068799728802</v>
      </c>
    </row>
    <row r="3000" spans="2:3" x14ac:dyDescent="0.25">
      <c r="B3000" s="257">
        <v>2937</v>
      </c>
      <c r="C3000" s="256">
        <v>107.60907200684824</v>
      </c>
    </row>
    <row r="3001" spans="2:3" x14ac:dyDescent="0.25">
      <c r="B3001" s="257">
        <v>2938</v>
      </c>
      <c r="C3001" s="256">
        <v>116.44841255067612</v>
      </c>
    </row>
    <row r="3002" spans="2:3" x14ac:dyDescent="0.25">
      <c r="B3002" s="257">
        <v>2939</v>
      </c>
      <c r="C3002" s="256">
        <v>136.3639999275959</v>
      </c>
    </row>
    <row r="3003" spans="2:3" x14ac:dyDescent="0.25">
      <c r="B3003" s="257">
        <v>2940</v>
      </c>
      <c r="C3003" s="256">
        <v>86.188818258378575</v>
      </c>
    </row>
    <row r="3004" spans="2:3" x14ac:dyDescent="0.25">
      <c r="B3004" s="257">
        <v>2941</v>
      </c>
      <c r="C3004" s="256">
        <v>148.99166883300654</v>
      </c>
    </row>
    <row r="3005" spans="2:3" x14ac:dyDescent="0.25">
      <c r="B3005" s="257">
        <v>2942</v>
      </c>
      <c r="C3005" s="256">
        <v>81.733348325348402</v>
      </c>
    </row>
    <row r="3006" spans="2:3" x14ac:dyDescent="0.25">
      <c r="B3006" s="257">
        <v>2943</v>
      </c>
      <c r="C3006" s="256">
        <v>112.21809516379864</v>
      </c>
    </row>
    <row r="3007" spans="2:3" x14ac:dyDescent="0.25">
      <c r="B3007" s="257">
        <v>2944</v>
      </c>
      <c r="C3007" s="256">
        <v>123.60273351448781</v>
      </c>
    </row>
    <row r="3008" spans="2:3" x14ac:dyDescent="0.25">
      <c r="B3008" s="257">
        <v>2945</v>
      </c>
      <c r="C3008" s="256">
        <v>109.07163804458816</v>
      </c>
    </row>
    <row r="3009" spans="2:3" x14ac:dyDescent="0.25">
      <c r="B3009" s="257">
        <v>2946</v>
      </c>
      <c r="C3009" s="256">
        <v>132.4140509717862</v>
      </c>
    </row>
    <row r="3010" spans="2:3" x14ac:dyDescent="0.25">
      <c r="B3010" s="257">
        <v>2947</v>
      </c>
      <c r="C3010" s="256">
        <v>136.46675861646381</v>
      </c>
    </row>
    <row r="3011" spans="2:3" x14ac:dyDescent="0.25">
      <c r="B3011" s="257">
        <v>2948</v>
      </c>
      <c r="C3011" s="256">
        <v>114.97992601557378</v>
      </c>
    </row>
    <row r="3012" spans="2:3" x14ac:dyDescent="0.25">
      <c r="B3012" s="257">
        <v>2949</v>
      </c>
      <c r="C3012" s="256">
        <v>117.9954427323301</v>
      </c>
    </row>
    <row r="3013" spans="2:3" x14ac:dyDescent="0.25">
      <c r="B3013" s="257">
        <v>2950</v>
      </c>
      <c r="C3013" s="256">
        <v>108.65967262584496</v>
      </c>
    </row>
    <row r="3014" spans="2:3" x14ac:dyDescent="0.25">
      <c r="B3014" s="257">
        <v>2951</v>
      </c>
      <c r="C3014" s="256">
        <v>137.96247261946647</v>
      </c>
    </row>
    <row r="3015" spans="2:3" x14ac:dyDescent="0.25">
      <c r="B3015" s="257">
        <v>2952</v>
      </c>
      <c r="C3015" s="256">
        <v>100.39855424090534</v>
      </c>
    </row>
    <row r="3016" spans="2:3" x14ac:dyDescent="0.25">
      <c r="B3016" s="257">
        <v>2953</v>
      </c>
      <c r="C3016" s="256">
        <v>136.18734835530913</v>
      </c>
    </row>
    <row r="3017" spans="2:3" x14ac:dyDescent="0.25">
      <c r="B3017" s="257">
        <v>2954</v>
      </c>
      <c r="C3017" s="256">
        <v>75.286917621970986</v>
      </c>
    </row>
    <row r="3018" spans="2:3" x14ac:dyDescent="0.25">
      <c r="B3018" s="257">
        <v>2955</v>
      </c>
      <c r="C3018" s="256">
        <v>146.45447441669353</v>
      </c>
    </row>
    <row r="3019" spans="2:3" x14ac:dyDescent="0.25">
      <c r="B3019" s="257">
        <v>2956</v>
      </c>
      <c r="C3019" s="256">
        <v>137.16776726196201</v>
      </c>
    </row>
    <row r="3020" spans="2:3" x14ac:dyDescent="0.25">
      <c r="B3020" s="257">
        <v>2957</v>
      </c>
      <c r="C3020" s="256">
        <v>81.694633103829631</v>
      </c>
    </row>
    <row r="3021" spans="2:3" x14ac:dyDescent="0.25">
      <c r="B3021" s="257">
        <v>2958</v>
      </c>
      <c r="C3021" s="256">
        <v>133.02144533366237</v>
      </c>
    </row>
    <row r="3022" spans="2:3" x14ac:dyDescent="0.25">
      <c r="B3022" s="257">
        <v>2959</v>
      </c>
      <c r="C3022" s="256">
        <v>114.95283880358929</v>
      </c>
    </row>
    <row r="3023" spans="2:3" x14ac:dyDescent="0.25">
      <c r="B3023" s="257">
        <v>2960</v>
      </c>
      <c r="C3023" s="256">
        <v>155.32825710943885</v>
      </c>
    </row>
    <row r="3024" spans="2:3" x14ac:dyDescent="0.25">
      <c r="B3024" s="257">
        <v>2961</v>
      </c>
      <c r="C3024" s="256">
        <v>115.51755756362979</v>
      </c>
    </row>
    <row r="3025" spans="2:3" x14ac:dyDescent="0.25">
      <c r="B3025" s="257">
        <v>2962</v>
      </c>
      <c r="C3025" s="256">
        <v>122.95915338008825</v>
      </c>
    </row>
    <row r="3026" spans="2:3" x14ac:dyDescent="0.25">
      <c r="B3026" s="257">
        <v>2963</v>
      </c>
      <c r="C3026" s="256">
        <v>134.40346941278455</v>
      </c>
    </row>
    <row r="3027" spans="2:3" x14ac:dyDescent="0.25">
      <c r="B3027" s="257">
        <v>2964</v>
      </c>
      <c r="C3027" s="256">
        <v>120.42626298343838</v>
      </c>
    </row>
    <row r="3028" spans="2:3" x14ac:dyDescent="0.25">
      <c r="B3028" s="257">
        <v>2965</v>
      </c>
      <c r="C3028" s="256">
        <v>110.94983800801924</v>
      </c>
    </row>
    <row r="3029" spans="2:3" x14ac:dyDescent="0.25">
      <c r="B3029" s="257">
        <v>2966</v>
      </c>
      <c r="C3029" s="256">
        <v>128.06265434438092</v>
      </c>
    </row>
    <row r="3030" spans="2:3" x14ac:dyDescent="0.25">
      <c r="B3030" s="257">
        <v>2967</v>
      </c>
      <c r="C3030" s="256">
        <v>89.864181132599967</v>
      </c>
    </row>
    <row r="3031" spans="2:3" x14ac:dyDescent="0.25">
      <c r="B3031" s="257">
        <v>2968</v>
      </c>
      <c r="C3031" s="256">
        <v>119.79518637545473</v>
      </c>
    </row>
    <row r="3032" spans="2:3" x14ac:dyDescent="0.25">
      <c r="B3032" s="257">
        <v>2969</v>
      </c>
      <c r="C3032" s="256">
        <v>177.85916398672026</v>
      </c>
    </row>
    <row r="3033" spans="2:3" x14ac:dyDescent="0.25">
      <c r="B3033" s="257">
        <v>2970</v>
      </c>
      <c r="C3033" s="256">
        <v>164.76447060612259</v>
      </c>
    </row>
    <row r="3034" spans="2:3" x14ac:dyDescent="0.25">
      <c r="B3034" s="257">
        <v>2971</v>
      </c>
      <c r="C3034" s="256">
        <v>107.35038204595413</v>
      </c>
    </row>
    <row r="3035" spans="2:3" x14ac:dyDescent="0.25">
      <c r="B3035" s="257">
        <v>2972</v>
      </c>
      <c r="C3035" s="256">
        <v>135.43091027814009</v>
      </c>
    </row>
    <row r="3036" spans="2:3" x14ac:dyDescent="0.25">
      <c r="B3036" s="257">
        <v>2973</v>
      </c>
      <c r="C3036" s="256">
        <v>134.3830145177181</v>
      </c>
    </row>
    <row r="3037" spans="2:3" x14ac:dyDescent="0.25">
      <c r="B3037" s="257">
        <v>2974</v>
      </c>
      <c r="C3037" s="256">
        <v>117.16926181641671</v>
      </c>
    </row>
    <row r="3038" spans="2:3" x14ac:dyDescent="0.25">
      <c r="B3038" s="257">
        <v>2975</v>
      </c>
      <c r="C3038" s="256">
        <v>93.340654893657984</v>
      </c>
    </row>
    <row r="3039" spans="2:3" x14ac:dyDescent="0.25">
      <c r="B3039" s="257">
        <v>2976</v>
      </c>
      <c r="C3039" s="256">
        <v>97.889435632880463</v>
      </c>
    </row>
    <row r="3040" spans="2:3" x14ac:dyDescent="0.25">
      <c r="B3040" s="257">
        <v>2977</v>
      </c>
      <c r="C3040" s="256">
        <v>112.9548724024738</v>
      </c>
    </row>
    <row r="3041" spans="2:3" x14ac:dyDescent="0.25">
      <c r="B3041" s="257">
        <v>2978</v>
      </c>
      <c r="C3041" s="256">
        <v>143.31400005172435</v>
      </c>
    </row>
    <row r="3042" spans="2:3" x14ac:dyDescent="0.25">
      <c r="B3042" s="257">
        <v>2979</v>
      </c>
      <c r="C3042" s="256">
        <v>144.71279784999064</v>
      </c>
    </row>
    <row r="3043" spans="2:3" x14ac:dyDescent="0.25">
      <c r="B3043" s="257">
        <v>2980</v>
      </c>
      <c r="C3043" s="256">
        <v>127.39458944706951</v>
      </c>
    </row>
    <row r="3044" spans="2:3" x14ac:dyDescent="0.25">
      <c r="B3044" s="257">
        <v>2981</v>
      </c>
      <c r="C3044" s="256">
        <v>116.49585483392428</v>
      </c>
    </row>
    <row r="3045" spans="2:3" x14ac:dyDescent="0.25">
      <c r="B3045" s="257">
        <v>2982</v>
      </c>
      <c r="C3045" s="256">
        <v>132.02558821131734</v>
      </c>
    </row>
    <row r="3046" spans="2:3" x14ac:dyDescent="0.25">
      <c r="B3046" s="257">
        <v>2983</v>
      </c>
      <c r="C3046" s="256">
        <v>129.86573731328608</v>
      </c>
    </row>
    <row r="3047" spans="2:3" x14ac:dyDescent="0.25">
      <c r="B3047" s="257">
        <v>2984</v>
      </c>
      <c r="C3047" s="256">
        <v>124.19062875395102</v>
      </c>
    </row>
    <row r="3048" spans="2:3" x14ac:dyDescent="0.25">
      <c r="B3048" s="257">
        <v>2985</v>
      </c>
      <c r="C3048" s="256">
        <v>135.4240895969628</v>
      </c>
    </row>
    <row r="3049" spans="2:3" x14ac:dyDescent="0.25">
      <c r="B3049" s="257">
        <v>2986</v>
      </c>
      <c r="C3049" s="256">
        <v>95.044675410933323</v>
      </c>
    </row>
    <row r="3050" spans="2:3" x14ac:dyDescent="0.25">
      <c r="B3050" s="257">
        <v>2987</v>
      </c>
      <c r="C3050" s="256">
        <v>126.18248613181447</v>
      </c>
    </row>
    <row r="3051" spans="2:3" x14ac:dyDescent="0.25">
      <c r="B3051" s="257">
        <v>2988</v>
      </c>
      <c r="C3051" s="256">
        <v>89.173075259033297</v>
      </c>
    </row>
    <row r="3052" spans="2:3" x14ac:dyDescent="0.25">
      <c r="B3052" s="257">
        <v>2989</v>
      </c>
      <c r="C3052" s="256">
        <v>104.68464080175269</v>
      </c>
    </row>
    <row r="3053" spans="2:3" x14ac:dyDescent="0.25">
      <c r="B3053" s="257">
        <v>2990</v>
      </c>
      <c r="C3053" s="256">
        <v>138.6147125886194</v>
      </c>
    </row>
    <row r="3054" spans="2:3" x14ac:dyDescent="0.25">
      <c r="B3054" s="257">
        <v>2991</v>
      </c>
      <c r="C3054" s="256">
        <v>104.42114294710525</v>
      </c>
    </row>
    <row r="3055" spans="2:3" x14ac:dyDescent="0.25">
      <c r="B3055" s="257">
        <v>2992</v>
      </c>
      <c r="C3055" s="256">
        <v>134.77177749197381</v>
      </c>
    </row>
    <row r="3056" spans="2:3" x14ac:dyDescent="0.25">
      <c r="B3056" s="257">
        <v>2993</v>
      </c>
      <c r="C3056" s="256">
        <v>156.12845095736066</v>
      </c>
    </row>
    <row r="3057" spans="2:3" x14ac:dyDescent="0.25">
      <c r="B3057" s="257">
        <v>2994</v>
      </c>
      <c r="C3057" s="256">
        <v>89.202628197292825</v>
      </c>
    </row>
    <row r="3058" spans="2:3" x14ac:dyDescent="0.25">
      <c r="B3058" s="257">
        <v>2995</v>
      </c>
      <c r="C3058" s="256">
        <v>93.069201627929289</v>
      </c>
    </row>
    <row r="3059" spans="2:3" x14ac:dyDescent="0.25">
      <c r="B3059" s="257">
        <v>2996</v>
      </c>
      <c r="C3059" s="256">
        <v>94.134748090604305</v>
      </c>
    </row>
    <row r="3060" spans="2:3" x14ac:dyDescent="0.25">
      <c r="B3060" s="257">
        <v>2997</v>
      </c>
      <c r="C3060" s="256">
        <v>84.386291680917154</v>
      </c>
    </row>
    <row r="3061" spans="2:3" x14ac:dyDescent="0.25">
      <c r="B3061" s="257">
        <v>2998</v>
      </c>
      <c r="C3061" s="256">
        <v>132.24891786231362</v>
      </c>
    </row>
    <row r="3062" spans="2:3" x14ac:dyDescent="0.25">
      <c r="B3062" s="257">
        <v>2999</v>
      </c>
      <c r="C3062" s="256">
        <v>115.82547155462059</v>
      </c>
    </row>
    <row r="3063" spans="2:3" x14ac:dyDescent="0.25">
      <c r="B3063" s="257">
        <v>3000</v>
      </c>
      <c r="C3063" s="256">
        <v>91.728151074665476</v>
      </c>
    </row>
    <row r="3064" spans="2:3" x14ac:dyDescent="0.25">
      <c r="B3064" s="257">
        <v>3001</v>
      </c>
      <c r="C3064" s="256">
        <v>107.76985661048249</v>
      </c>
    </row>
    <row r="3065" spans="2:3" x14ac:dyDescent="0.25">
      <c r="B3065" s="257">
        <v>3002</v>
      </c>
      <c r="C3065" s="256">
        <v>144.78084808453909</v>
      </c>
    </row>
    <row r="3066" spans="2:3" x14ac:dyDescent="0.25">
      <c r="B3066" s="257">
        <v>3003</v>
      </c>
      <c r="C3066" s="256">
        <v>81.250662682126787</v>
      </c>
    </row>
    <row r="3067" spans="2:3" x14ac:dyDescent="0.25">
      <c r="B3067" s="257">
        <v>3004</v>
      </c>
      <c r="C3067" s="256">
        <v>104.52432820702043</v>
      </c>
    </row>
    <row r="3068" spans="2:3" x14ac:dyDescent="0.25">
      <c r="B3068" s="257">
        <v>3005</v>
      </c>
      <c r="C3068" s="256">
        <v>150.67325235417781</v>
      </c>
    </row>
    <row r="3069" spans="2:3" x14ac:dyDescent="0.25">
      <c r="B3069" s="257">
        <v>3006</v>
      </c>
      <c r="C3069" s="256">
        <v>128.09170035118123</v>
      </c>
    </row>
    <row r="3070" spans="2:3" x14ac:dyDescent="0.25">
      <c r="B3070" s="257">
        <v>3007</v>
      </c>
      <c r="C3070" s="256">
        <v>113.67666259229446</v>
      </c>
    </row>
    <row r="3071" spans="2:3" x14ac:dyDescent="0.25">
      <c r="B3071" s="257">
        <v>3008</v>
      </c>
      <c r="C3071" s="256">
        <v>163.75872149682863</v>
      </c>
    </row>
    <row r="3072" spans="2:3" x14ac:dyDescent="0.25">
      <c r="B3072" s="257">
        <v>3009</v>
      </c>
      <c r="C3072" s="256">
        <v>80.048910846214113</v>
      </c>
    </row>
    <row r="3073" spans="2:3" x14ac:dyDescent="0.25">
      <c r="B3073" s="257">
        <v>3010</v>
      </c>
      <c r="C3073" s="256">
        <v>151.68359329637647</v>
      </c>
    </row>
    <row r="3074" spans="2:3" x14ac:dyDescent="0.25">
      <c r="B3074" s="257">
        <v>3011</v>
      </c>
      <c r="C3074" s="256">
        <v>106.5578027821574</v>
      </c>
    </row>
    <row r="3075" spans="2:3" x14ac:dyDescent="0.25">
      <c r="B3075" s="257">
        <v>3012</v>
      </c>
      <c r="C3075" s="256">
        <v>114.76523460723416</v>
      </c>
    </row>
    <row r="3076" spans="2:3" x14ac:dyDescent="0.25">
      <c r="B3076" s="257">
        <v>3013</v>
      </c>
      <c r="C3076" s="256">
        <v>100.14003644040105</v>
      </c>
    </row>
    <row r="3077" spans="2:3" x14ac:dyDescent="0.25">
      <c r="B3077" s="257">
        <v>3014</v>
      </c>
      <c r="C3077" s="256">
        <v>114.75448866236368</v>
      </c>
    </row>
    <row r="3078" spans="2:3" x14ac:dyDescent="0.25">
      <c r="B3078" s="257">
        <v>3015</v>
      </c>
      <c r="C3078" s="256">
        <v>102.81957897900924</v>
      </c>
    </row>
    <row r="3079" spans="2:3" x14ac:dyDescent="0.25">
      <c r="B3079" s="257">
        <v>3016</v>
      </c>
      <c r="C3079" s="256">
        <v>153.14223988348715</v>
      </c>
    </row>
    <row r="3080" spans="2:3" x14ac:dyDescent="0.25">
      <c r="B3080" s="257">
        <v>3017</v>
      </c>
      <c r="C3080" s="256">
        <v>128.50733713143916</v>
      </c>
    </row>
    <row r="3081" spans="2:3" x14ac:dyDescent="0.25">
      <c r="B3081" s="257">
        <v>3018</v>
      </c>
      <c r="C3081" s="256">
        <v>109.58219944512854</v>
      </c>
    </row>
    <row r="3082" spans="2:3" x14ac:dyDescent="0.25">
      <c r="B3082" s="257">
        <v>3019</v>
      </c>
      <c r="C3082" s="256">
        <v>112.28317364483877</v>
      </c>
    </row>
    <row r="3083" spans="2:3" x14ac:dyDescent="0.25">
      <c r="B3083" s="257">
        <v>3020</v>
      </c>
      <c r="C3083" s="256">
        <v>126.97543647548221</v>
      </c>
    </row>
    <row r="3084" spans="2:3" x14ac:dyDescent="0.25">
      <c r="B3084" s="257">
        <v>3021</v>
      </c>
      <c r="C3084" s="256">
        <v>118.51407396912028</v>
      </c>
    </row>
    <row r="3085" spans="2:3" x14ac:dyDescent="0.25">
      <c r="B3085" s="257">
        <v>3022</v>
      </c>
      <c r="C3085" s="256">
        <v>130.34487903122874</v>
      </c>
    </row>
    <row r="3086" spans="2:3" x14ac:dyDescent="0.25">
      <c r="B3086" s="257">
        <v>3023</v>
      </c>
      <c r="C3086" s="256">
        <v>119.64956162217176</v>
      </c>
    </row>
    <row r="3087" spans="2:3" x14ac:dyDescent="0.25">
      <c r="B3087" s="257">
        <v>3024</v>
      </c>
      <c r="C3087" s="256">
        <v>108.05917633095039</v>
      </c>
    </row>
    <row r="3088" spans="2:3" x14ac:dyDescent="0.25">
      <c r="B3088" s="257">
        <v>3025</v>
      </c>
      <c r="C3088" s="256">
        <v>118.94283345764666</v>
      </c>
    </row>
    <row r="3089" spans="2:3" x14ac:dyDescent="0.25">
      <c r="B3089" s="257">
        <v>3026</v>
      </c>
      <c r="C3089" s="256">
        <v>118.058264092095</v>
      </c>
    </row>
    <row r="3090" spans="2:3" x14ac:dyDescent="0.25">
      <c r="B3090" s="257">
        <v>3027</v>
      </c>
      <c r="C3090" s="256">
        <v>115.38728266972781</v>
      </c>
    </row>
    <row r="3091" spans="2:3" x14ac:dyDescent="0.25">
      <c r="B3091" s="257">
        <v>3028</v>
      </c>
      <c r="C3091" s="256">
        <v>136.66621211931817</v>
      </c>
    </row>
    <row r="3092" spans="2:3" x14ac:dyDescent="0.25">
      <c r="B3092" s="257">
        <v>3029</v>
      </c>
      <c r="C3092" s="256">
        <v>114.43615444614407</v>
      </c>
    </row>
    <row r="3093" spans="2:3" x14ac:dyDescent="0.25">
      <c r="B3093" s="257">
        <v>3030</v>
      </c>
      <c r="C3093" s="256">
        <v>149.40518989177488</v>
      </c>
    </row>
    <row r="3094" spans="2:3" x14ac:dyDescent="0.25">
      <c r="B3094" s="257">
        <v>3031</v>
      </c>
      <c r="C3094" s="256">
        <v>138.50317275822252</v>
      </c>
    </row>
    <row r="3095" spans="2:3" x14ac:dyDescent="0.25">
      <c r="B3095" s="257">
        <v>3032</v>
      </c>
      <c r="C3095" s="256">
        <v>143.06785609967494</v>
      </c>
    </row>
    <row r="3096" spans="2:3" x14ac:dyDescent="0.25">
      <c r="B3096" s="257">
        <v>3033</v>
      </c>
      <c r="C3096" s="256">
        <v>84.155846432949232</v>
      </c>
    </row>
    <row r="3097" spans="2:3" x14ac:dyDescent="0.25">
      <c r="B3097" s="257">
        <v>3034</v>
      </c>
      <c r="C3097" s="256">
        <v>113.84991680418784</v>
      </c>
    </row>
    <row r="3098" spans="2:3" x14ac:dyDescent="0.25">
      <c r="B3098" s="257">
        <v>3035</v>
      </c>
      <c r="C3098" s="256">
        <v>137.30948065514323</v>
      </c>
    </row>
    <row r="3099" spans="2:3" x14ac:dyDescent="0.25">
      <c r="B3099" s="257">
        <v>3036</v>
      </c>
      <c r="C3099" s="256">
        <v>101.7412283824229</v>
      </c>
    </row>
    <row r="3100" spans="2:3" x14ac:dyDescent="0.25">
      <c r="B3100" s="257">
        <v>3037</v>
      </c>
      <c r="C3100" s="256">
        <v>115.90102547321487</v>
      </c>
    </row>
    <row r="3101" spans="2:3" x14ac:dyDescent="0.25">
      <c r="B3101" s="257">
        <v>3038</v>
      </c>
      <c r="C3101" s="256">
        <v>101.74863502354142</v>
      </c>
    </row>
    <row r="3102" spans="2:3" x14ac:dyDescent="0.25">
      <c r="B3102" s="257">
        <v>3039</v>
      </c>
      <c r="C3102" s="256">
        <v>77.196693656647994</v>
      </c>
    </row>
    <row r="3103" spans="2:3" x14ac:dyDescent="0.25">
      <c r="B3103" s="257">
        <v>3040</v>
      </c>
      <c r="C3103" s="256">
        <v>132.99677542278607</v>
      </c>
    </row>
    <row r="3104" spans="2:3" x14ac:dyDescent="0.25">
      <c r="B3104" s="257">
        <v>3041</v>
      </c>
      <c r="C3104" s="256">
        <v>151.70300717115001</v>
      </c>
    </row>
    <row r="3105" spans="2:3" x14ac:dyDescent="0.25">
      <c r="B3105" s="257">
        <v>3042</v>
      </c>
      <c r="C3105" s="256">
        <v>106.75511852288507</v>
      </c>
    </row>
    <row r="3106" spans="2:3" x14ac:dyDescent="0.25">
      <c r="B3106" s="257">
        <v>3043</v>
      </c>
      <c r="C3106" s="256">
        <v>127.90350998161358</v>
      </c>
    </row>
    <row r="3107" spans="2:3" x14ac:dyDescent="0.25">
      <c r="B3107" s="257">
        <v>3044</v>
      </c>
      <c r="C3107" s="256">
        <v>112.62001906216348</v>
      </c>
    </row>
    <row r="3108" spans="2:3" x14ac:dyDescent="0.25">
      <c r="B3108" s="257">
        <v>3045</v>
      </c>
      <c r="C3108" s="256">
        <v>129.56687969159557</v>
      </c>
    </row>
    <row r="3109" spans="2:3" x14ac:dyDescent="0.25">
      <c r="B3109" s="257">
        <v>3046</v>
      </c>
      <c r="C3109" s="256">
        <v>101.55853766693329</v>
      </c>
    </row>
    <row r="3110" spans="2:3" x14ac:dyDescent="0.25">
      <c r="B3110" s="257">
        <v>3047</v>
      </c>
      <c r="C3110" s="256">
        <v>102.72918193105473</v>
      </c>
    </row>
    <row r="3111" spans="2:3" x14ac:dyDescent="0.25">
      <c r="B3111" s="257">
        <v>3048</v>
      </c>
      <c r="C3111" s="256">
        <v>140.06843456445378</v>
      </c>
    </row>
    <row r="3112" spans="2:3" x14ac:dyDescent="0.25">
      <c r="B3112" s="257">
        <v>3049</v>
      </c>
      <c r="C3112" s="256">
        <v>113.99919894042284</v>
      </c>
    </row>
    <row r="3113" spans="2:3" x14ac:dyDescent="0.25">
      <c r="B3113" s="257">
        <v>3050</v>
      </c>
      <c r="C3113" s="256">
        <v>129.74787327305003</v>
      </c>
    </row>
    <row r="3114" spans="2:3" x14ac:dyDescent="0.25">
      <c r="B3114" s="257">
        <v>3051</v>
      </c>
      <c r="C3114" s="256">
        <v>107.95602832634441</v>
      </c>
    </row>
    <row r="3115" spans="2:3" x14ac:dyDescent="0.25">
      <c r="B3115" s="257">
        <v>3052</v>
      </c>
      <c r="C3115" s="256">
        <v>165.53981025074887</v>
      </c>
    </row>
    <row r="3116" spans="2:3" x14ac:dyDescent="0.25">
      <c r="B3116" s="257">
        <v>3053</v>
      </c>
      <c r="C3116" s="256">
        <v>114.26918224256487</v>
      </c>
    </row>
    <row r="3117" spans="2:3" x14ac:dyDescent="0.25">
      <c r="B3117" s="257">
        <v>3054</v>
      </c>
      <c r="C3117" s="256">
        <v>82.745102445686072</v>
      </c>
    </row>
    <row r="3118" spans="2:3" x14ac:dyDescent="0.25">
      <c r="B3118" s="257">
        <v>3055</v>
      </c>
      <c r="C3118" s="256">
        <v>158.12311113404164</v>
      </c>
    </row>
    <row r="3119" spans="2:3" x14ac:dyDescent="0.25">
      <c r="B3119" s="257">
        <v>3056</v>
      </c>
      <c r="C3119" s="256">
        <v>121.32555320016246</v>
      </c>
    </row>
    <row r="3120" spans="2:3" x14ac:dyDescent="0.25">
      <c r="B3120" s="257">
        <v>3057</v>
      </c>
      <c r="C3120" s="256">
        <v>89.448084213468292</v>
      </c>
    </row>
    <row r="3121" spans="2:3" x14ac:dyDescent="0.25">
      <c r="B3121" s="257">
        <v>3058</v>
      </c>
      <c r="C3121" s="256">
        <v>123.38344328263626</v>
      </c>
    </row>
    <row r="3122" spans="2:3" x14ac:dyDescent="0.25">
      <c r="B3122" s="257">
        <v>3059</v>
      </c>
      <c r="C3122" s="256">
        <v>123.69818245688997</v>
      </c>
    </row>
    <row r="3123" spans="2:3" x14ac:dyDescent="0.25">
      <c r="B3123" s="257">
        <v>3060</v>
      </c>
      <c r="C3123" s="256">
        <v>140.27994421260797</v>
      </c>
    </row>
    <row r="3124" spans="2:3" x14ac:dyDescent="0.25">
      <c r="B3124" s="257">
        <v>3061</v>
      </c>
      <c r="C3124" s="256">
        <v>148.07625201401311</v>
      </c>
    </row>
    <row r="3125" spans="2:3" x14ac:dyDescent="0.25">
      <c r="B3125" s="257">
        <v>3062</v>
      </c>
      <c r="C3125" s="256">
        <v>118.85084382834444</v>
      </c>
    </row>
    <row r="3126" spans="2:3" x14ac:dyDescent="0.25">
      <c r="B3126" s="257">
        <v>3063</v>
      </c>
      <c r="C3126" s="256">
        <v>103.07671377421933</v>
      </c>
    </row>
    <row r="3127" spans="2:3" x14ac:dyDescent="0.25">
      <c r="B3127" s="257">
        <v>3064</v>
      </c>
      <c r="C3127" s="256">
        <v>126.44977445993933</v>
      </c>
    </row>
    <row r="3128" spans="2:3" x14ac:dyDescent="0.25">
      <c r="B3128" s="257">
        <v>3065</v>
      </c>
      <c r="C3128" s="256">
        <v>102.47598661853188</v>
      </c>
    </row>
    <row r="3129" spans="2:3" x14ac:dyDescent="0.25">
      <c r="B3129" s="257">
        <v>3066</v>
      </c>
      <c r="C3129" s="256">
        <v>96.363852943746849</v>
      </c>
    </row>
    <row r="3130" spans="2:3" x14ac:dyDescent="0.25">
      <c r="B3130" s="257">
        <v>3067</v>
      </c>
      <c r="C3130" s="256">
        <v>120.70155688934906</v>
      </c>
    </row>
    <row r="3131" spans="2:3" x14ac:dyDescent="0.25">
      <c r="B3131" s="257">
        <v>3068</v>
      </c>
      <c r="C3131" s="256">
        <v>100.57467758495227</v>
      </c>
    </row>
    <row r="3132" spans="2:3" x14ac:dyDescent="0.25">
      <c r="B3132" s="257">
        <v>3069</v>
      </c>
      <c r="C3132" s="256">
        <v>127.47534047914124</v>
      </c>
    </row>
    <row r="3133" spans="2:3" x14ac:dyDescent="0.25">
      <c r="B3133" s="257">
        <v>3070</v>
      </c>
      <c r="C3133" s="256">
        <v>126.86738564871413</v>
      </c>
    </row>
    <row r="3134" spans="2:3" x14ac:dyDescent="0.25">
      <c r="B3134" s="257">
        <v>3071</v>
      </c>
      <c r="C3134" s="256">
        <v>67.195330422806251</v>
      </c>
    </row>
    <row r="3135" spans="2:3" x14ac:dyDescent="0.25">
      <c r="B3135" s="257">
        <v>3072</v>
      </c>
      <c r="C3135" s="256">
        <v>152.49381642246118</v>
      </c>
    </row>
    <row r="3136" spans="2:3" x14ac:dyDescent="0.25">
      <c r="B3136" s="257">
        <v>3073</v>
      </c>
      <c r="C3136" s="256">
        <v>80.496200719645273</v>
      </c>
    </row>
    <row r="3137" spans="2:3" x14ac:dyDescent="0.25">
      <c r="B3137" s="257">
        <v>3074</v>
      </c>
      <c r="C3137" s="256">
        <v>96.406384272852861</v>
      </c>
    </row>
    <row r="3138" spans="2:3" x14ac:dyDescent="0.25">
      <c r="B3138" s="257">
        <v>3075</v>
      </c>
      <c r="C3138" s="256">
        <v>115.345214747003</v>
      </c>
    </row>
    <row r="3139" spans="2:3" x14ac:dyDescent="0.25">
      <c r="B3139" s="257">
        <v>3076</v>
      </c>
      <c r="C3139" s="256">
        <v>99.323024675095809</v>
      </c>
    </row>
    <row r="3140" spans="2:3" x14ac:dyDescent="0.25">
      <c r="B3140" s="257">
        <v>3077</v>
      </c>
      <c r="C3140" s="256">
        <v>148.60441644745038</v>
      </c>
    </row>
    <row r="3141" spans="2:3" x14ac:dyDescent="0.25">
      <c r="B3141" s="257">
        <v>3078</v>
      </c>
      <c r="C3141" s="256">
        <v>151.61249124362988</v>
      </c>
    </row>
    <row r="3142" spans="2:3" x14ac:dyDescent="0.25">
      <c r="B3142" s="257">
        <v>3079</v>
      </c>
      <c r="C3142" s="256">
        <v>141.92502386923627</v>
      </c>
    </row>
    <row r="3143" spans="2:3" x14ac:dyDescent="0.25">
      <c r="B3143" s="257">
        <v>3080</v>
      </c>
      <c r="C3143" s="256">
        <v>132.739770746528</v>
      </c>
    </row>
    <row r="3144" spans="2:3" x14ac:dyDescent="0.25">
      <c r="B3144" s="257">
        <v>3081</v>
      </c>
      <c r="C3144" s="256">
        <v>118.27448423261501</v>
      </c>
    </row>
    <row r="3145" spans="2:3" x14ac:dyDescent="0.25">
      <c r="B3145" s="257">
        <v>3082</v>
      </c>
      <c r="C3145" s="256">
        <v>107.61823805729196</v>
      </c>
    </row>
    <row r="3146" spans="2:3" x14ac:dyDescent="0.25">
      <c r="B3146" s="257">
        <v>3083</v>
      </c>
      <c r="C3146" s="256">
        <v>137.12952845886136</v>
      </c>
    </row>
    <row r="3147" spans="2:3" x14ac:dyDescent="0.25">
      <c r="B3147" s="257">
        <v>3084</v>
      </c>
      <c r="C3147" s="256">
        <v>130.17893941915676</v>
      </c>
    </row>
    <row r="3148" spans="2:3" x14ac:dyDescent="0.25">
      <c r="B3148" s="257">
        <v>3085</v>
      </c>
      <c r="C3148" s="256">
        <v>167.64179625211949</v>
      </c>
    </row>
    <row r="3149" spans="2:3" x14ac:dyDescent="0.25">
      <c r="B3149" s="257">
        <v>3086</v>
      </c>
      <c r="C3149" s="256">
        <v>94.401837025891552</v>
      </c>
    </row>
    <row r="3150" spans="2:3" x14ac:dyDescent="0.25">
      <c r="B3150" s="257">
        <v>3087</v>
      </c>
      <c r="C3150" s="256">
        <v>114.0278650037239</v>
      </c>
    </row>
    <row r="3151" spans="2:3" x14ac:dyDescent="0.25">
      <c r="B3151" s="257">
        <v>3088</v>
      </c>
      <c r="C3151" s="256">
        <v>153.40084455389646</v>
      </c>
    </row>
    <row r="3152" spans="2:3" x14ac:dyDescent="0.25">
      <c r="B3152" s="257">
        <v>3089</v>
      </c>
      <c r="C3152" s="256">
        <v>111.99896638160202</v>
      </c>
    </row>
    <row r="3153" spans="2:3" x14ac:dyDescent="0.25">
      <c r="B3153" s="257">
        <v>3090</v>
      </c>
      <c r="C3153" s="256">
        <v>108.91995458689871</v>
      </c>
    </row>
    <row r="3154" spans="2:3" x14ac:dyDescent="0.25">
      <c r="B3154" s="257">
        <v>3091</v>
      </c>
      <c r="C3154" s="256">
        <v>112.03521984799225</v>
      </c>
    </row>
    <row r="3155" spans="2:3" x14ac:dyDescent="0.25">
      <c r="B3155" s="257">
        <v>3092</v>
      </c>
      <c r="C3155" s="256">
        <v>117.90865265007771</v>
      </c>
    </row>
    <row r="3156" spans="2:3" x14ac:dyDescent="0.25">
      <c r="B3156" s="257">
        <v>3093</v>
      </c>
      <c r="C3156" s="256">
        <v>101.88158548817412</v>
      </c>
    </row>
    <row r="3157" spans="2:3" x14ac:dyDescent="0.25">
      <c r="B3157" s="257">
        <v>3094</v>
      </c>
      <c r="C3157" s="256">
        <v>127.71527810706378</v>
      </c>
    </row>
    <row r="3158" spans="2:3" x14ac:dyDescent="0.25">
      <c r="B3158" s="257">
        <v>3095</v>
      </c>
      <c r="C3158" s="256">
        <v>61.468703418029406</v>
      </c>
    </row>
    <row r="3159" spans="2:3" x14ac:dyDescent="0.25">
      <c r="B3159" s="257">
        <v>3096</v>
      </c>
      <c r="C3159" s="256">
        <v>144.31906898214532</v>
      </c>
    </row>
    <row r="3160" spans="2:3" x14ac:dyDescent="0.25">
      <c r="B3160" s="257">
        <v>3097</v>
      </c>
      <c r="C3160" s="256">
        <v>142.06448575417625</v>
      </c>
    </row>
    <row r="3161" spans="2:3" x14ac:dyDescent="0.25">
      <c r="B3161" s="257">
        <v>3098</v>
      </c>
      <c r="C3161" s="256">
        <v>114.34205537254012</v>
      </c>
    </row>
    <row r="3162" spans="2:3" x14ac:dyDescent="0.25">
      <c r="B3162" s="257">
        <v>3099</v>
      </c>
      <c r="C3162" s="256">
        <v>147.94912942088811</v>
      </c>
    </row>
    <row r="3163" spans="2:3" x14ac:dyDescent="0.25">
      <c r="B3163" s="257">
        <v>3100</v>
      </c>
      <c r="C3163" s="256">
        <v>122.10149251606937</v>
      </c>
    </row>
    <row r="3164" spans="2:3" x14ac:dyDescent="0.25">
      <c r="B3164" s="257">
        <v>3101</v>
      </c>
      <c r="C3164" s="256">
        <v>88.416481999335204</v>
      </c>
    </row>
    <row r="3165" spans="2:3" x14ac:dyDescent="0.25">
      <c r="B3165" s="257">
        <v>3102</v>
      </c>
      <c r="C3165" s="256">
        <v>153.83105987899825</v>
      </c>
    </row>
    <row r="3166" spans="2:3" x14ac:dyDescent="0.25">
      <c r="B3166" s="257">
        <v>3103</v>
      </c>
      <c r="C3166" s="256">
        <v>99.374840828650392</v>
      </c>
    </row>
    <row r="3167" spans="2:3" x14ac:dyDescent="0.25">
      <c r="B3167" s="257">
        <v>3104</v>
      </c>
      <c r="C3167" s="256">
        <v>118.87167503243552</v>
      </c>
    </row>
    <row r="3168" spans="2:3" x14ac:dyDescent="0.25">
      <c r="B3168" s="257">
        <v>3105</v>
      </c>
      <c r="C3168" s="256">
        <v>125.37661335683151</v>
      </c>
    </row>
    <row r="3169" spans="2:3" x14ac:dyDescent="0.25">
      <c r="B3169" s="257">
        <v>3106</v>
      </c>
      <c r="C3169" s="256">
        <v>110.93339189987775</v>
      </c>
    </row>
    <row r="3170" spans="2:3" x14ac:dyDescent="0.25">
      <c r="B3170" s="257">
        <v>3107</v>
      </c>
      <c r="C3170" s="256">
        <v>111.25963162095601</v>
      </c>
    </row>
    <row r="3171" spans="2:3" x14ac:dyDescent="0.25">
      <c r="B3171" s="257">
        <v>3108</v>
      </c>
      <c r="C3171" s="256">
        <v>114.18272006925068</v>
      </c>
    </row>
    <row r="3172" spans="2:3" x14ac:dyDescent="0.25">
      <c r="B3172" s="257">
        <v>3109</v>
      </c>
      <c r="C3172" s="256">
        <v>131.78905987425091</v>
      </c>
    </row>
    <row r="3173" spans="2:3" x14ac:dyDescent="0.25">
      <c r="B3173" s="257">
        <v>3110</v>
      </c>
      <c r="C3173" s="256">
        <v>106.145704944527</v>
      </c>
    </row>
    <row r="3174" spans="2:3" x14ac:dyDescent="0.25">
      <c r="B3174" s="257">
        <v>3111</v>
      </c>
      <c r="C3174" s="256">
        <v>101.95407579059578</v>
      </c>
    </row>
    <row r="3175" spans="2:3" x14ac:dyDescent="0.25">
      <c r="B3175" s="257">
        <v>3112</v>
      </c>
      <c r="C3175" s="256">
        <v>182.07230409979275</v>
      </c>
    </row>
    <row r="3176" spans="2:3" x14ac:dyDescent="0.25">
      <c r="B3176" s="257">
        <v>3113</v>
      </c>
      <c r="C3176" s="256">
        <v>108.31705129733172</v>
      </c>
    </row>
    <row r="3177" spans="2:3" x14ac:dyDescent="0.25">
      <c r="B3177" s="257">
        <v>3114</v>
      </c>
      <c r="C3177" s="256">
        <v>133.55343638749605</v>
      </c>
    </row>
    <row r="3178" spans="2:3" x14ac:dyDescent="0.25">
      <c r="B3178" s="257">
        <v>3115</v>
      </c>
      <c r="C3178" s="256">
        <v>111.27264490231035</v>
      </c>
    </row>
    <row r="3179" spans="2:3" x14ac:dyDescent="0.25">
      <c r="B3179" s="257">
        <v>3116</v>
      </c>
      <c r="C3179" s="256">
        <v>121.18541965627128</v>
      </c>
    </row>
    <row r="3180" spans="2:3" x14ac:dyDescent="0.25">
      <c r="B3180" s="257">
        <v>3117</v>
      </c>
      <c r="C3180" s="256">
        <v>122.9010501289186</v>
      </c>
    </row>
    <row r="3181" spans="2:3" x14ac:dyDescent="0.25">
      <c r="B3181" s="257">
        <v>3118</v>
      </c>
      <c r="C3181" s="256">
        <v>116.43404177935427</v>
      </c>
    </row>
    <row r="3182" spans="2:3" x14ac:dyDescent="0.25">
      <c r="B3182" s="257">
        <v>3119</v>
      </c>
      <c r="C3182" s="256">
        <v>121.08046291521231</v>
      </c>
    </row>
    <row r="3183" spans="2:3" x14ac:dyDescent="0.25">
      <c r="B3183" s="257">
        <v>3120</v>
      </c>
      <c r="C3183" s="256">
        <v>107.4803139905343</v>
      </c>
    </row>
    <row r="3184" spans="2:3" x14ac:dyDescent="0.25">
      <c r="B3184" s="257">
        <v>3121</v>
      </c>
      <c r="C3184" s="256">
        <v>127.29982166059179</v>
      </c>
    </row>
    <row r="3185" spans="2:3" x14ac:dyDescent="0.25">
      <c r="B3185" s="257">
        <v>3122</v>
      </c>
      <c r="C3185" s="256">
        <v>117.63064091792083</v>
      </c>
    </row>
    <row r="3186" spans="2:3" x14ac:dyDescent="0.25">
      <c r="B3186" s="257">
        <v>3123</v>
      </c>
      <c r="C3186" s="256">
        <v>138.26740725666855</v>
      </c>
    </row>
    <row r="3187" spans="2:3" x14ac:dyDescent="0.25">
      <c r="B3187" s="257">
        <v>3124</v>
      </c>
      <c r="C3187" s="256">
        <v>149.5913419534912</v>
      </c>
    </row>
    <row r="3188" spans="2:3" x14ac:dyDescent="0.25">
      <c r="B3188" s="257">
        <v>3125</v>
      </c>
      <c r="C3188" s="256">
        <v>157.66554864646281</v>
      </c>
    </row>
    <row r="3189" spans="2:3" x14ac:dyDescent="0.25">
      <c r="B3189" s="257">
        <v>3126</v>
      </c>
      <c r="C3189" s="256">
        <v>160.92779225583965</v>
      </c>
    </row>
    <row r="3190" spans="2:3" x14ac:dyDescent="0.25">
      <c r="B3190" s="257">
        <v>3127</v>
      </c>
      <c r="C3190" s="256">
        <v>89.656295612432956</v>
      </c>
    </row>
    <row r="3191" spans="2:3" x14ac:dyDescent="0.25">
      <c r="B3191" s="257">
        <v>3128</v>
      </c>
      <c r="C3191" s="256">
        <v>110.87902860001432</v>
      </c>
    </row>
    <row r="3192" spans="2:3" x14ac:dyDescent="0.25">
      <c r="B3192" s="257">
        <v>3129</v>
      </c>
      <c r="C3192" s="256">
        <v>128.98695530708221</v>
      </c>
    </row>
    <row r="3193" spans="2:3" x14ac:dyDescent="0.25">
      <c r="B3193" s="257">
        <v>3130</v>
      </c>
      <c r="C3193" s="256">
        <v>119.92781038964831</v>
      </c>
    </row>
    <row r="3194" spans="2:3" x14ac:dyDescent="0.25">
      <c r="B3194" s="257">
        <v>3131</v>
      </c>
      <c r="C3194" s="256">
        <v>134.34487750864315</v>
      </c>
    </row>
    <row r="3195" spans="2:3" x14ac:dyDescent="0.25">
      <c r="B3195" s="257">
        <v>3132</v>
      </c>
      <c r="C3195" s="256">
        <v>120.50707998426243</v>
      </c>
    </row>
    <row r="3196" spans="2:3" x14ac:dyDescent="0.25">
      <c r="B3196" s="257">
        <v>3133</v>
      </c>
      <c r="C3196" s="256">
        <v>79.683874554249968</v>
      </c>
    </row>
    <row r="3197" spans="2:3" x14ac:dyDescent="0.25">
      <c r="B3197" s="257">
        <v>3134</v>
      </c>
      <c r="C3197" s="256">
        <v>122.07619000689924</v>
      </c>
    </row>
    <row r="3198" spans="2:3" x14ac:dyDescent="0.25">
      <c r="B3198" s="257">
        <v>3135</v>
      </c>
      <c r="C3198" s="256">
        <v>135.8664286457167</v>
      </c>
    </row>
    <row r="3199" spans="2:3" x14ac:dyDescent="0.25">
      <c r="B3199" s="257">
        <v>3136</v>
      </c>
      <c r="C3199" s="256">
        <v>86.214427067235505</v>
      </c>
    </row>
    <row r="3200" spans="2:3" x14ac:dyDescent="0.25">
      <c r="B3200" s="257">
        <v>3137</v>
      </c>
      <c r="C3200" s="256">
        <v>131.17152074358114</v>
      </c>
    </row>
    <row r="3201" spans="2:3" x14ac:dyDescent="0.25">
      <c r="B3201" s="257">
        <v>3138</v>
      </c>
      <c r="C3201" s="256">
        <v>119.91031703137986</v>
      </c>
    </row>
    <row r="3202" spans="2:3" x14ac:dyDescent="0.25">
      <c r="B3202" s="257">
        <v>3139</v>
      </c>
      <c r="C3202" s="256">
        <v>117.68756786801713</v>
      </c>
    </row>
    <row r="3203" spans="2:3" x14ac:dyDescent="0.25">
      <c r="B3203" s="257">
        <v>3140</v>
      </c>
      <c r="C3203" s="256">
        <v>146.45251784751528</v>
      </c>
    </row>
    <row r="3204" spans="2:3" x14ac:dyDescent="0.25">
      <c r="B3204" s="257">
        <v>3141</v>
      </c>
      <c r="C3204" s="256">
        <v>153.26838051009747</v>
      </c>
    </row>
    <row r="3205" spans="2:3" x14ac:dyDescent="0.25">
      <c r="B3205" s="257">
        <v>3142</v>
      </c>
      <c r="C3205" s="256">
        <v>84.904560782471435</v>
      </c>
    </row>
    <row r="3206" spans="2:3" x14ac:dyDescent="0.25">
      <c r="B3206" s="257">
        <v>3143</v>
      </c>
      <c r="C3206" s="256">
        <v>117.22130345386658</v>
      </c>
    </row>
    <row r="3207" spans="2:3" x14ac:dyDescent="0.25">
      <c r="B3207" s="257">
        <v>3144</v>
      </c>
      <c r="C3207" s="256">
        <v>139.07561073003708</v>
      </c>
    </row>
    <row r="3208" spans="2:3" x14ac:dyDescent="0.25">
      <c r="B3208" s="257">
        <v>3145</v>
      </c>
      <c r="C3208" s="256">
        <v>127.68044634750525</v>
      </c>
    </row>
    <row r="3209" spans="2:3" x14ac:dyDescent="0.25">
      <c r="B3209" s="257">
        <v>3146</v>
      </c>
      <c r="C3209" s="256">
        <v>92.642043754879552</v>
      </c>
    </row>
    <row r="3210" spans="2:3" x14ac:dyDescent="0.25">
      <c r="B3210" s="257">
        <v>3147</v>
      </c>
      <c r="C3210" s="256">
        <v>131.55450273583176</v>
      </c>
    </row>
    <row r="3211" spans="2:3" x14ac:dyDescent="0.25">
      <c r="B3211" s="257">
        <v>3148</v>
      </c>
      <c r="C3211" s="256">
        <v>119.14725617629293</v>
      </c>
    </row>
    <row r="3212" spans="2:3" x14ac:dyDescent="0.25">
      <c r="B3212" s="257">
        <v>3149</v>
      </c>
      <c r="C3212" s="256">
        <v>123.43358769988752</v>
      </c>
    </row>
    <row r="3213" spans="2:3" x14ac:dyDescent="0.25">
      <c r="B3213" s="257">
        <v>3150</v>
      </c>
      <c r="C3213" s="256">
        <v>166.02710280783913</v>
      </c>
    </row>
    <row r="3214" spans="2:3" x14ac:dyDescent="0.25">
      <c r="B3214" s="257">
        <v>3151</v>
      </c>
      <c r="C3214" s="256">
        <v>109.8626521054304</v>
      </c>
    </row>
    <row r="3215" spans="2:3" x14ac:dyDescent="0.25">
      <c r="B3215" s="257">
        <v>3152</v>
      </c>
      <c r="C3215" s="256">
        <v>113.7598864068617</v>
      </c>
    </row>
    <row r="3216" spans="2:3" x14ac:dyDescent="0.25">
      <c r="B3216" s="257">
        <v>3153</v>
      </c>
      <c r="C3216" s="256">
        <v>89.181613394102783</v>
      </c>
    </row>
    <row r="3217" spans="2:3" x14ac:dyDescent="0.25">
      <c r="B3217" s="257">
        <v>3154</v>
      </c>
      <c r="C3217" s="256">
        <v>135.88834634080419</v>
      </c>
    </row>
    <row r="3218" spans="2:3" x14ac:dyDescent="0.25">
      <c r="B3218" s="257">
        <v>3155</v>
      </c>
      <c r="C3218" s="256">
        <v>136.26813675125118</v>
      </c>
    </row>
    <row r="3219" spans="2:3" x14ac:dyDescent="0.25">
      <c r="B3219" s="257">
        <v>3156</v>
      </c>
      <c r="C3219" s="256">
        <v>120.78461061649962</v>
      </c>
    </row>
    <row r="3220" spans="2:3" x14ac:dyDescent="0.25">
      <c r="B3220" s="257">
        <v>3157</v>
      </c>
      <c r="C3220" s="256">
        <v>89.293013144116529</v>
      </c>
    </row>
    <row r="3221" spans="2:3" x14ac:dyDescent="0.25">
      <c r="B3221" s="257">
        <v>3158</v>
      </c>
      <c r="C3221" s="256">
        <v>121.11996351959239</v>
      </c>
    </row>
    <row r="3222" spans="2:3" x14ac:dyDescent="0.25">
      <c r="B3222" s="257">
        <v>3159</v>
      </c>
      <c r="C3222" s="256">
        <v>115.35842384927059</v>
      </c>
    </row>
    <row r="3223" spans="2:3" x14ac:dyDescent="0.25">
      <c r="B3223" s="257">
        <v>3160</v>
      </c>
      <c r="C3223" s="256">
        <v>126.02551167495974</v>
      </c>
    </row>
    <row r="3224" spans="2:3" x14ac:dyDescent="0.25">
      <c r="B3224" s="257">
        <v>3161</v>
      </c>
      <c r="C3224" s="256">
        <v>112.1107215544875</v>
      </c>
    </row>
    <row r="3225" spans="2:3" x14ac:dyDescent="0.25">
      <c r="B3225" s="257">
        <v>3162</v>
      </c>
      <c r="C3225" s="256">
        <v>109.92033489733539</v>
      </c>
    </row>
    <row r="3226" spans="2:3" x14ac:dyDescent="0.25">
      <c r="B3226" s="257">
        <v>3163</v>
      </c>
      <c r="C3226" s="256">
        <v>130.84754889711434</v>
      </c>
    </row>
    <row r="3227" spans="2:3" x14ac:dyDescent="0.25">
      <c r="B3227" s="257">
        <v>3164</v>
      </c>
      <c r="C3227" s="256">
        <v>106.8359357814912</v>
      </c>
    </row>
    <row r="3228" spans="2:3" x14ac:dyDescent="0.25">
      <c r="B3228" s="257">
        <v>3165</v>
      </c>
      <c r="C3228" s="256">
        <v>120.16768510025121</v>
      </c>
    </row>
    <row r="3229" spans="2:3" x14ac:dyDescent="0.25">
      <c r="B3229" s="257">
        <v>3166</v>
      </c>
      <c r="C3229" s="256">
        <v>113.87745110068688</v>
      </c>
    </row>
    <row r="3230" spans="2:3" x14ac:dyDescent="0.25">
      <c r="B3230" s="257">
        <v>3167</v>
      </c>
      <c r="C3230" s="256">
        <v>98.655536822721189</v>
      </c>
    </row>
    <row r="3231" spans="2:3" x14ac:dyDescent="0.25">
      <c r="B3231" s="257">
        <v>3168</v>
      </c>
      <c r="C3231" s="256">
        <v>126.12971566827228</v>
      </c>
    </row>
    <row r="3232" spans="2:3" x14ac:dyDescent="0.25">
      <c r="B3232" s="257">
        <v>3169</v>
      </c>
      <c r="C3232" s="256">
        <v>125.00733096733842</v>
      </c>
    </row>
    <row r="3233" spans="2:3" x14ac:dyDescent="0.25">
      <c r="B3233" s="257">
        <v>3170</v>
      </c>
      <c r="C3233" s="256">
        <v>114.01357454848613</v>
      </c>
    </row>
    <row r="3234" spans="2:3" x14ac:dyDescent="0.25">
      <c r="B3234" s="257">
        <v>3171</v>
      </c>
      <c r="C3234" s="256">
        <v>101.7760194213173</v>
      </c>
    </row>
    <row r="3235" spans="2:3" x14ac:dyDescent="0.25">
      <c r="B3235" s="257">
        <v>3172</v>
      </c>
      <c r="C3235" s="256">
        <v>92.609459443056167</v>
      </c>
    </row>
    <row r="3236" spans="2:3" x14ac:dyDescent="0.25">
      <c r="B3236" s="257">
        <v>3173</v>
      </c>
      <c r="C3236" s="256">
        <v>139.68297637433392</v>
      </c>
    </row>
    <row r="3237" spans="2:3" x14ac:dyDescent="0.25">
      <c r="B3237" s="257">
        <v>3174</v>
      </c>
      <c r="C3237" s="256">
        <v>111.37842784029529</v>
      </c>
    </row>
    <row r="3238" spans="2:3" x14ac:dyDescent="0.25">
      <c r="B3238" s="257">
        <v>3175</v>
      </c>
      <c r="C3238" s="256">
        <v>92.516474827086356</v>
      </c>
    </row>
    <row r="3239" spans="2:3" x14ac:dyDescent="0.25">
      <c r="B3239" s="257">
        <v>3176</v>
      </c>
      <c r="C3239" s="256">
        <v>100.45447180816561</v>
      </c>
    </row>
    <row r="3240" spans="2:3" x14ac:dyDescent="0.25">
      <c r="B3240" s="257">
        <v>3177</v>
      </c>
      <c r="C3240" s="256">
        <v>172.13505087054446</v>
      </c>
    </row>
    <row r="3241" spans="2:3" x14ac:dyDescent="0.25">
      <c r="B3241" s="257">
        <v>3178</v>
      </c>
      <c r="C3241" s="256">
        <v>112.37740962859918</v>
      </c>
    </row>
    <row r="3242" spans="2:3" x14ac:dyDescent="0.25">
      <c r="B3242" s="257">
        <v>3179</v>
      </c>
      <c r="C3242" s="256">
        <v>113.52618610276664</v>
      </c>
    </row>
    <row r="3243" spans="2:3" x14ac:dyDescent="0.25">
      <c r="B3243" s="257">
        <v>3180</v>
      </c>
      <c r="C3243" s="256">
        <v>146.4815714177202</v>
      </c>
    </row>
    <row r="3244" spans="2:3" x14ac:dyDescent="0.25">
      <c r="B3244" s="257">
        <v>3181</v>
      </c>
      <c r="C3244" s="256">
        <v>117.10457177907203</v>
      </c>
    </row>
    <row r="3245" spans="2:3" x14ac:dyDescent="0.25">
      <c r="B3245" s="257">
        <v>3182</v>
      </c>
      <c r="C3245" s="256">
        <v>130.35980288515177</v>
      </c>
    </row>
    <row r="3246" spans="2:3" x14ac:dyDescent="0.25">
      <c r="B3246" s="257">
        <v>3183</v>
      </c>
      <c r="C3246" s="256">
        <v>130.34098858421984</v>
      </c>
    </row>
    <row r="3247" spans="2:3" x14ac:dyDescent="0.25">
      <c r="B3247" s="257">
        <v>3184</v>
      </c>
      <c r="C3247" s="256">
        <v>121.72663865458325</v>
      </c>
    </row>
    <row r="3248" spans="2:3" x14ac:dyDescent="0.25">
      <c r="B3248" s="257">
        <v>3185</v>
      </c>
      <c r="C3248" s="256">
        <v>84.752787845232703</v>
      </c>
    </row>
    <row r="3249" spans="2:3" x14ac:dyDescent="0.25">
      <c r="B3249" s="257">
        <v>3186</v>
      </c>
      <c r="C3249" s="256">
        <v>150.42874765092148</v>
      </c>
    </row>
    <row r="3250" spans="2:3" x14ac:dyDescent="0.25">
      <c r="B3250" s="257">
        <v>3187</v>
      </c>
      <c r="C3250" s="256">
        <v>115.74816592716058</v>
      </c>
    </row>
    <row r="3251" spans="2:3" x14ac:dyDescent="0.25">
      <c r="B3251" s="257">
        <v>3188</v>
      </c>
      <c r="C3251" s="256">
        <v>95.762910968702101</v>
      </c>
    </row>
    <row r="3252" spans="2:3" x14ac:dyDescent="0.25">
      <c r="B3252" s="257">
        <v>3189</v>
      </c>
      <c r="C3252" s="256">
        <v>141.89612233209658</v>
      </c>
    </row>
    <row r="3253" spans="2:3" x14ac:dyDescent="0.25">
      <c r="B3253" s="257">
        <v>3190</v>
      </c>
      <c r="C3253" s="256">
        <v>65.672317227937768</v>
      </c>
    </row>
    <row r="3254" spans="2:3" x14ac:dyDescent="0.25">
      <c r="B3254" s="257">
        <v>3191</v>
      </c>
      <c r="C3254" s="256">
        <v>131.58120475498885</v>
      </c>
    </row>
    <row r="3255" spans="2:3" x14ac:dyDescent="0.25">
      <c r="B3255" s="257">
        <v>3192</v>
      </c>
      <c r="C3255" s="256">
        <v>149.10845794911506</v>
      </c>
    </row>
    <row r="3256" spans="2:3" x14ac:dyDescent="0.25">
      <c r="B3256" s="257">
        <v>3193</v>
      </c>
      <c r="C3256" s="256">
        <v>140.48697065111139</v>
      </c>
    </row>
    <row r="3257" spans="2:3" x14ac:dyDescent="0.25">
      <c r="B3257" s="257">
        <v>3194</v>
      </c>
      <c r="C3257" s="256">
        <v>145.94170171216032</v>
      </c>
    </row>
    <row r="3258" spans="2:3" x14ac:dyDescent="0.25">
      <c r="B3258" s="257">
        <v>3195</v>
      </c>
      <c r="C3258" s="256">
        <v>151.40788254324414</v>
      </c>
    </row>
    <row r="3259" spans="2:3" x14ac:dyDescent="0.25">
      <c r="B3259" s="257">
        <v>3196</v>
      </c>
      <c r="C3259" s="256">
        <v>106.69065445556699</v>
      </c>
    </row>
    <row r="3260" spans="2:3" x14ac:dyDescent="0.25">
      <c r="B3260" s="257">
        <v>3197</v>
      </c>
      <c r="C3260" s="256">
        <v>120.75124539079653</v>
      </c>
    </row>
    <row r="3261" spans="2:3" x14ac:dyDescent="0.25">
      <c r="B3261" s="257">
        <v>3198</v>
      </c>
      <c r="C3261" s="256">
        <v>121.73020554621517</v>
      </c>
    </row>
    <row r="3262" spans="2:3" x14ac:dyDescent="0.25">
      <c r="B3262" s="257">
        <v>3199</v>
      </c>
      <c r="C3262" s="256">
        <v>83.729986594209251</v>
      </c>
    </row>
    <row r="3263" spans="2:3" x14ac:dyDescent="0.25">
      <c r="B3263" s="257">
        <v>3200</v>
      </c>
      <c r="C3263" s="256">
        <v>123.77252790964621</v>
      </c>
    </row>
    <row r="3264" spans="2:3" x14ac:dyDescent="0.25">
      <c r="B3264" s="257">
        <v>3201</v>
      </c>
      <c r="C3264" s="256">
        <v>110.68242367655903</v>
      </c>
    </row>
    <row r="3265" spans="2:3" x14ac:dyDescent="0.25">
      <c r="B3265" s="257">
        <v>3202</v>
      </c>
      <c r="C3265" s="256">
        <v>124.29721809182905</v>
      </c>
    </row>
    <row r="3266" spans="2:3" x14ac:dyDescent="0.25">
      <c r="B3266" s="257">
        <v>3203</v>
      </c>
      <c r="C3266" s="256">
        <v>120.74467828729445</v>
      </c>
    </row>
    <row r="3267" spans="2:3" x14ac:dyDescent="0.25">
      <c r="B3267" s="257">
        <v>3204</v>
      </c>
      <c r="C3267" s="256">
        <v>130.75783976955114</v>
      </c>
    </row>
    <row r="3268" spans="2:3" x14ac:dyDescent="0.25">
      <c r="B3268" s="257">
        <v>3205</v>
      </c>
      <c r="C3268" s="256">
        <v>129.60305818991654</v>
      </c>
    </row>
    <row r="3269" spans="2:3" x14ac:dyDescent="0.25">
      <c r="B3269" s="257">
        <v>3206</v>
      </c>
      <c r="C3269" s="256">
        <v>106.6491033796232</v>
      </c>
    </row>
    <row r="3270" spans="2:3" x14ac:dyDescent="0.25">
      <c r="B3270" s="257">
        <v>3207</v>
      </c>
      <c r="C3270" s="256">
        <v>150.87306335095496</v>
      </c>
    </row>
    <row r="3271" spans="2:3" x14ac:dyDescent="0.25">
      <c r="B3271" s="257">
        <v>3208</v>
      </c>
      <c r="C3271" s="256">
        <v>121.2862878457717</v>
      </c>
    </row>
    <row r="3272" spans="2:3" x14ac:dyDescent="0.25">
      <c r="B3272" s="257">
        <v>3209</v>
      </c>
      <c r="C3272" s="256">
        <v>122.42092717779737</v>
      </c>
    </row>
    <row r="3273" spans="2:3" x14ac:dyDescent="0.25">
      <c r="B3273" s="257">
        <v>3210</v>
      </c>
      <c r="C3273" s="256">
        <v>85.80281342502488</v>
      </c>
    </row>
    <row r="3274" spans="2:3" x14ac:dyDescent="0.25">
      <c r="B3274" s="257">
        <v>3211</v>
      </c>
      <c r="C3274" s="256">
        <v>120.88011303662739</v>
      </c>
    </row>
    <row r="3275" spans="2:3" x14ac:dyDescent="0.25">
      <c r="B3275" s="257">
        <v>3212</v>
      </c>
      <c r="C3275" s="256">
        <v>108.37768745438116</v>
      </c>
    </row>
    <row r="3276" spans="2:3" x14ac:dyDescent="0.25">
      <c r="B3276" s="257">
        <v>3213</v>
      </c>
      <c r="C3276" s="256">
        <v>79.623609410718444</v>
      </c>
    </row>
    <row r="3277" spans="2:3" x14ac:dyDescent="0.25">
      <c r="B3277" s="257">
        <v>3214</v>
      </c>
      <c r="C3277" s="256">
        <v>172.83230535533062</v>
      </c>
    </row>
    <row r="3278" spans="2:3" x14ac:dyDescent="0.25">
      <c r="B3278" s="257">
        <v>3215</v>
      </c>
      <c r="C3278" s="256">
        <v>102.92215281633824</v>
      </c>
    </row>
    <row r="3279" spans="2:3" x14ac:dyDescent="0.25">
      <c r="B3279" s="257">
        <v>3216</v>
      </c>
      <c r="C3279" s="256">
        <v>112.47908845890002</v>
      </c>
    </row>
    <row r="3280" spans="2:3" x14ac:dyDescent="0.25">
      <c r="B3280" s="257">
        <v>3217</v>
      </c>
      <c r="C3280" s="256">
        <v>88.870253695950083</v>
      </c>
    </row>
    <row r="3281" spans="2:3" x14ac:dyDescent="0.25">
      <c r="B3281" s="257">
        <v>3218</v>
      </c>
      <c r="C3281" s="256">
        <v>113.59566874227345</v>
      </c>
    </row>
    <row r="3282" spans="2:3" x14ac:dyDescent="0.25">
      <c r="B3282" s="257">
        <v>3219</v>
      </c>
      <c r="C3282" s="256">
        <v>138.5717110418318</v>
      </c>
    </row>
    <row r="3283" spans="2:3" x14ac:dyDescent="0.25">
      <c r="B3283" s="257">
        <v>3220</v>
      </c>
      <c r="C3283" s="256">
        <v>93.703221941516716</v>
      </c>
    </row>
    <row r="3284" spans="2:3" x14ac:dyDescent="0.25">
      <c r="B3284" s="257">
        <v>3221</v>
      </c>
      <c r="C3284" s="256">
        <v>156.46524718077313</v>
      </c>
    </row>
    <row r="3285" spans="2:3" x14ac:dyDescent="0.25">
      <c r="B3285" s="257">
        <v>3222</v>
      </c>
      <c r="C3285" s="256">
        <v>135.79008529488277</v>
      </c>
    </row>
    <row r="3286" spans="2:3" x14ac:dyDescent="0.25">
      <c r="B3286" s="257">
        <v>3223</v>
      </c>
      <c r="C3286" s="256">
        <v>87.077504672658819</v>
      </c>
    </row>
    <row r="3287" spans="2:3" x14ac:dyDescent="0.25">
      <c r="B3287" s="257">
        <v>3224</v>
      </c>
      <c r="C3287" s="256">
        <v>106.51352019131484</v>
      </c>
    </row>
    <row r="3288" spans="2:3" x14ac:dyDescent="0.25">
      <c r="B3288" s="257">
        <v>3225</v>
      </c>
      <c r="C3288" s="256">
        <v>101.06707272343047</v>
      </c>
    </row>
    <row r="3289" spans="2:3" x14ac:dyDescent="0.25">
      <c r="B3289" s="257">
        <v>3226</v>
      </c>
      <c r="C3289" s="256">
        <v>138.75476894905572</v>
      </c>
    </row>
    <row r="3290" spans="2:3" x14ac:dyDescent="0.25">
      <c r="B3290" s="257">
        <v>3227</v>
      </c>
      <c r="C3290" s="256">
        <v>135.04475454658345</v>
      </c>
    </row>
    <row r="3291" spans="2:3" x14ac:dyDescent="0.25">
      <c r="B3291" s="257">
        <v>3228</v>
      </c>
      <c r="C3291" s="256">
        <v>116.3123469384318</v>
      </c>
    </row>
    <row r="3292" spans="2:3" x14ac:dyDescent="0.25">
      <c r="B3292" s="257">
        <v>3229</v>
      </c>
      <c r="C3292" s="256">
        <v>150.37776714665824</v>
      </c>
    </row>
    <row r="3293" spans="2:3" x14ac:dyDescent="0.25">
      <c r="B3293" s="257">
        <v>3230</v>
      </c>
      <c r="C3293" s="256">
        <v>97.164999491540385</v>
      </c>
    </row>
    <row r="3294" spans="2:3" x14ac:dyDescent="0.25">
      <c r="B3294" s="257">
        <v>3231</v>
      </c>
      <c r="C3294" s="256">
        <v>117.47028926739414</v>
      </c>
    </row>
    <row r="3295" spans="2:3" x14ac:dyDescent="0.25">
      <c r="B3295" s="257">
        <v>3232</v>
      </c>
      <c r="C3295" s="256">
        <v>151.00403956144001</v>
      </c>
    </row>
    <row r="3296" spans="2:3" x14ac:dyDescent="0.25">
      <c r="B3296" s="257">
        <v>3233</v>
      </c>
      <c r="C3296" s="256">
        <v>112.7855858228874</v>
      </c>
    </row>
    <row r="3297" spans="2:3" x14ac:dyDescent="0.25">
      <c r="B3297" s="257">
        <v>3234</v>
      </c>
      <c r="C3297" s="256">
        <v>90.497714508314473</v>
      </c>
    </row>
    <row r="3298" spans="2:3" x14ac:dyDescent="0.25">
      <c r="B3298" s="257">
        <v>3235</v>
      </c>
      <c r="C3298" s="256">
        <v>117.81640593084585</v>
      </c>
    </row>
    <row r="3299" spans="2:3" x14ac:dyDescent="0.25">
      <c r="B3299" s="257">
        <v>3236</v>
      </c>
      <c r="C3299" s="256">
        <v>95.360212065483097</v>
      </c>
    </row>
    <row r="3300" spans="2:3" x14ac:dyDescent="0.25">
      <c r="B3300" s="257">
        <v>3237</v>
      </c>
      <c r="C3300" s="256">
        <v>149.52483612048056</v>
      </c>
    </row>
    <row r="3301" spans="2:3" x14ac:dyDescent="0.25">
      <c r="B3301" s="257">
        <v>3238</v>
      </c>
      <c r="C3301" s="256">
        <v>108.19354665407613</v>
      </c>
    </row>
    <row r="3302" spans="2:3" x14ac:dyDescent="0.25">
      <c r="B3302" s="257">
        <v>3239</v>
      </c>
      <c r="C3302" s="256">
        <v>108.23479319212687</v>
      </c>
    </row>
    <row r="3303" spans="2:3" x14ac:dyDescent="0.25">
      <c r="B3303" s="257">
        <v>3240</v>
      </c>
      <c r="C3303" s="256">
        <v>127.41178911262021</v>
      </c>
    </row>
    <row r="3304" spans="2:3" x14ac:dyDescent="0.25">
      <c r="B3304" s="257">
        <v>3241</v>
      </c>
      <c r="C3304" s="256">
        <v>110.67934234259349</v>
      </c>
    </row>
    <row r="3305" spans="2:3" x14ac:dyDescent="0.25">
      <c r="B3305" s="257">
        <v>3242</v>
      </c>
      <c r="C3305" s="256">
        <v>75.139946387171875</v>
      </c>
    </row>
    <row r="3306" spans="2:3" x14ac:dyDescent="0.25">
      <c r="B3306" s="257">
        <v>3243</v>
      </c>
      <c r="C3306" s="256">
        <v>113.53752406170098</v>
      </c>
    </row>
    <row r="3307" spans="2:3" x14ac:dyDescent="0.25">
      <c r="B3307" s="257">
        <v>3244</v>
      </c>
      <c r="C3307" s="256">
        <v>79.064773071744483</v>
      </c>
    </row>
    <row r="3308" spans="2:3" x14ac:dyDescent="0.25">
      <c r="B3308" s="257">
        <v>3245</v>
      </c>
      <c r="C3308" s="256">
        <v>153.93488319910941</v>
      </c>
    </row>
    <row r="3309" spans="2:3" x14ac:dyDescent="0.25">
      <c r="B3309" s="257">
        <v>3246</v>
      </c>
      <c r="C3309" s="256">
        <v>111.61279365063692</v>
      </c>
    </row>
    <row r="3310" spans="2:3" x14ac:dyDescent="0.25">
      <c r="B3310" s="257">
        <v>3247</v>
      </c>
      <c r="C3310" s="256">
        <v>122.62282597695231</v>
      </c>
    </row>
    <row r="3311" spans="2:3" x14ac:dyDescent="0.25">
      <c r="B3311" s="257">
        <v>3248</v>
      </c>
      <c r="C3311" s="256">
        <v>132.35499236610679</v>
      </c>
    </row>
    <row r="3312" spans="2:3" x14ac:dyDescent="0.25">
      <c r="B3312" s="257">
        <v>3249</v>
      </c>
      <c r="C3312" s="256">
        <v>100.07617725958214</v>
      </c>
    </row>
    <row r="3313" spans="2:3" x14ac:dyDescent="0.25">
      <c r="B3313" s="257">
        <v>3250</v>
      </c>
      <c r="C3313" s="256">
        <v>140.23204789346477</v>
      </c>
    </row>
    <row r="3314" spans="2:3" x14ac:dyDescent="0.25">
      <c r="B3314" s="257">
        <v>3251</v>
      </c>
      <c r="C3314" s="256">
        <v>117.06730804331841</v>
      </c>
    </row>
    <row r="3315" spans="2:3" x14ac:dyDescent="0.25">
      <c r="B3315" s="257">
        <v>3252</v>
      </c>
      <c r="C3315" s="256">
        <v>144.26531321235609</v>
      </c>
    </row>
    <row r="3316" spans="2:3" x14ac:dyDescent="0.25">
      <c r="B3316" s="257">
        <v>3253</v>
      </c>
      <c r="C3316" s="256">
        <v>136.78282434602858</v>
      </c>
    </row>
    <row r="3317" spans="2:3" x14ac:dyDescent="0.25">
      <c r="B3317" s="257">
        <v>3254</v>
      </c>
      <c r="C3317" s="256">
        <v>163.25685205499752</v>
      </c>
    </row>
    <row r="3318" spans="2:3" x14ac:dyDescent="0.25">
      <c r="B3318" s="257">
        <v>3255</v>
      </c>
      <c r="C3318" s="256">
        <v>134.46161611440903</v>
      </c>
    </row>
    <row r="3319" spans="2:3" x14ac:dyDescent="0.25">
      <c r="B3319" s="257">
        <v>3256</v>
      </c>
      <c r="C3319" s="256">
        <v>118.59462083936241</v>
      </c>
    </row>
    <row r="3320" spans="2:3" x14ac:dyDescent="0.25">
      <c r="B3320" s="257">
        <v>3257</v>
      </c>
      <c r="C3320" s="256">
        <v>136.31111277029643</v>
      </c>
    </row>
    <row r="3321" spans="2:3" x14ac:dyDescent="0.25">
      <c r="B3321" s="257">
        <v>3258</v>
      </c>
      <c r="C3321" s="256">
        <v>103.3716197287188</v>
      </c>
    </row>
    <row r="3322" spans="2:3" x14ac:dyDescent="0.25">
      <c r="B3322" s="257">
        <v>3259</v>
      </c>
      <c r="C3322" s="256">
        <v>149.28102100073167</v>
      </c>
    </row>
    <row r="3323" spans="2:3" x14ac:dyDescent="0.25">
      <c r="B3323" s="257">
        <v>3260</v>
      </c>
      <c r="C3323" s="256">
        <v>146.94152224855009</v>
      </c>
    </row>
    <row r="3324" spans="2:3" x14ac:dyDescent="0.25">
      <c r="B3324" s="257">
        <v>3261</v>
      </c>
      <c r="C3324" s="256">
        <v>128.96926006441362</v>
      </c>
    </row>
    <row r="3325" spans="2:3" x14ac:dyDescent="0.25">
      <c r="B3325" s="257">
        <v>3262</v>
      </c>
      <c r="C3325" s="256">
        <v>120.42226948997484</v>
      </c>
    </row>
    <row r="3326" spans="2:3" x14ac:dyDescent="0.25">
      <c r="B3326" s="257">
        <v>3263</v>
      </c>
      <c r="C3326" s="256">
        <v>110.17807895252197</v>
      </c>
    </row>
    <row r="3327" spans="2:3" x14ac:dyDescent="0.25">
      <c r="B3327" s="257">
        <v>3264</v>
      </c>
      <c r="C3327" s="256">
        <v>119.93452509946842</v>
      </c>
    </row>
    <row r="3328" spans="2:3" x14ac:dyDescent="0.25">
      <c r="B3328" s="257">
        <v>3265</v>
      </c>
      <c r="C3328" s="256">
        <v>86.829479968409899</v>
      </c>
    </row>
    <row r="3329" spans="2:3" x14ac:dyDescent="0.25">
      <c r="B3329" s="257">
        <v>3266</v>
      </c>
      <c r="C3329" s="256">
        <v>151.53203225981619</v>
      </c>
    </row>
    <row r="3330" spans="2:3" x14ac:dyDescent="0.25">
      <c r="B3330" s="257">
        <v>3267</v>
      </c>
      <c r="C3330" s="256">
        <v>81.451689457864234</v>
      </c>
    </row>
    <row r="3331" spans="2:3" x14ac:dyDescent="0.25">
      <c r="B3331" s="257">
        <v>3268</v>
      </c>
      <c r="C3331" s="256">
        <v>123.93889167335375</v>
      </c>
    </row>
    <row r="3332" spans="2:3" x14ac:dyDescent="0.25">
      <c r="B3332" s="257">
        <v>3269</v>
      </c>
      <c r="C3332" s="256">
        <v>84.352175038972064</v>
      </c>
    </row>
    <row r="3333" spans="2:3" x14ac:dyDescent="0.25">
      <c r="B3333" s="257">
        <v>3270</v>
      </c>
      <c r="C3333" s="256">
        <v>120.27539011029195</v>
      </c>
    </row>
    <row r="3334" spans="2:3" x14ac:dyDescent="0.25">
      <c r="B3334" s="257">
        <v>3271</v>
      </c>
      <c r="C3334" s="256">
        <v>107.72512698015436</v>
      </c>
    </row>
    <row r="3335" spans="2:3" x14ac:dyDescent="0.25">
      <c r="B3335" s="257">
        <v>3272</v>
      </c>
      <c r="C3335" s="256">
        <v>83.710718949274451</v>
      </c>
    </row>
    <row r="3336" spans="2:3" x14ac:dyDescent="0.25">
      <c r="B3336" s="257">
        <v>3273</v>
      </c>
      <c r="C3336" s="256">
        <v>143.15567625546021</v>
      </c>
    </row>
    <row r="3337" spans="2:3" x14ac:dyDescent="0.25">
      <c r="B3337" s="257">
        <v>3274</v>
      </c>
      <c r="C3337" s="256">
        <v>112.18282128103891</v>
      </c>
    </row>
    <row r="3338" spans="2:3" x14ac:dyDescent="0.25">
      <c r="B3338" s="257">
        <v>3275</v>
      </c>
      <c r="C3338" s="256">
        <v>148.6917090664017</v>
      </c>
    </row>
    <row r="3339" spans="2:3" x14ac:dyDescent="0.25">
      <c r="B3339" s="257">
        <v>3276</v>
      </c>
      <c r="C3339" s="256">
        <v>116.32098508848115</v>
      </c>
    </row>
    <row r="3340" spans="2:3" x14ac:dyDescent="0.25">
      <c r="B3340" s="257">
        <v>3277</v>
      </c>
      <c r="C3340" s="256">
        <v>164.86767775381156</v>
      </c>
    </row>
    <row r="3341" spans="2:3" x14ac:dyDescent="0.25">
      <c r="B3341" s="257">
        <v>3278</v>
      </c>
      <c r="C3341" s="256">
        <v>193.08265896046248</v>
      </c>
    </row>
    <row r="3342" spans="2:3" x14ac:dyDescent="0.25">
      <c r="B3342" s="257">
        <v>3279</v>
      </c>
      <c r="C3342" s="256">
        <v>120.82425140052938</v>
      </c>
    </row>
    <row r="3343" spans="2:3" x14ac:dyDescent="0.25">
      <c r="B3343" s="257">
        <v>3280</v>
      </c>
      <c r="C3343" s="256">
        <v>89.845282366621603</v>
      </c>
    </row>
    <row r="3344" spans="2:3" x14ac:dyDescent="0.25">
      <c r="B3344" s="257">
        <v>3281</v>
      </c>
      <c r="C3344" s="256">
        <v>127.04192861207873</v>
      </c>
    </row>
    <row r="3345" spans="2:3" x14ac:dyDescent="0.25">
      <c r="B3345" s="257">
        <v>3282</v>
      </c>
      <c r="C3345" s="256">
        <v>69.490104961562068</v>
      </c>
    </row>
    <row r="3346" spans="2:3" x14ac:dyDescent="0.25">
      <c r="B3346" s="257">
        <v>3283</v>
      </c>
      <c r="C3346" s="256">
        <v>148.58583533339842</v>
      </c>
    </row>
    <row r="3347" spans="2:3" x14ac:dyDescent="0.25">
      <c r="B3347" s="257">
        <v>3284</v>
      </c>
      <c r="C3347" s="256">
        <v>70.825023735251051</v>
      </c>
    </row>
    <row r="3348" spans="2:3" x14ac:dyDescent="0.25">
      <c r="B3348" s="257">
        <v>3285</v>
      </c>
      <c r="C3348" s="256">
        <v>118.14185166014062</v>
      </c>
    </row>
    <row r="3349" spans="2:3" x14ac:dyDescent="0.25">
      <c r="B3349" s="257">
        <v>3286</v>
      </c>
      <c r="C3349" s="256">
        <v>103.95994098526403</v>
      </c>
    </row>
    <row r="3350" spans="2:3" x14ac:dyDescent="0.25">
      <c r="B3350" s="257">
        <v>3287</v>
      </c>
      <c r="C3350" s="256">
        <v>118.47945108461185</v>
      </c>
    </row>
    <row r="3351" spans="2:3" x14ac:dyDescent="0.25">
      <c r="B3351" s="257">
        <v>3288</v>
      </c>
      <c r="C3351" s="256">
        <v>85.746027380794914</v>
      </c>
    </row>
    <row r="3352" spans="2:3" x14ac:dyDescent="0.25">
      <c r="B3352" s="257">
        <v>3289</v>
      </c>
      <c r="C3352" s="256">
        <v>82.834872489450646</v>
      </c>
    </row>
    <row r="3353" spans="2:3" x14ac:dyDescent="0.25">
      <c r="B3353" s="257">
        <v>3290</v>
      </c>
      <c r="C3353" s="256">
        <v>129.23371573610621</v>
      </c>
    </row>
    <row r="3354" spans="2:3" x14ac:dyDescent="0.25">
      <c r="B3354" s="257">
        <v>3291</v>
      </c>
      <c r="C3354" s="256">
        <v>140.99069849369047</v>
      </c>
    </row>
    <row r="3355" spans="2:3" x14ac:dyDescent="0.25">
      <c r="B3355" s="257">
        <v>3292</v>
      </c>
      <c r="C3355" s="256">
        <v>121.15558611857978</v>
      </c>
    </row>
    <row r="3356" spans="2:3" x14ac:dyDescent="0.25">
      <c r="B3356" s="257">
        <v>3293</v>
      </c>
      <c r="C3356" s="256">
        <v>123.6961166450519</v>
      </c>
    </row>
    <row r="3357" spans="2:3" x14ac:dyDescent="0.25">
      <c r="B3357" s="257">
        <v>3294</v>
      </c>
      <c r="C3357" s="256">
        <v>146.70259813166038</v>
      </c>
    </row>
    <row r="3358" spans="2:3" x14ac:dyDescent="0.25">
      <c r="B3358" s="257">
        <v>3295</v>
      </c>
      <c r="C3358" s="256">
        <v>95.111677402221133</v>
      </c>
    </row>
    <row r="3359" spans="2:3" x14ac:dyDescent="0.25">
      <c r="B3359" s="257">
        <v>3296</v>
      </c>
      <c r="C3359" s="256">
        <v>154.69435449657547</v>
      </c>
    </row>
    <row r="3360" spans="2:3" x14ac:dyDescent="0.25">
      <c r="B3360" s="257">
        <v>3297</v>
      </c>
      <c r="C3360" s="256">
        <v>119.186704073771</v>
      </c>
    </row>
    <row r="3361" spans="2:3" x14ac:dyDescent="0.25">
      <c r="B3361" s="257">
        <v>3298</v>
      </c>
      <c r="C3361" s="256">
        <v>81.910281880083033</v>
      </c>
    </row>
    <row r="3362" spans="2:3" x14ac:dyDescent="0.25">
      <c r="B3362" s="257">
        <v>3299</v>
      </c>
      <c r="C3362" s="256">
        <v>106.82891291476086</v>
      </c>
    </row>
    <row r="3363" spans="2:3" x14ac:dyDescent="0.25">
      <c r="B3363" s="257">
        <v>3300</v>
      </c>
      <c r="C3363" s="256">
        <v>170.62814211541865</v>
      </c>
    </row>
    <row r="3364" spans="2:3" x14ac:dyDescent="0.25">
      <c r="B3364" s="257">
        <v>3301</v>
      </c>
      <c r="C3364" s="256">
        <v>99.169682546196455</v>
      </c>
    </row>
    <row r="3365" spans="2:3" x14ac:dyDescent="0.25">
      <c r="B3365" s="257">
        <v>3302</v>
      </c>
      <c r="C3365" s="256">
        <v>133.49296088082983</v>
      </c>
    </row>
    <row r="3366" spans="2:3" x14ac:dyDescent="0.25">
      <c r="B3366" s="257">
        <v>3303</v>
      </c>
      <c r="C3366" s="256">
        <v>132.14909233862707</v>
      </c>
    </row>
    <row r="3367" spans="2:3" x14ac:dyDescent="0.25">
      <c r="B3367" s="257">
        <v>3304</v>
      </c>
      <c r="C3367" s="256">
        <v>80.259833843203211</v>
      </c>
    </row>
    <row r="3368" spans="2:3" x14ac:dyDescent="0.25">
      <c r="B3368" s="257">
        <v>3305</v>
      </c>
      <c r="C3368" s="256">
        <v>111.30701950814436</v>
      </c>
    </row>
    <row r="3369" spans="2:3" x14ac:dyDescent="0.25">
      <c r="B3369" s="257">
        <v>3306</v>
      </c>
      <c r="C3369" s="256">
        <v>168.72078826630118</v>
      </c>
    </row>
    <row r="3370" spans="2:3" x14ac:dyDescent="0.25">
      <c r="B3370" s="257">
        <v>3307</v>
      </c>
      <c r="C3370" s="256">
        <v>135.42812570171418</v>
      </c>
    </row>
    <row r="3371" spans="2:3" x14ac:dyDescent="0.25">
      <c r="B3371" s="257">
        <v>3308</v>
      </c>
      <c r="C3371" s="256">
        <v>122.76141533877839</v>
      </c>
    </row>
    <row r="3372" spans="2:3" x14ac:dyDescent="0.25">
      <c r="B3372" s="257">
        <v>3309</v>
      </c>
      <c r="C3372" s="256">
        <v>99.080722588560093</v>
      </c>
    </row>
    <row r="3373" spans="2:3" x14ac:dyDescent="0.25">
      <c r="B3373" s="257">
        <v>3310</v>
      </c>
      <c r="C3373" s="256">
        <v>132.7545039090015</v>
      </c>
    </row>
    <row r="3374" spans="2:3" x14ac:dyDescent="0.25">
      <c r="B3374" s="257">
        <v>3311</v>
      </c>
      <c r="C3374" s="256">
        <v>85.98070238910087</v>
      </c>
    </row>
    <row r="3375" spans="2:3" x14ac:dyDescent="0.25">
      <c r="B3375" s="257">
        <v>3312</v>
      </c>
      <c r="C3375" s="256">
        <v>111.68094007047767</v>
      </c>
    </row>
    <row r="3376" spans="2:3" x14ac:dyDescent="0.25">
      <c r="B3376" s="257">
        <v>3313</v>
      </c>
      <c r="C3376" s="256">
        <v>113.14938478418314</v>
      </c>
    </row>
    <row r="3377" spans="2:3" x14ac:dyDescent="0.25">
      <c r="B3377" s="257">
        <v>3314</v>
      </c>
      <c r="C3377" s="256">
        <v>155.15608745880752</v>
      </c>
    </row>
    <row r="3378" spans="2:3" x14ac:dyDescent="0.25">
      <c r="B3378" s="257">
        <v>3315</v>
      </c>
      <c r="C3378" s="256">
        <v>100.68245678715158</v>
      </c>
    </row>
    <row r="3379" spans="2:3" x14ac:dyDescent="0.25">
      <c r="B3379" s="257">
        <v>3316</v>
      </c>
      <c r="C3379" s="256">
        <v>116.70155571157726</v>
      </c>
    </row>
    <row r="3380" spans="2:3" x14ac:dyDescent="0.25">
      <c r="B3380" s="257">
        <v>3317</v>
      </c>
      <c r="C3380" s="256">
        <v>79.543530393095324</v>
      </c>
    </row>
    <row r="3381" spans="2:3" x14ac:dyDescent="0.25">
      <c r="B3381" s="257">
        <v>3318</v>
      </c>
      <c r="C3381" s="256">
        <v>143.88344489337999</v>
      </c>
    </row>
    <row r="3382" spans="2:3" x14ac:dyDescent="0.25">
      <c r="B3382" s="257">
        <v>3319</v>
      </c>
      <c r="C3382" s="256">
        <v>125.62311492704022</v>
      </c>
    </row>
    <row r="3383" spans="2:3" x14ac:dyDescent="0.25">
      <c r="B3383" s="257">
        <v>3320</v>
      </c>
      <c r="C3383" s="256">
        <v>83.672189530868451</v>
      </c>
    </row>
    <row r="3384" spans="2:3" x14ac:dyDescent="0.25">
      <c r="B3384" s="257">
        <v>3321</v>
      </c>
      <c r="C3384" s="256">
        <v>133.21102263134787</v>
      </c>
    </row>
    <row r="3385" spans="2:3" x14ac:dyDescent="0.25">
      <c r="B3385" s="257">
        <v>3322</v>
      </c>
      <c r="C3385" s="256">
        <v>93.64404463586969</v>
      </c>
    </row>
    <row r="3386" spans="2:3" x14ac:dyDescent="0.25">
      <c r="B3386" s="257">
        <v>3323</v>
      </c>
      <c r="C3386" s="256">
        <v>71.087808479638525</v>
      </c>
    </row>
    <row r="3387" spans="2:3" x14ac:dyDescent="0.25">
      <c r="B3387" s="257">
        <v>3324</v>
      </c>
      <c r="C3387" s="256">
        <v>129.28886559691051</v>
      </c>
    </row>
    <row r="3388" spans="2:3" x14ac:dyDescent="0.25">
      <c r="B3388" s="257">
        <v>3325</v>
      </c>
      <c r="C3388" s="256">
        <v>97.259232928819273</v>
      </c>
    </row>
    <row r="3389" spans="2:3" x14ac:dyDescent="0.25">
      <c r="B3389" s="257">
        <v>3326</v>
      </c>
      <c r="C3389" s="256">
        <v>124.33855081442798</v>
      </c>
    </row>
    <row r="3390" spans="2:3" x14ac:dyDescent="0.25">
      <c r="B3390" s="257">
        <v>3327</v>
      </c>
      <c r="C3390" s="256">
        <v>83.051662600883361</v>
      </c>
    </row>
    <row r="3391" spans="2:3" x14ac:dyDescent="0.25">
      <c r="B3391" s="257">
        <v>3328</v>
      </c>
      <c r="C3391" s="256">
        <v>151.24608194008678</v>
      </c>
    </row>
    <row r="3392" spans="2:3" x14ac:dyDescent="0.25">
      <c r="B3392" s="257">
        <v>3329</v>
      </c>
      <c r="C3392" s="256">
        <v>118.92525934661361</v>
      </c>
    </row>
    <row r="3393" spans="2:3" x14ac:dyDescent="0.25">
      <c r="B3393" s="257">
        <v>3330</v>
      </c>
      <c r="C3393" s="256">
        <v>158.0339599081957</v>
      </c>
    </row>
    <row r="3394" spans="2:3" x14ac:dyDescent="0.25">
      <c r="B3394" s="257">
        <v>3331</v>
      </c>
      <c r="C3394" s="256">
        <v>119.2219909456655</v>
      </c>
    </row>
    <row r="3395" spans="2:3" x14ac:dyDescent="0.25">
      <c r="B3395" s="257">
        <v>3332</v>
      </c>
      <c r="C3395" s="256">
        <v>90.418800680019672</v>
      </c>
    </row>
    <row r="3396" spans="2:3" x14ac:dyDescent="0.25">
      <c r="B3396" s="257">
        <v>3333</v>
      </c>
      <c r="C3396" s="256">
        <v>114.68469496836735</v>
      </c>
    </row>
    <row r="3397" spans="2:3" x14ac:dyDescent="0.25">
      <c r="B3397" s="257">
        <v>3334</v>
      </c>
      <c r="C3397" s="256">
        <v>104.16672614032888</v>
      </c>
    </row>
    <row r="3398" spans="2:3" x14ac:dyDescent="0.25">
      <c r="B3398" s="257">
        <v>3335</v>
      </c>
      <c r="C3398" s="256">
        <v>153.23259597546715</v>
      </c>
    </row>
    <row r="3399" spans="2:3" x14ac:dyDescent="0.25">
      <c r="B3399" s="257">
        <v>3336</v>
      </c>
      <c r="C3399" s="256">
        <v>69.835542903045308</v>
      </c>
    </row>
    <row r="3400" spans="2:3" x14ac:dyDescent="0.25">
      <c r="B3400" s="257">
        <v>3337</v>
      </c>
      <c r="C3400" s="256">
        <v>141.91837792225954</v>
      </c>
    </row>
    <row r="3401" spans="2:3" x14ac:dyDescent="0.25">
      <c r="B3401" s="257">
        <v>3338</v>
      </c>
      <c r="C3401" s="256">
        <v>137.5264734562198</v>
      </c>
    </row>
    <row r="3402" spans="2:3" x14ac:dyDescent="0.25">
      <c r="B3402" s="257">
        <v>3339</v>
      </c>
      <c r="C3402" s="256">
        <v>71.880411931610354</v>
      </c>
    </row>
    <row r="3403" spans="2:3" x14ac:dyDescent="0.25">
      <c r="B3403" s="257">
        <v>3340</v>
      </c>
      <c r="C3403" s="256">
        <v>125.46379841674785</v>
      </c>
    </row>
    <row r="3404" spans="2:3" x14ac:dyDescent="0.25">
      <c r="B3404" s="257">
        <v>3341</v>
      </c>
      <c r="C3404" s="256">
        <v>78.100097517673646</v>
      </c>
    </row>
    <row r="3405" spans="2:3" x14ac:dyDescent="0.25">
      <c r="B3405" s="257">
        <v>3342</v>
      </c>
      <c r="C3405" s="256">
        <v>121.19363967206917</v>
      </c>
    </row>
    <row r="3406" spans="2:3" x14ac:dyDescent="0.25">
      <c r="B3406" s="257">
        <v>3343</v>
      </c>
      <c r="C3406" s="256">
        <v>113.58819272138828</v>
      </c>
    </row>
    <row r="3407" spans="2:3" x14ac:dyDescent="0.25">
      <c r="B3407" s="257">
        <v>3344</v>
      </c>
      <c r="C3407" s="256">
        <v>100.52742701411847</v>
      </c>
    </row>
    <row r="3408" spans="2:3" x14ac:dyDescent="0.25">
      <c r="B3408" s="257">
        <v>3345</v>
      </c>
      <c r="C3408" s="256">
        <v>108.34668340426587</v>
      </c>
    </row>
    <row r="3409" spans="2:3" x14ac:dyDescent="0.25">
      <c r="B3409" s="257">
        <v>3346</v>
      </c>
      <c r="C3409" s="256">
        <v>144.04830657471152</v>
      </c>
    </row>
    <row r="3410" spans="2:3" x14ac:dyDescent="0.25">
      <c r="B3410" s="257">
        <v>3347</v>
      </c>
      <c r="C3410" s="256">
        <v>139.34890773587898</v>
      </c>
    </row>
    <row r="3411" spans="2:3" x14ac:dyDescent="0.25">
      <c r="B3411" s="257">
        <v>3348</v>
      </c>
      <c r="C3411" s="256">
        <v>125.32657205747924</v>
      </c>
    </row>
    <row r="3412" spans="2:3" x14ac:dyDescent="0.25">
      <c r="B3412" s="257">
        <v>3349</v>
      </c>
      <c r="C3412" s="256">
        <v>142.42228873966008</v>
      </c>
    </row>
    <row r="3413" spans="2:3" x14ac:dyDescent="0.25">
      <c r="B3413" s="257">
        <v>3350</v>
      </c>
      <c r="C3413" s="256">
        <v>128.99640567335453</v>
      </c>
    </row>
    <row r="3414" spans="2:3" x14ac:dyDescent="0.25">
      <c r="B3414" s="257">
        <v>3351</v>
      </c>
      <c r="C3414" s="256">
        <v>102.60694567120136</v>
      </c>
    </row>
    <row r="3415" spans="2:3" x14ac:dyDescent="0.25">
      <c r="B3415" s="257">
        <v>3352</v>
      </c>
      <c r="C3415" s="256">
        <v>95.763971498400295</v>
      </c>
    </row>
    <row r="3416" spans="2:3" x14ac:dyDescent="0.25">
      <c r="B3416" s="257">
        <v>3353</v>
      </c>
      <c r="C3416" s="256">
        <v>111.08745160004563</v>
      </c>
    </row>
    <row r="3417" spans="2:3" x14ac:dyDescent="0.25">
      <c r="B3417" s="257">
        <v>3354</v>
      </c>
      <c r="C3417" s="256">
        <v>124.13348313450275</v>
      </c>
    </row>
    <row r="3418" spans="2:3" x14ac:dyDescent="0.25">
      <c r="B3418" s="257">
        <v>3355</v>
      </c>
      <c r="C3418" s="256">
        <v>124.44562431933048</v>
      </c>
    </row>
    <row r="3419" spans="2:3" x14ac:dyDescent="0.25">
      <c r="B3419" s="257">
        <v>3356</v>
      </c>
      <c r="C3419" s="256">
        <v>107.63491714041946</v>
      </c>
    </row>
    <row r="3420" spans="2:3" x14ac:dyDescent="0.25">
      <c r="B3420" s="257">
        <v>3357</v>
      </c>
      <c r="C3420" s="256">
        <v>130.77704658498186</v>
      </c>
    </row>
    <row r="3421" spans="2:3" x14ac:dyDescent="0.25">
      <c r="B3421" s="257">
        <v>3358</v>
      </c>
      <c r="C3421" s="256">
        <v>124.79478683253264</v>
      </c>
    </row>
    <row r="3422" spans="2:3" x14ac:dyDescent="0.25">
      <c r="B3422" s="257">
        <v>3359</v>
      </c>
      <c r="C3422" s="256">
        <v>129.72516726125627</v>
      </c>
    </row>
    <row r="3423" spans="2:3" x14ac:dyDescent="0.25">
      <c r="B3423" s="257">
        <v>3360</v>
      </c>
      <c r="C3423" s="256">
        <v>108.02488097620022</v>
      </c>
    </row>
    <row r="3424" spans="2:3" x14ac:dyDescent="0.25">
      <c r="B3424" s="257">
        <v>3361</v>
      </c>
      <c r="C3424" s="256">
        <v>97.413313037327896</v>
      </c>
    </row>
    <row r="3425" spans="2:3" x14ac:dyDescent="0.25">
      <c r="B3425" s="257">
        <v>3362</v>
      </c>
      <c r="C3425" s="256">
        <v>101.22617927671435</v>
      </c>
    </row>
    <row r="3426" spans="2:3" x14ac:dyDescent="0.25">
      <c r="B3426" s="257">
        <v>3363</v>
      </c>
      <c r="C3426" s="256">
        <v>124.54746665311838</v>
      </c>
    </row>
    <row r="3427" spans="2:3" x14ac:dyDescent="0.25">
      <c r="B3427" s="257">
        <v>3364</v>
      </c>
      <c r="C3427" s="256">
        <v>88.148983741841604</v>
      </c>
    </row>
    <row r="3428" spans="2:3" x14ac:dyDescent="0.25">
      <c r="B3428" s="257">
        <v>3365</v>
      </c>
      <c r="C3428" s="256">
        <v>145.57171846851963</v>
      </c>
    </row>
    <row r="3429" spans="2:3" x14ac:dyDescent="0.25">
      <c r="B3429" s="257">
        <v>3366</v>
      </c>
      <c r="C3429" s="256">
        <v>131.64383592760183</v>
      </c>
    </row>
    <row r="3430" spans="2:3" x14ac:dyDescent="0.25">
      <c r="B3430" s="257">
        <v>3367</v>
      </c>
      <c r="C3430" s="256">
        <v>155.04247318847322</v>
      </c>
    </row>
    <row r="3431" spans="2:3" x14ac:dyDescent="0.25">
      <c r="B3431" s="257">
        <v>3368</v>
      </c>
      <c r="C3431" s="256">
        <v>95.51382872551514</v>
      </c>
    </row>
    <row r="3432" spans="2:3" x14ac:dyDescent="0.25">
      <c r="B3432" s="257">
        <v>3369</v>
      </c>
      <c r="C3432" s="256">
        <v>105.33942037910457</v>
      </c>
    </row>
    <row r="3433" spans="2:3" x14ac:dyDescent="0.25">
      <c r="B3433" s="257">
        <v>3370</v>
      </c>
      <c r="C3433" s="256">
        <v>173.5610650411827</v>
      </c>
    </row>
    <row r="3434" spans="2:3" x14ac:dyDescent="0.25">
      <c r="B3434" s="257">
        <v>3371</v>
      </c>
      <c r="C3434" s="256">
        <v>121.78591807406256</v>
      </c>
    </row>
    <row r="3435" spans="2:3" x14ac:dyDescent="0.25">
      <c r="B3435" s="257">
        <v>3372</v>
      </c>
      <c r="C3435" s="256">
        <v>158.30212850681411</v>
      </c>
    </row>
    <row r="3436" spans="2:3" x14ac:dyDescent="0.25">
      <c r="B3436" s="257">
        <v>3373</v>
      </c>
      <c r="C3436" s="256">
        <v>106.22149855312922</v>
      </c>
    </row>
    <row r="3437" spans="2:3" x14ac:dyDescent="0.25">
      <c r="B3437" s="257">
        <v>3374</v>
      </c>
      <c r="C3437" s="256">
        <v>104.7302208339879</v>
      </c>
    </row>
    <row r="3438" spans="2:3" x14ac:dyDescent="0.25">
      <c r="B3438" s="257">
        <v>3375</v>
      </c>
      <c r="C3438" s="256">
        <v>143.02520507372947</v>
      </c>
    </row>
    <row r="3439" spans="2:3" x14ac:dyDescent="0.25">
      <c r="B3439" s="257">
        <v>3376</v>
      </c>
      <c r="C3439" s="256">
        <v>155.74467126587649</v>
      </c>
    </row>
    <row r="3440" spans="2:3" x14ac:dyDescent="0.25">
      <c r="B3440" s="257">
        <v>3377</v>
      </c>
      <c r="C3440" s="256">
        <v>137.76744890614771</v>
      </c>
    </row>
    <row r="3441" spans="2:3" x14ac:dyDescent="0.25">
      <c r="B3441" s="257">
        <v>3378</v>
      </c>
      <c r="C3441" s="256">
        <v>124.14479799654578</v>
      </c>
    </row>
    <row r="3442" spans="2:3" x14ac:dyDescent="0.25">
      <c r="B3442" s="257">
        <v>3379</v>
      </c>
      <c r="C3442" s="256">
        <v>93.250447893141597</v>
      </c>
    </row>
    <row r="3443" spans="2:3" x14ac:dyDescent="0.25">
      <c r="B3443" s="257">
        <v>3380</v>
      </c>
      <c r="C3443" s="256">
        <v>107.89810815629031</v>
      </c>
    </row>
    <row r="3444" spans="2:3" x14ac:dyDescent="0.25">
      <c r="B3444" s="257">
        <v>3381</v>
      </c>
      <c r="C3444" s="256">
        <v>108.19111803118966</v>
      </c>
    </row>
    <row r="3445" spans="2:3" x14ac:dyDescent="0.25">
      <c r="B3445" s="257">
        <v>3382</v>
      </c>
      <c r="C3445" s="256">
        <v>110.33481310137913</v>
      </c>
    </row>
    <row r="3446" spans="2:3" x14ac:dyDescent="0.25">
      <c r="B3446" s="257">
        <v>3383</v>
      </c>
      <c r="C3446" s="256">
        <v>123.41446164257805</v>
      </c>
    </row>
    <row r="3447" spans="2:3" x14ac:dyDescent="0.25">
      <c r="B3447" s="257">
        <v>3384</v>
      </c>
      <c r="C3447" s="256">
        <v>166.83764112031605</v>
      </c>
    </row>
    <row r="3448" spans="2:3" x14ac:dyDescent="0.25">
      <c r="B3448" s="257">
        <v>3385</v>
      </c>
      <c r="C3448" s="256">
        <v>148.06805289716476</v>
      </c>
    </row>
    <row r="3449" spans="2:3" x14ac:dyDescent="0.25">
      <c r="B3449" s="257">
        <v>3386</v>
      </c>
      <c r="C3449" s="256">
        <v>93.317538852749692</v>
      </c>
    </row>
    <row r="3450" spans="2:3" x14ac:dyDescent="0.25">
      <c r="B3450" s="257">
        <v>3387</v>
      </c>
      <c r="C3450" s="256">
        <v>61.39207368827816</v>
      </c>
    </row>
    <row r="3451" spans="2:3" x14ac:dyDescent="0.25">
      <c r="B3451" s="257">
        <v>3388</v>
      </c>
      <c r="C3451" s="256">
        <v>107.98562186808007</v>
      </c>
    </row>
    <row r="3452" spans="2:3" x14ac:dyDescent="0.25">
      <c r="B3452" s="257">
        <v>3389</v>
      </c>
      <c r="C3452" s="256">
        <v>120.66184898783983</v>
      </c>
    </row>
    <row r="3453" spans="2:3" x14ac:dyDescent="0.25">
      <c r="B3453" s="257">
        <v>3390</v>
      </c>
      <c r="C3453" s="256">
        <v>110.91007879412619</v>
      </c>
    </row>
    <row r="3454" spans="2:3" x14ac:dyDescent="0.25">
      <c r="B3454" s="257">
        <v>3391</v>
      </c>
      <c r="C3454" s="256">
        <v>162.59079556774469</v>
      </c>
    </row>
    <row r="3455" spans="2:3" x14ac:dyDescent="0.25">
      <c r="B3455" s="257">
        <v>3392</v>
      </c>
      <c r="C3455" s="256">
        <v>95.607524134785635</v>
      </c>
    </row>
    <row r="3456" spans="2:3" x14ac:dyDescent="0.25">
      <c r="B3456" s="257">
        <v>3393</v>
      </c>
      <c r="C3456" s="256">
        <v>115.56139297353792</v>
      </c>
    </row>
    <row r="3457" spans="2:3" x14ac:dyDescent="0.25">
      <c r="B3457" s="257">
        <v>3394</v>
      </c>
      <c r="C3457" s="256">
        <v>65.705138435632051</v>
      </c>
    </row>
    <row r="3458" spans="2:3" x14ac:dyDescent="0.25">
      <c r="B3458" s="257">
        <v>3395</v>
      </c>
      <c r="C3458" s="256">
        <v>76.406430500002386</v>
      </c>
    </row>
    <row r="3459" spans="2:3" x14ac:dyDescent="0.25">
      <c r="B3459" s="257">
        <v>3396</v>
      </c>
      <c r="C3459" s="256">
        <v>145.0092769229208</v>
      </c>
    </row>
    <row r="3460" spans="2:3" x14ac:dyDescent="0.25">
      <c r="B3460" s="257">
        <v>3397</v>
      </c>
      <c r="C3460" s="256">
        <v>109.99947366241592</v>
      </c>
    </row>
    <row r="3461" spans="2:3" x14ac:dyDescent="0.25">
      <c r="B3461" s="257">
        <v>3398</v>
      </c>
      <c r="C3461" s="256">
        <v>101.00434562727952</v>
      </c>
    </row>
    <row r="3462" spans="2:3" x14ac:dyDescent="0.25">
      <c r="B3462" s="257">
        <v>3399</v>
      </c>
      <c r="C3462" s="256">
        <v>142.70090176325672</v>
      </c>
    </row>
    <row r="3463" spans="2:3" x14ac:dyDescent="0.25">
      <c r="B3463" s="257">
        <v>3400</v>
      </c>
      <c r="C3463" s="256">
        <v>107.26327553272638</v>
      </c>
    </row>
    <row r="3464" spans="2:3" x14ac:dyDescent="0.25">
      <c r="B3464" s="257">
        <v>3401</v>
      </c>
      <c r="C3464" s="256">
        <v>90.366522222402892</v>
      </c>
    </row>
    <row r="3465" spans="2:3" x14ac:dyDescent="0.25">
      <c r="B3465" s="257">
        <v>3402</v>
      </c>
      <c r="C3465" s="256">
        <v>149.54075012484074</v>
      </c>
    </row>
    <row r="3466" spans="2:3" x14ac:dyDescent="0.25">
      <c r="B3466" s="257">
        <v>3403</v>
      </c>
      <c r="C3466" s="256">
        <v>154.82129526347649</v>
      </c>
    </row>
    <row r="3467" spans="2:3" x14ac:dyDescent="0.25">
      <c r="B3467" s="257">
        <v>3404</v>
      </c>
      <c r="C3467" s="256">
        <v>113.57483720867005</v>
      </c>
    </row>
    <row r="3468" spans="2:3" x14ac:dyDescent="0.25">
      <c r="B3468" s="257">
        <v>3405</v>
      </c>
      <c r="C3468" s="256">
        <v>92.784022252131734</v>
      </c>
    </row>
    <row r="3469" spans="2:3" x14ac:dyDescent="0.25">
      <c r="B3469" s="257">
        <v>3406</v>
      </c>
      <c r="C3469" s="256">
        <v>134.03534649843544</v>
      </c>
    </row>
    <row r="3470" spans="2:3" x14ac:dyDescent="0.25">
      <c r="B3470" s="257">
        <v>3407</v>
      </c>
      <c r="C3470" s="256">
        <v>116.58420179957328</v>
      </c>
    </row>
    <row r="3471" spans="2:3" x14ac:dyDescent="0.25">
      <c r="B3471" s="257">
        <v>3408</v>
      </c>
      <c r="C3471" s="256">
        <v>124.03131968138854</v>
      </c>
    </row>
    <row r="3472" spans="2:3" x14ac:dyDescent="0.25">
      <c r="B3472" s="257">
        <v>3409</v>
      </c>
      <c r="C3472" s="256">
        <v>150.80223105646596</v>
      </c>
    </row>
    <row r="3473" spans="2:3" x14ac:dyDescent="0.25">
      <c r="B3473" s="257">
        <v>3410</v>
      </c>
      <c r="C3473" s="256">
        <v>173.55214843060156</v>
      </c>
    </row>
    <row r="3474" spans="2:3" x14ac:dyDescent="0.25">
      <c r="B3474" s="257">
        <v>3411</v>
      </c>
      <c r="C3474" s="256">
        <v>107.12885594364276</v>
      </c>
    </row>
    <row r="3475" spans="2:3" x14ac:dyDescent="0.25">
      <c r="B3475" s="257">
        <v>3412</v>
      </c>
      <c r="C3475" s="256">
        <v>84.67119158298263</v>
      </c>
    </row>
    <row r="3476" spans="2:3" x14ac:dyDescent="0.25">
      <c r="B3476" s="257">
        <v>3413</v>
      </c>
      <c r="C3476" s="256">
        <v>135.8804122615912</v>
      </c>
    </row>
    <row r="3477" spans="2:3" x14ac:dyDescent="0.25">
      <c r="B3477" s="257">
        <v>3414</v>
      </c>
      <c r="C3477" s="256">
        <v>102.22302282463139</v>
      </c>
    </row>
    <row r="3478" spans="2:3" x14ac:dyDescent="0.25">
      <c r="B3478" s="257">
        <v>3415</v>
      </c>
      <c r="C3478" s="256">
        <v>91.157477541658324</v>
      </c>
    </row>
    <row r="3479" spans="2:3" x14ac:dyDescent="0.25">
      <c r="B3479" s="257">
        <v>3416</v>
      </c>
      <c r="C3479" s="256">
        <v>132.39075670969848</v>
      </c>
    </row>
    <row r="3480" spans="2:3" x14ac:dyDescent="0.25">
      <c r="B3480" s="257">
        <v>3417</v>
      </c>
      <c r="C3480" s="256">
        <v>120.21233375724648</v>
      </c>
    </row>
    <row r="3481" spans="2:3" x14ac:dyDescent="0.25">
      <c r="B3481" s="257">
        <v>3418</v>
      </c>
      <c r="C3481" s="256">
        <v>100.4967683320631</v>
      </c>
    </row>
    <row r="3482" spans="2:3" x14ac:dyDescent="0.25">
      <c r="B3482" s="257">
        <v>3419</v>
      </c>
      <c r="C3482" s="256">
        <v>112.66412856189753</v>
      </c>
    </row>
    <row r="3483" spans="2:3" x14ac:dyDescent="0.25">
      <c r="B3483" s="257">
        <v>3420</v>
      </c>
      <c r="C3483" s="256">
        <v>120.22381216934535</v>
      </c>
    </row>
    <row r="3484" spans="2:3" x14ac:dyDescent="0.25">
      <c r="B3484" s="257">
        <v>3421</v>
      </c>
      <c r="C3484" s="256">
        <v>169.53438330021021</v>
      </c>
    </row>
    <row r="3485" spans="2:3" x14ac:dyDescent="0.25">
      <c r="B3485" s="257">
        <v>3422</v>
      </c>
      <c r="C3485" s="256">
        <v>76.888921696056769</v>
      </c>
    </row>
    <row r="3486" spans="2:3" x14ac:dyDescent="0.25">
      <c r="B3486" s="257">
        <v>3423</v>
      </c>
      <c r="C3486" s="256">
        <v>137.37691188779954</v>
      </c>
    </row>
    <row r="3487" spans="2:3" x14ac:dyDescent="0.25">
      <c r="B3487" s="257">
        <v>3424</v>
      </c>
      <c r="C3487" s="256">
        <v>122.48619413349341</v>
      </c>
    </row>
    <row r="3488" spans="2:3" x14ac:dyDescent="0.25">
      <c r="B3488" s="257">
        <v>3425</v>
      </c>
      <c r="C3488" s="256">
        <v>94.249456184683709</v>
      </c>
    </row>
    <row r="3489" spans="2:3" x14ac:dyDescent="0.25">
      <c r="B3489" s="257">
        <v>3426</v>
      </c>
      <c r="C3489" s="256">
        <v>80.267691490948465</v>
      </c>
    </row>
    <row r="3490" spans="2:3" x14ac:dyDescent="0.25">
      <c r="B3490" s="257">
        <v>3427</v>
      </c>
      <c r="C3490" s="256">
        <v>122.94865962134189</v>
      </c>
    </row>
    <row r="3491" spans="2:3" x14ac:dyDescent="0.25">
      <c r="B3491" s="257">
        <v>3428</v>
      </c>
      <c r="C3491" s="256">
        <v>75.803936192036403</v>
      </c>
    </row>
    <row r="3492" spans="2:3" x14ac:dyDescent="0.25">
      <c r="B3492" s="257">
        <v>3429</v>
      </c>
      <c r="C3492" s="256">
        <v>159.82513245651904</v>
      </c>
    </row>
    <row r="3493" spans="2:3" x14ac:dyDescent="0.25">
      <c r="B3493" s="257">
        <v>3430</v>
      </c>
      <c r="C3493" s="256">
        <v>123.06365806205011</v>
      </c>
    </row>
    <row r="3494" spans="2:3" x14ac:dyDescent="0.25">
      <c r="B3494" s="257">
        <v>3431</v>
      </c>
      <c r="C3494" s="256">
        <v>151.66554259353558</v>
      </c>
    </row>
    <row r="3495" spans="2:3" x14ac:dyDescent="0.25">
      <c r="B3495" s="257">
        <v>3432</v>
      </c>
      <c r="C3495" s="256">
        <v>107.78376604600975</v>
      </c>
    </row>
    <row r="3496" spans="2:3" x14ac:dyDescent="0.25">
      <c r="B3496" s="257">
        <v>3433</v>
      </c>
      <c r="C3496" s="256">
        <v>154.2619722697136</v>
      </c>
    </row>
    <row r="3497" spans="2:3" x14ac:dyDescent="0.25">
      <c r="B3497" s="257">
        <v>3434</v>
      </c>
      <c r="C3497" s="256">
        <v>67.151306600487175</v>
      </c>
    </row>
    <row r="3498" spans="2:3" x14ac:dyDescent="0.25">
      <c r="B3498" s="257">
        <v>3435</v>
      </c>
      <c r="C3498" s="256">
        <v>127.08220113566624</v>
      </c>
    </row>
    <row r="3499" spans="2:3" x14ac:dyDescent="0.25">
      <c r="B3499" s="257">
        <v>3436</v>
      </c>
      <c r="C3499" s="256">
        <v>153.78908823979614</v>
      </c>
    </row>
    <row r="3500" spans="2:3" x14ac:dyDescent="0.25">
      <c r="B3500" s="257">
        <v>3437</v>
      </c>
      <c r="C3500" s="256">
        <v>111.76516361481457</v>
      </c>
    </row>
    <row r="3501" spans="2:3" x14ac:dyDescent="0.25">
      <c r="B3501" s="257">
        <v>3438</v>
      </c>
      <c r="C3501" s="256">
        <v>81.69703531491507</v>
      </c>
    </row>
    <row r="3502" spans="2:3" x14ac:dyDescent="0.25">
      <c r="B3502" s="257">
        <v>3439</v>
      </c>
      <c r="C3502" s="256">
        <v>118.42829930883252</v>
      </c>
    </row>
    <row r="3503" spans="2:3" x14ac:dyDescent="0.25">
      <c r="B3503" s="257">
        <v>3440</v>
      </c>
      <c r="C3503" s="256">
        <v>108.84943571182042</v>
      </c>
    </row>
    <row r="3504" spans="2:3" x14ac:dyDescent="0.25">
      <c r="B3504" s="257">
        <v>3441</v>
      </c>
      <c r="C3504" s="256">
        <v>69.358779044563917</v>
      </c>
    </row>
    <row r="3505" spans="2:3" x14ac:dyDescent="0.25">
      <c r="B3505" s="257">
        <v>3442</v>
      </c>
      <c r="C3505" s="256">
        <v>136.40374731722585</v>
      </c>
    </row>
    <row r="3506" spans="2:3" x14ac:dyDescent="0.25">
      <c r="B3506" s="257">
        <v>3443</v>
      </c>
      <c r="C3506" s="256">
        <v>130.45575750363705</v>
      </c>
    </row>
    <row r="3507" spans="2:3" x14ac:dyDescent="0.25">
      <c r="B3507" s="257">
        <v>3444</v>
      </c>
      <c r="C3507" s="256">
        <v>136.96047450991475</v>
      </c>
    </row>
    <row r="3508" spans="2:3" x14ac:dyDescent="0.25">
      <c r="B3508" s="257">
        <v>3445</v>
      </c>
      <c r="C3508" s="256">
        <v>125.73165838644833</v>
      </c>
    </row>
    <row r="3509" spans="2:3" x14ac:dyDescent="0.25">
      <c r="B3509" s="257">
        <v>3446</v>
      </c>
      <c r="C3509" s="256">
        <v>110.6275504864139</v>
      </c>
    </row>
    <row r="3510" spans="2:3" x14ac:dyDescent="0.25">
      <c r="B3510" s="257">
        <v>3447</v>
      </c>
      <c r="C3510" s="256">
        <v>137.62484726136375</v>
      </c>
    </row>
    <row r="3511" spans="2:3" x14ac:dyDescent="0.25">
      <c r="B3511" s="257">
        <v>3448</v>
      </c>
      <c r="C3511" s="256">
        <v>116.01125848973035</v>
      </c>
    </row>
    <row r="3512" spans="2:3" x14ac:dyDescent="0.25">
      <c r="B3512" s="257">
        <v>3449</v>
      </c>
      <c r="C3512" s="256">
        <v>130.3103123031473</v>
      </c>
    </row>
    <row r="3513" spans="2:3" x14ac:dyDescent="0.25">
      <c r="B3513" s="257">
        <v>3450</v>
      </c>
      <c r="C3513" s="256">
        <v>102.07009322801176</v>
      </c>
    </row>
    <row r="3514" spans="2:3" x14ac:dyDescent="0.25">
      <c r="B3514" s="257">
        <v>3451</v>
      </c>
      <c r="C3514" s="256">
        <v>107.82588224847377</v>
      </c>
    </row>
    <row r="3515" spans="2:3" x14ac:dyDescent="0.25">
      <c r="B3515" s="257">
        <v>3452</v>
      </c>
      <c r="C3515" s="256">
        <v>89.700910938398394</v>
      </c>
    </row>
    <row r="3516" spans="2:3" x14ac:dyDescent="0.25">
      <c r="B3516" s="257">
        <v>3453</v>
      </c>
      <c r="C3516" s="256">
        <v>106.63053238042792</v>
      </c>
    </row>
    <row r="3517" spans="2:3" x14ac:dyDescent="0.25">
      <c r="B3517" s="257">
        <v>3454</v>
      </c>
      <c r="C3517" s="256">
        <v>110.38493879010181</v>
      </c>
    </row>
    <row r="3518" spans="2:3" x14ac:dyDescent="0.25">
      <c r="B3518" s="257">
        <v>3455</v>
      </c>
      <c r="C3518" s="256">
        <v>140.42541495463632</v>
      </c>
    </row>
    <row r="3519" spans="2:3" x14ac:dyDescent="0.25">
      <c r="B3519" s="257">
        <v>3456</v>
      </c>
      <c r="C3519" s="256">
        <v>113.23035384559313</v>
      </c>
    </row>
    <row r="3520" spans="2:3" x14ac:dyDescent="0.25">
      <c r="B3520" s="257">
        <v>3457</v>
      </c>
      <c r="C3520" s="256">
        <v>138.11142847184504</v>
      </c>
    </row>
    <row r="3521" spans="2:3" x14ac:dyDescent="0.25">
      <c r="B3521" s="257">
        <v>3458</v>
      </c>
      <c r="C3521" s="256">
        <v>92.170558209539692</v>
      </c>
    </row>
    <row r="3522" spans="2:3" x14ac:dyDescent="0.25">
      <c r="B3522" s="257">
        <v>3459</v>
      </c>
      <c r="C3522" s="256">
        <v>91.398207851078354</v>
      </c>
    </row>
    <row r="3523" spans="2:3" x14ac:dyDescent="0.25">
      <c r="B3523" s="257">
        <v>3460</v>
      </c>
      <c r="C3523" s="256">
        <v>85.926935568948693</v>
      </c>
    </row>
    <row r="3524" spans="2:3" x14ac:dyDescent="0.25">
      <c r="B3524" s="257">
        <v>3461</v>
      </c>
      <c r="C3524" s="256">
        <v>114.80225386859898</v>
      </c>
    </row>
    <row r="3525" spans="2:3" x14ac:dyDescent="0.25">
      <c r="B3525" s="257">
        <v>3462</v>
      </c>
      <c r="C3525" s="256">
        <v>136.39444953567596</v>
      </c>
    </row>
    <row r="3526" spans="2:3" x14ac:dyDescent="0.25">
      <c r="B3526" s="257">
        <v>3463</v>
      </c>
      <c r="C3526" s="256">
        <v>158.61453256012831</v>
      </c>
    </row>
    <row r="3527" spans="2:3" x14ac:dyDescent="0.25">
      <c r="B3527" s="257">
        <v>3464</v>
      </c>
      <c r="C3527" s="256">
        <v>120.6500560251973</v>
      </c>
    </row>
    <row r="3528" spans="2:3" x14ac:dyDescent="0.25">
      <c r="B3528" s="257">
        <v>3465</v>
      </c>
      <c r="C3528" s="256">
        <v>127.18431823800543</v>
      </c>
    </row>
    <row r="3529" spans="2:3" x14ac:dyDescent="0.25">
      <c r="B3529" s="257">
        <v>3466</v>
      </c>
      <c r="C3529" s="256">
        <v>102.44189001619426</v>
      </c>
    </row>
    <row r="3530" spans="2:3" x14ac:dyDescent="0.25">
      <c r="B3530" s="257">
        <v>3467</v>
      </c>
      <c r="C3530" s="256">
        <v>106.90660044539224</v>
      </c>
    </row>
    <row r="3531" spans="2:3" x14ac:dyDescent="0.25">
      <c r="B3531" s="257">
        <v>3468</v>
      </c>
      <c r="C3531" s="256">
        <v>120.94398700652798</v>
      </c>
    </row>
    <row r="3532" spans="2:3" x14ac:dyDescent="0.25">
      <c r="B3532" s="257">
        <v>3469</v>
      </c>
      <c r="C3532" s="256">
        <v>131.37646655465755</v>
      </c>
    </row>
    <row r="3533" spans="2:3" x14ac:dyDescent="0.25">
      <c r="B3533" s="257">
        <v>3470</v>
      </c>
      <c r="C3533" s="256">
        <v>93.356432492035509</v>
      </c>
    </row>
    <row r="3534" spans="2:3" x14ac:dyDescent="0.25">
      <c r="B3534" s="257">
        <v>3471</v>
      </c>
      <c r="C3534" s="256">
        <v>120.8766037986392</v>
      </c>
    </row>
    <row r="3535" spans="2:3" x14ac:dyDescent="0.25">
      <c r="B3535" s="257">
        <v>3472</v>
      </c>
      <c r="C3535" s="256">
        <v>62.400164292056587</v>
      </c>
    </row>
    <row r="3536" spans="2:3" x14ac:dyDescent="0.25">
      <c r="B3536" s="257">
        <v>3473</v>
      </c>
      <c r="C3536" s="256">
        <v>142.73497064876125</v>
      </c>
    </row>
    <row r="3537" spans="2:3" x14ac:dyDescent="0.25">
      <c r="B3537" s="257">
        <v>3474</v>
      </c>
      <c r="C3537" s="256">
        <v>97.840639129765975</v>
      </c>
    </row>
    <row r="3538" spans="2:3" x14ac:dyDescent="0.25">
      <c r="B3538" s="257">
        <v>3475</v>
      </c>
      <c r="C3538" s="256">
        <v>116.17133266597303</v>
      </c>
    </row>
    <row r="3539" spans="2:3" x14ac:dyDescent="0.25">
      <c r="B3539" s="257">
        <v>3476</v>
      </c>
      <c r="C3539" s="256">
        <v>111.11095336673208</v>
      </c>
    </row>
    <row r="3540" spans="2:3" x14ac:dyDescent="0.25">
      <c r="B3540" s="257">
        <v>3477</v>
      </c>
      <c r="C3540" s="256">
        <v>126.25112097570704</v>
      </c>
    </row>
    <row r="3541" spans="2:3" x14ac:dyDescent="0.25">
      <c r="B3541" s="257">
        <v>3478</v>
      </c>
      <c r="C3541" s="256">
        <v>111.81051097406602</v>
      </c>
    </row>
    <row r="3542" spans="2:3" x14ac:dyDescent="0.25">
      <c r="B3542" s="257">
        <v>3479</v>
      </c>
      <c r="C3542" s="256">
        <v>92.405440189946447</v>
      </c>
    </row>
    <row r="3543" spans="2:3" x14ac:dyDescent="0.25">
      <c r="B3543" s="257">
        <v>3480</v>
      </c>
      <c r="C3543" s="256">
        <v>132.19702625056556</v>
      </c>
    </row>
    <row r="3544" spans="2:3" x14ac:dyDescent="0.25">
      <c r="B3544" s="257">
        <v>3481</v>
      </c>
      <c r="C3544" s="256">
        <v>149.49147490030734</v>
      </c>
    </row>
    <row r="3545" spans="2:3" x14ac:dyDescent="0.25">
      <c r="B3545" s="257">
        <v>3482</v>
      </c>
      <c r="C3545" s="256">
        <v>161.85836274917713</v>
      </c>
    </row>
    <row r="3546" spans="2:3" x14ac:dyDescent="0.25">
      <c r="B3546" s="257">
        <v>3483</v>
      </c>
      <c r="C3546" s="256">
        <v>112.9177643329872</v>
      </c>
    </row>
    <row r="3547" spans="2:3" x14ac:dyDescent="0.25">
      <c r="B3547" s="257">
        <v>3484</v>
      </c>
      <c r="C3547" s="256">
        <v>155.81652188511853</v>
      </c>
    </row>
    <row r="3548" spans="2:3" x14ac:dyDescent="0.25">
      <c r="B3548" s="257">
        <v>3485</v>
      </c>
      <c r="C3548" s="256">
        <v>150.19540132527726</v>
      </c>
    </row>
    <row r="3549" spans="2:3" x14ac:dyDescent="0.25">
      <c r="B3549" s="257">
        <v>3486</v>
      </c>
      <c r="C3549" s="256">
        <v>155.06939697963017</v>
      </c>
    </row>
    <row r="3550" spans="2:3" x14ac:dyDescent="0.25">
      <c r="B3550" s="257">
        <v>3487</v>
      </c>
      <c r="C3550" s="256">
        <v>93.507209179123635</v>
      </c>
    </row>
    <row r="3551" spans="2:3" x14ac:dyDescent="0.25">
      <c r="B3551" s="257">
        <v>3488</v>
      </c>
      <c r="C3551" s="256">
        <v>96.37894382090002</v>
      </c>
    </row>
    <row r="3552" spans="2:3" x14ac:dyDescent="0.25">
      <c r="B3552" s="257">
        <v>3489</v>
      </c>
      <c r="C3552" s="256">
        <v>149.89385987697727</v>
      </c>
    </row>
    <row r="3553" spans="2:3" x14ac:dyDescent="0.25">
      <c r="B3553" s="257">
        <v>3490</v>
      </c>
      <c r="C3553" s="256">
        <v>114.29149057593831</v>
      </c>
    </row>
    <row r="3554" spans="2:3" x14ac:dyDescent="0.25">
      <c r="B3554" s="257">
        <v>3491</v>
      </c>
      <c r="C3554" s="256">
        <v>114.31014059644296</v>
      </c>
    </row>
    <row r="3555" spans="2:3" x14ac:dyDescent="0.25">
      <c r="B3555" s="257">
        <v>3492</v>
      </c>
      <c r="C3555" s="256">
        <v>95.943870790050767</v>
      </c>
    </row>
    <row r="3556" spans="2:3" x14ac:dyDescent="0.25">
      <c r="B3556" s="257">
        <v>3493</v>
      </c>
      <c r="C3556" s="256">
        <v>92.818909176533595</v>
      </c>
    </row>
    <row r="3557" spans="2:3" x14ac:dyDescent="0.25">
      <c r="B3557" s="257">
        <v>3494</v>
      </c>
      <c r="C3557" s="256">
        <v>107.62562684448049</v>
      </c>
    </row>
    <row r="3558" spans="2:3" x14ac:dyDescent="0.25">
      <c r="B3558" s="257">
        <v>3495</v>
      </c>
      <c r="C3558" s="256">
        <v>115.92763634508587</v>
      </c>
    </row>
    <row r="3559" spans="2:3" x14ac:dyDescent="0.25">
      <c r="B3559" s="257">
        <v>3496</v>
      </c>
      <c r="C3559" s="256">
        <v>126.9925291719838</v>
      </c>
    </row>
    <row r="3560" spans="2:3" x14ac:dyDescent="0.25">
      <c r="B3560" s="257">
        <v>3497</v>
      </c>
      <c r="C3560" s="256">
        <v>142.21381772854639</v>
      </c>
    </row>
    <row r="3561" spans="2:3" x14ac:dyDescent="0.25">
      <c r="B3561" s="257">
        <v>3498</v>
      </c>
      <c r="C3561" s="256">
        <v>119.2792286425656</v>
      </c>
    </row>
    <row r="3562" spans="2:3" x14ac:dyDescent="0.25">
      <c r="B3562" s="257">
        <v>3499</v>
      </c>
      <c r="C3562" s="256">
        <v>79.620536752405087</v>
      </c>
    </row>
    <row r="3563" spans="2:3" x14ac:dyDescent="0.25">
      <c r="B3563" s="257">
        <v>3500</v>
      </c>
      <c r="C3563" s="256">
        <v>111.61538957071392</v>
      </c>
    </row>
    <row r="3564" spans="2:3" x14ac:dyDescent="0.25">
      <c r="B3564" s="257">
        <v>3501</v>
      </c>
      <c r="C3564" s="256">
        <v>138.73218585210699</v>
      </c>
    </row>
    <row r="3565" spans="2:3" x14ac:dyDescent="0.25">
      <c r="B3565" s="257">
        <v>3502</v>
      </c>
      <c r="C3565" s="256">
        <v>178.08569405562793</v>
      </c>
    </row>
    <row r="3566" spans="2:3" x14ac:dyDescent="0.25">
      <c r="B3566" s="257">
        <v>3503</v>
      </c>
      <c r="C3566" s="256">
        <v>77.91233805970937</v>
      </c>
    </row>
    <row r="3567" spans="2:3" x14ac:dyDescent="0.25">
      <c r="B3567" s="257">
        <v>3504</v>
      </c>
      <c r="C3567" s="256">
        <v>135.13866565450058</v>
      </c>
    </row>
    <row r="3568" spans="2:3" x14ac:dyDescent="0.25">
      <c r="B3568" s="257">
        <v>3505</v>
      </c>
      <c r="C3568" s="256">
        <v>127.32784418545705</v>
      </c>
    </row>
    <row r="3569" spans="2:3" x14ac:dyDescent="0.25">
      <c r="B3569" s="257">
        <v>3506</v>
      </c>
      <c r="C3569" s="256">
        <v>120.13901556591756</v>
      </c>
    </row>
    <row r="3570" spans="2:3" x14ac:dyDescent="0.25">
      <c r="B3570" s="257">
        <v>3507</v>
      </c>
      <c r="C3570" s="256">
        <v>121.09652138447534</v>
      </c>
    </row>
    <row r="3571" spans="2:3" x14ac:dyDescent="0.25">
      <c r="B3571" s="257">
        <v>3508</v>
      </c>
      <c r="C3571" s="256">
        <v>104.60486133614236</v>
      </c>
    </row>
    <row r="3572" spans="2:3" x14ac:dyDescent="0.25">
      <c r="B3572" s="257">
        <v>3509</v>
      </c>
      <c r="C3572" s="256">
        <v>140.7861830982032</v>
      </c>
    </row>
    <row r="3573" spans="2:3" x14ac:dyDescent="0.25">
      <c r="B3573" s="257">
        <v>3510</v>
      </c>
      <c r="C3573" s="256">
        <v>58.485843351747761</v>
      </c>
    </row>
    <row r="3574" spans="2:3" x14ac:dyDescent="0.25">
      <c r="B3574" s="257">
        <v>3511</v>
      </c>
      <c r="C3574" s="256">
        <v>97.121624343396547</v>
      </c>
    </row>
    <row r="3575" spans="2:3" x14ac:dyDescent="0.25">
      <c r="B3575" s="257">
        <v>3512</v>
      </c>
      <c r="C3575" s="256">
        <v>144.0258996761626</v>
      </c>
    </row>
    <row r="3576" spans="2:3" x14ac:dyDescent="0.25">
      <c r="B3576" s="257">
        <v>3513</v>
      </c>
      <c r="C3576" s="256">
        <v>112.45573520547086</v>
      </c>
    </row>
    <row r="3577" spans="2:3" x14ac:dyDescent="0.25">
      <c r="B3577" s="257">
        <v>3514</v>
      </c>
      <c r="C3577" s="256">
        <v>119.7393102656015</v>
      </c>
    </row>
    <row r="3578" spans="2:3" x14ac:dyDescent="0.25">
      <c r="B3578" s="257">
        <v>3515</v>
      </c>
      <c r="C3578" s="256">
        <v>136.71882313909234</v>
      </c>
    </row>
    <row r="3579" spans="2:3" x14ac:dyDescent="0.25">
      <c r="B3579" s="257">
        <v>3516</v>
      </c>
      <c r="C3579" s="256">
        <v>141.61236956631464</v>
      </c>
    </row>
    <row r="3580" spans="2:3" x14ac:dyDescent="0.25">
      <c r="B3580" s="257">
        <v>3517</v>
      </c>
      <c r="C3580" s="256">
        <v>104.35466751270464</v>
      </c>
    </row>
    <row r="3581" spans="2:3" x14ac:dyDescent="0.25">
      <c r="B3581" s="257">
        <v>3518</v>
      </c>
      <c r="C3581" s="256">
        <v>116.37930341469483</v>
      </c>
    </row>
    <row r="3582" spans="2:3" x14ac:dyDescent="0.25">
      <c r="B3582" s="257">
        <v>3519</v>
      </c>
      <c r="C3582" s="256">
        <v>106.40493876205836</v>
      </c>
    </row>
    <row r="3583" spans="2:3" x14ac:dyDescent="0.25">
      <c r="B3583" s="257">
        <v>3520</v>
      </c>
      <c r="C3583" s="256">
        <v>110.18343751280102</v>
      </c>
    </row>
    <row r="3584" spans="2:3" x14ac:dyDescent="0.25">
      <c r="B3584" s="257">
        <v>3521</v>
      </c>
      <c r="C3584" s="256">
        <v>101.89566044667178</v>
      </c>
    </row>
    <row r="3585" spans="2:3" x14ac:dyDescent="0.25">
      <c r="B3585" s="257">
        <v>3522</v>
      </c>
      <c r="C3585" s="256">
        <v>132.9336129311539</v>
      </c>
    </row>
    <row r="3586" spans="2:3" x14ac:dyDescent="0.25">
      <c r="B3586" s="257">
        <v>3523</v>
      </c>
      <c r="C3586" s="256">
        <v>125.4179630454185</v>
      </c>
    </row>
    <row r="3587" spans="2:3" x14ac:dyDescent="0.25">
      <c r="B3587" s="257">
        <v>3524</v>
      </c>
      <c r="C3587" s="256">
        <v>144.36044798832097</v>
      </c>
    </row>
    <row r="3588" spans="2:3" x14ac:dyDescent="0.25">
      <c r="B3588" s="257">
        <v>3525</v>
      </c>
      <c r="C3588" s="256">
        <v>106.71930584998596</v>
      </c>
    </row>
    <row r="3589" spans="2:3" x14ac:dyDescent="0.25">
      <c r="B3589" s="257">
        <v>3526</v>
      </c>
      <c r="C3589" s="256">
        <v>151.7191058833659</v>
      </c>
    </row>
    <row r="3590" spans="2:3" x14ac:dyDescent="0.25">
      <c r="B3590" s="257">
        <v>3527</v>
      </c>
      <c r="C3590" s="256">
        <v>98.102085731085879</v>
      </c>
    </row>
    <row r="3591" spans="2:3" x14ac:dyDescent="0.25">
      <c r="B3591" s="257">
        <v>3528</v>
      </c>
      <c r="C3591" s="256">
        <v>110.48527826471766</v>
      </c>
    </row>
    <row r="3592" spans="2:3" x14ac:dyDescent="0.25">
      <c r="B3592" s="257">
        <v>3529</v>
      </c>
      <c r="C3592" s="256">
        <v>77.754087768381282</v>
      </c>
    </row>
    <row r="3593" spans="2:3" x14ac:dyDescent="0.25">
      <c r="B3593" s="257">
        <v>3530</v>
      </c>
      <c r="C3593" s="256">
        <v>102.3800497745429</v>
      </c>
    </row>
    <row r="3594" spans="2:3" x14ac:dyDescent="0.25">
      <c r="B3594" s="257">
        <v>3531</v>
      </c>
      <c r="C3594" s="256">
        <v>98.25906964059206</v>
      </c>
    </row>
    <row r="3595" spans="2:3" x14ac:dyDescent="0.25">
      <c r="B3595" s="257">
        <v>3532</v>
      </c>
      <c r="C3595" s="256">
        <v>119.75838142126443</v>
      </c>
    </row>
    <row r="3596" spans="2:3" x14ac:dyDescent="0.25">
      <c r="B3596" s="257">
        <v>3533</v>
      </c>
      <c r="C3596" s="256">
        <v>123.03332326948096</v>
      </c>
    </row>
    <row r="3597" spans="2:3" x14ac:dyDescent="0.25">
      <c r="B3597" s="257">
        <v>3534</v>
      </c>
      <c r="C3597" s="256">
        <v>153.77635778557016</v>
      </c>
    </row>
    <row r="3598" spans="2:3" x14ac:dyDescent="0.25">
      <c r="B3598" s="257">
        <v>3535</v>
      </c>
      <c r="C3598" s="256">
        <v>121.1597783031858</v>
      </c>
    </row>
    <row r="3599" spans="2:3" x14ac:dyDescent="0.25">
      <c r="B3599" s="257">
        <v>3536</v>
      </c>
      <c r="C3599" s="256">
        <v>132.24823050005801</v>
      </c>
    </row>
    <row r="3600" spans="2:3" x14ac:dyDescent="0.25">
      <c r="B3600" s="257">
        <v>3537</v>
      </c>
      <c r="C3600" s="256">
        <v>131.38957814113223</v>
      </c>
    </row>
    <row r="3601" spans="2:3" x14ac:dyDescent="0.25">
      <c r="B3601" s="257">
        <v>3538</v>
      </c>
      <c r="C3601" s="256">
        <v>97.57669052164276</v>
      </c>
    </row>
    <row r="3602" spans="2:3" x14ac:dyDescent="0.25">
      <c r="B3602" s="257">
        <v>3539</v>
      </c>
      <c r="C3602" s="256">
        <v>171.69851839697859</v>
      </c>
    </row>
    <row r="3603" spans="2:3" x14ac:dyDescent="0.25">
      <c r="B3603" s="257">
        <v>3540</v>
      </c>
      <c r="C3603" s="256">
        <v>120.10471566729507</v>
      </c>
    </row>
    <row r="3604" spans="2:3" x14ac:dyDescent="0.25">
      <c r="B3604" s="257">
        <v>3541</v>
      </c>
      <c r="C3604" s="256">
        <v>102.05872487151956</v>
      </c>
    </row>
    <row r="3605" spans="2:3" x14ac:dyDescent="0.25">
      <c r="B3605" s="257">
        <v>3542</v>
      </c>
      <c r="C3605" s="256">
        <v>97.223281245213727</v>
      </c>
    </row>
    <row r="3606" spans="2:3" x14ac:dyDescent="0.25">
      <c r="B3606" s="257">
        <v>3543</v>
      </c>
      <c r="C3606" s="256">
        <v>120.08196080609837</v>
      </c>
    </row>
    <row r="3607" spans="2:3" x14ac:dyDescent="0.25">
      <c r="B3607" s="257">
        <v>3544</v>
      </c>
      <c r="C3607" s="256">
        <v>117.72916640870947</v>
      </c>
    </row>
    <row r="3608" spans="2:3" x14ac:dyDescent="0.25">
      <c r="B3608" s="257">
        <v>3545</v>
      </c>
      <c r="C3608" s="256">
        <v>127.14209101368208</v>
      </c>
    </row>
    <row r="3609" spans="2:3" x14ac:dyDescent="0.25">
      <c r="B3609" s="257">
        <v>3546</v>
      </c>
      <c r="C3609" s="256">
        <v>158.50797473364918</v>
      </c>
    </row>
    <row r="3610" spans="2:3" x14ac:dyDescent="0.25">
      <c r="B3610" s="257">
        <v>3547</v>
      </c>
      <c r="C3610" s="256">
        <v>92.115244530653541</v>
      </c>
    </row>
    <row r="3611" spans="2:3" x14ac:dyDescent="0.25">
      <c r="B3611" s="257">
        <v>3548</v>
      </c>
      <c r="C3611" s="256">
        <v>136.67672454642624</v>
      </c>
    </row>
    <row r="3612" spans="2:3" x14ac:dyDescent="0.25">
      <c r="B3612" s="257">
        <v>3549</v>
      </c>
      <c r="C3612" s="256">
        <v>96.166364701113366</v>
      </c>
    </row>
    <row r="3613" spans="2:3" x14ac:dyDescent="0.25">
      <c r="B3613" s="257">
        <v>3550</v>
      </c>
      <c r="C3613" s="256">
        <v>133.4617149237769</v>
      </c>
    </row>
    <row r="3614" spans="2:3" x14ac:dyDescent="0.25">
      <c r="B3614" s="257">
        <v>3551</v>
      </c>
      <c r="C3614" s="256">
        <v>98.488247955788864</v>
      </c>
    </row>
    <row r="3615" spans="2:3" x14ac:dyDescent="0.25">
      <c r="B3615" s="257">
        <v>3552</v>
      </c>
      <c r="C3615" s="256">
        <v>107.15268911576939</v>
      </c>
    </row>
    <row r="3616" spans="2:3" x14ac:dyDescent="0.25">
      <c r="B3616" s="257">
        <v>3553</v>
      </c>
      <c r="C3616" s="256">
        <v>137.46662416021829</v>
      </c>
    </row>
    <row r="3617" spans="2:3" x14ac:dyDescent="0.25">
      <c r="B3617" s="257">
        <v>3554</v>
      </c>
      <c r="C3617" s="256">
        <v>99.816124749441286</v>
      </c>
    </row>
    <row r="3618" spans="2:3" x14ac:dyDescent="0.25">
      <c r="B3618" s="257">
        <v>3555</v>
      </c>
      <c r="C3618" s="256">
        <v>112.65272052967039</v>
      </c>
    </row>
    <row r="3619" spans="2:3" x14ac:dyDescent="0.25">
      <c r="B3619" s="257">
        <v>3556</v>
      </c>
      <c r="C3619" s="256">
        <v>109.50948478270814</v>
      </c>
    </row>
    <row r="3620" spans="2:3" x14ac:dyDescent="0.25">
      <c r="B3620" s="257">
        <v>3557</v>
      </c>
      <c r="C3620" s="256">
        <v>100.98327378610041</v>
      </c>
    </row>
    <row r="3621" spans="2:3" x14ac:dyDescent="0.25">
      <c r="B3621" s="257">
        <v>3558</v>
      </c>
      <c r="C3621" s="256">
        <v>146.03367984355273</v>
      </c>
    </row>
    <row r="3622" spans="2:3" x14ac:dyDescent="0.25">
      <c r="B3622" s="257">
        <v>3559</v>
      </c>
      <c r="C3622" s="256">
        <v>138.38716786180132</v>
      </c>
    </row>
    <row r="3623" spans="2:3" x14ac:dyDescent="0.25">
      <c r="B3623" s="257">
        <v>3560</v>
      </c>
      <c r="C3623" s="256">
        <v>143.26569581967965</v>
      </c>
    </row>
    <row r="3624" spans="2:3" x14ac:dyDescent="0.25">
      <c r="B3624" s="257">
        <v>3561</v>
      </c>
      <c r="C3624" s="256">
        <v>64.78549115305124</v>
      </c>
    </row>
    <row r="3625" spans="2:3" x14ac:dyDescent="0.25">
      <c r="B3625" s="257">
        <v>3562</v>
      </c>
      <c r="C3625" s="256">
        <v>114.81644462214581</v>
      </c>
    </row>
    <row r="3626" spans="2:3" x14ac:dyDescent="0.25">
      <c r="B3626" s="257">
        <v>3563</v>
      </c>
      <c r="C3626" s="256">
        <v>108.52304835050003</v>
      </c>
    </row>
    <row r="3627" spans="2:3" x14ac:dyDescent="0.25">
      <c r="B3627" s="257">
        <v>3564</v>
      </c>
      <c r="C3627" s="256">
        <v>122.03228902530475</v>
      </c>
    </row>
    <row r="3628" spans="2:3" x14ac:dyDescent="0.25">
      <c r="B3628" s="257">
        <v>3565</v>
      </c>
      <c r="C3628" s="256">
        <v>140.96359121853956</v>
      </c>
    </row>
    <row r="3629" spans="2:3" x14ac:dyDescent="0.25">
      <c r="B3629" s="257">
        <v>3566</v>
      </c>
      <c r="C3629" s="256">
        <v>127.2887462413081</v>
      </c>
    </row>
    <row r="3630" spans="2:3" x14ac:dyDescent="0.25">
      <c r="B3630" s="257">
        <v>3567</v>
      </c>
      <c r="C3630" s="256">
        <v>167.35469574589305</v>
      </c>
    </row>
    <row r="3631" spans="2:3" x14ac:dyDescent="0.25">
      <c r="B3631" s="257">
        <v>3568</v>
      </c>
      <c r="C3631" s="256">
        <v>135.75231503013623</v>
      </c>
    </row>
    <row r="3632" spans="2:3" x14ac:dyDescent="0.25">
      <c r="B3632" s="257">
        <v>3569</v>
      </c>
      <c r="C3632" s="256">
        <v>159.66505881444152</v>
      </c>
    </row>
    <row r="3633" spans="2:3" x14ac:dyDescent="0.25">
      <c r="B3633" s="257">
        <v>3570</v>
      </c>
      <c r="C3633" s="256">
        <v>99.919147254148285</v>
      </c>
    </row>
    <row r="3634" spans="2:3" x14ac:dyDescent="0.25">
      <c r="B3634" s="257">
        <v>3571</v>
      </c>
      <c r="C3634" s="256">
        <v>60.257413798364865</v>
      </c>
    </row>
    <row r="3635" spans="2:3" x14ac:dyDescent="0.25">
      <c r="B3635" s="257">
        <v>3572</v>
      </c>
      <c r="C3635" s="256">
        <v>117.34010569710719</v>
      </c>
    </row>
    <row r="3636" spans="2:3" x14ac:dyDescent="0.25">
      <c r="B3636" s="257">
        <v>3573</v>
      </c>
      <c r="C3636" s="256">
        <v>132.99969431105035</v>
      </c>
    </row>
    <row r="3637" spans="2:3" x14ac:dyDescent="0.25">
      <c r="B3637" s="257">
        <v>3574</v>
      </c>
      <c r="C3637" s="256">
        <v>126.4801255771235</v>
      </c>
    </row>
    <row r="3638" spans="2:3" x14ac:dyDescent="0.25">
      <c r="B3638" s="257">
        <v>3575</v>
      </c>
      <c r="C3638" s="256">
        <v>138.84100477705147</v>
      </c>
    </row>
    <row r="3639" spans="2:3" x14ac:dyDescent="0.25">
      <c r="B3639" s="257">
        <v>3576</v>
      </c>
      <c r="C3639" s="256">
        <v>85.634495952893317</v>
      </c>
    </row>
    <row r="3640" spans="2:3" x14ac:dyDescent="0.25">
      <c r="B3640" s="257">
        <v>3577</v>
      </c>
      <c r="C3640" s="256">
        <v>137.3016072372335</v>
      </c>
    </row>
    <row r="3641" spans="2:3" x14ac:dyDescent="0.25">
      <c r="B3641" s="257">
        <v>3578</v>
      </c>
      <c r="C3641" s="256">
        <v>127.80523473869815</v>
      </c>
    </row>
    <row r="3642" spans="2:3" x14ac:dyDescent="0.25">
      <c r="B3642" s="257">
        <v>3579</v>
      </c>
      <c r="C3642" s="256">
        <v>164.159934815474</v>
      </c>
    </row>
    <row r="3643" spans="2:3" x14ac:dyDescent="0.25">
      <c r="B3643" s="257">
        <v>3580</v>
      </c>
      <c r="C3643" s="256">
        <v>104.65585627737121</v>
      </c>
    </row>
    <row r="3644" spans="2:3" x14ac:dyDescent="0.25">
      <c r="B3644" s="257">
        <v>3581</v>
      </c>
      <c r="C3644" s="256">
        <v>131.47732185251121</v>
      </c>
    </row>
    <row r="3645" spans="2:3" x14ac:dyDescent="0.25">
      <c r="B3645" s="257">
        <v>3582</v>
      </c>
      <c r="C3645" s="256">
        <v>132.43422100712863</v>
      </c>
    </row>
    <row r="3646" spans="2:3" x14ac:dyDescent="0.25">
      <c r="B3646" s="257">
        <v>3583</v>
      </c>
      <c r="C3646" s="256">
        <v>140.34182376591613</v>
      </c>
    </row>
    <row r="3647" spans="2:3" x14ac:dyDescent="0.25">
      <c r="B3647" s="257">
        <v>3584</v>
      </c>
      <c r="C3647" s="256">
        <v>121.62718471609988</v>
      </c>
    </row>
    <row r="3648" spans="2:3" x14ac:dyDescent="0.25">
      <c r="B3648" s="257">
        <v>3585</v>
      </c>
      <c r="C3648" s="256">
        <v>95.916225889501462</v>
      </c>
    </row>
    <row r="3649" spans="2:3" x14ac:dyDescent="0.25">
      <c r="B3649" s="257">
        <v>3586</v>
      </c>
      <c r="C3649" s="256">
        <v>94.445449238847672</v>
      </c>
    </row>
    <row r="3650" spans="2:3" x14ac:dyDescent="0.25">
      <c r="B3650" s="257">
        <v>3587</v>
      </c>
      <c r="C3650" s="256">
        <v>143.50816817001805</v>
      </c>
    </row>
    <row r="3651" spans="2:3" x14ac:dyDescent="0.25">
      <c r="B3651" s="257">
        <v>3588</v>
      </c>
      <c r="C3651" s="256">
        <v>93.838102458925093</v>
      </c>
    </row>
    <row r="3652" spans="2:3" x14ac:dyDescent="0.25">
      <c r="B3652" s="257">
        <v>3589</v>
      </c>
      <c r="C3652" s="256">
        <v>67.386871984037015</v>
      </c>
    </row>
    <row r="3653" spans="2:3" x14ac:dyDescent="0.25">
      <c r="B3653" s="257">
        <v>3590</v>
      </c>
      <c r="C3653" s="256">
        <v>124.78780482956044</v>
      </c>
    </row>
    <row r="3654" spans="2:3" x14ac:dyDescent="0.25">
      <c r="B3654" s="257">
        <v>3591</v>
      </c>
      <c r="C3654" s="256">
        <v>96.698750569114395</v>
      </c>
    </row>
    <row r="3655" spans="2:3" x14ac:dyDescent="0.25">
      <c r="B3655" s="257">
        <v>3592</v>
      </c>
      <c r="C3655" s="256">
        <v>110.42869626091093</v>
      </c>
    </row>
    <row r="3656" spans="2:3" x14ac:dyDescent="0.25">
      <c r="B3656" s="257">
        <v>3593</v>
      </c>
      <c r="C3656" s="256">
        <v>120.32846544628518</v>
      </c>
    </row>
    <row r="3657" spans="2:3" x14ac:dyDescent="0.25">
      <c r="B3657" s="257">
        <v>3594</v>
      </c>
      <c r="C3657" s="256">
        <v>95.075850185376424</v>
      </c>
    </row>
    <row r="3658" spans="2:3" x14ac:dyDescent="0.25">
      <c r="B3658" s="257">
        <v>3595</v>
      </c>
      <c r="C3658" s="256">
        <v>129.18206560196978</v>
      </c>
    </row>
    <row r="3659" spans="2:3" x14ac:dyDescent="0.25">
      <c r="B3659" s="257">
        <v>3596</v>
      </c>
      <c r="C3659" s="256">
        <v>169.74659976379053</v>
      </c>
    </row>
    <row r="3660" spans="2:3" x14ac:dyDescent="0.25">
      <c r="B3660" s="257">
        <v>3597</v>
      </c>
      <c r="C3660" s="256">
        <v>126.70858071545577</v>
      </c>
    </row>
    <row r="3661" spans="2:3" x14ac:dyDescent="0.25">
      <c r="B3661" s="257">
        <v>3598</v>
      </c>
      <c r="C3661" s="256">
        <v>110.86116714517794</v>
      </c>
    </row>
    <row r="3662" spans="2:3" x14ac:dyDescent="0.25">
      <c r="B3662" s="257">
        <v>3599</v>
      </c>
      <c r="C3662" s="256">
        <v>116.59456413297116</v>
      </c>
    </row>
    <row r="3663" spans="2:3" x14ac:dyDescent="0.25">
      <c r="B3663" s="257">
        <v>3600</v>
      </c>
      <c r="C3663" s="256">
        <v>133.2010269273334</v>
      </c>
    </row>
    <row r="3664" spans="2:3" x14ac:dyDescent="0.25">
      <c r="B3664" s="257">
        <v>3601</v>
      </c>
      <c r="C3664" s="256">
        <v>165.87497235564354</v>
      </c>
    </row>
    <row r="3665" spans="2:3" x14ac:dyDescent="0.25">
      <c r="B3665" s="257">
        <v>3602</v>
      </c>
      <c r="C3665" s="256">
        <v>135.30534800126318</v>
      </c>
    </row>
    <row r="3666" spans="2:3" x14ac:dyDescent="0.25">
      <c r="B3666" s="257">
        <v>3603</v>
      </c>
      <c r="C3666" s="256">
        <v>157.24480017146379</v>
      </c>
    </row>
    <row r="3667" spans="2:3" x14ac:dyDescent="0.25">
      <c r="B3667" s="257">
        <v>3604</v>
      </c>
      <c r="C3667" s="256">
        <v>121.66289621421627</v>
      </c>
    </row>
    <row r="3668" spans="2:3" x14ac:dyDescent="0.25">
      <c r="B3668" s="257">
        <v>3605</v>
      </c>
      <c r="C3668" s="256">
        <v>101.27779168996153</v>
      </c>
    </row>
    <row r="3669" spans="2:3" x14ac:dyDescent="0.25">
      <c r="B3669" s="257">
        <v>3606</v>
      </c>
      <c r="C3669" s="256">
        <v>112.21794422762581</v>
      </c>
    </row>
    <row r="3670" spans="2:3" x14ac:dyDescent="0.25">
      <c r="B3670" s="257">
        <v>3607</v>
      </c>
      <c r="C3670" s="256">
        <v>126.10117745870164</v>
      </c>
    </row>
    <row r="3671" spans="2:3" x14ac:dyDescent="0.25">
      <c r="B3671" s="257">
        <v>3608</v>
      </c>
      <c r="C3671" s="256">
        <v>103.58335888157121</v>
      </c>
    </row>
    <row r="3672" spans="2:3" x14ac:dyDescent="0.25">
      <c r="B3672" s="257">
        <v>3609</v>
      </c>
      <c r="C3672" s="256">
        <v>141.52242346793685</v>
      </c>
    </row>
    <row r="3673" spans="2:3" x14ac:dyDescent="0.25">
      <c r="B3673" s="257">
        <v>3610</v>
      </c>
      <c r="C3673" s="256">
        <v>124.71130644300607</v>
      </c>
    </row>
    <row r="3674" spans="2:3" x14ac:dyDescent="0.25">
      <c r="B3674" s="257">
        <v>3611</v>
      </c>
      <c r="C3674" s="256">
        <v>136.76827148273699</v>
      </c>
    </row>
    <row r="3675" spans="2:3" x14ac:dyDescent="0.25">
      <c r="B3675" s="257">
        <v>3612</v>
      </c>
      <c r="C3675" s="256">
        <v>139.66210728634701</v>
      </c>
    </row>
    <row r="3676" spans="2:3" x14ac:dyDescent="0.25">
      <c r="B3676" s="257">
        <v>3613</v>
      </c>
      <c r="C3676" s="256">
        <v>79.355296294798904</v>
      </c>
    </row>
    <row r="3677" spans="2:3" x14ac:dyDescent="0.25">
      <c r="B3677" s="257">
        <v>3614</v>
      </c>
      <c r="C3677" s="256">
        <v>112.9935503092659</v>
      </c>
    </row>
    <row r="3678" spans="2:3" x14ac:dyDescent="0.25">
      <c r="B3678" s="257">
        <v>3615</v>
      </c>
      <c r="C3678" s="256">
        <v>102.13138534240579</v>
      </c>
    </row>
    <row r="3679" spans="2:3" x14ac:dyDescent="0.25">
      <c r="B3679" s="257">
        <v>3616</v>
      </c>
      <c r="C3679" s="256">
        <v>123.29932097952161</v>
      </c>
    </row>
    <row r="3680" spans="2:3" x14ac:dyDescent="0.25">
      <c r="B3680" s="257">
        <v>3617</v>
      </c>
      <c r="C3680" s="256">
        <v>88.600031303798886</v>
      </c>
    </row>
    <row r="3681" spans="2:3" x14ac:dyDescent="0.25">
      <c r="B3681" s="257">
        <v>3618</v>
      </c>
      <c r="C3681" s="256">
        <v>85.548815516559998</v>
      </c>
    </row>
    <row r="3682" spans="2:3" x14ac:dyDescent="0.25">
      <c r="B3682" s="257">
        <v>3619</v>
      </c>
      <c r="C3682" s="256">
        <v>107.82175249483925</v>
      </c>
    </row>
    <row r="3683" spans="2:3" x14ac:dyDescent="0.25">
      <c r="B3683" s="257">
        <v>3620</v>
      </c>
      <c r="C3683" s="256">
        <v>138.10132126110028</v>
      </c>
    </row>
    <row r="3684" spans="2:3" x14ac:dyDescent="0.25">
      <c r="B3684" s="257">
        <v>3621</v>
      </c>
      <c r="C3684" s="256">
        <v>142.36674847810013</v>
      </c>
    </row>
    <row r="3685" spans="2:3" x14ac:dyDescent="0.25">
      <c r="B3685" s="257">
        <v>3622</v>
      </c>
      <c r="C3685" s="256">
        <v>125.9253510462832</v>
      </c>
    </row>
    <row r="3686" spans="2:3" x14ac:dyDescent="0.25">
      <c r="B3686" s="257">
        <v>3623</v>
      </c>
      <c r="C3686" s="256">
        <v>128.47101511227217</v>
      </c>
    </row>
    <row r="3687" spans="2:3" x14ac:dyDescent="0.25">
      <c r="B3687" s="257">
        <v>3624</v>
      </c>
      <c r="C3687" s="256">
        <v>118.01601733985649</v>
      </c>
    </row>
    <row r="3688" spans="2:3" x14ac:dyDescent="0.25">
      <c r="B3688" s="257">
        <v>3625</v>
      </c>
      <c r="C3688" s="256">
        <v>96.726742885907726</v>
      </c>
    </row>
    <row r="3689" spans="2:3" x14ac:dyDescent="0.25">
      <c r="B3689" s="257">
        <v>3626</v>
      </c>
      <c r="C3689" s="256">
        <v>93.188422949931237</v>
      </c>
    </row>
    <row r="3690" spans="2:3" x14ac:dyDescent="0.25">
      <c r="B3690" s="257">
        <v>3627</v>
      </c>
      <c r="C3690" s="256">
        <v>133.30629876319563</v>
      </c>
    </row>
    <row r="3691" spans="2:3" x14ac:dyDescent="0.25">
      <c r="B3691" s="257">
        <v>3628</v>
      </c>
      <c r="C3691" s="256">
        <v>111.27179566770455</v>
      </c>
    </row>
    <row r="3692" spans="2:3" x14ac:dyDescent="0.25">
      <c r="B3692" s="257">
        <v>3629</v>
      </c>
      <c r="C3692" s="256">
        <v>101.75962019320079</v>
      </c>
    </row>
    <row r="3693" spans="2:3" x14ac:dyDescent="0.25">
      <c r="B3693" s="257">
        <v>3630</v>
      </c>
      <c r="C3693" s="256">
        <v>78.246795782417109</v>
      </c>
    </row>
    <row r="3694" spans="2:3" x14ac:dyDescent="0.25">
      <c r="B3694" s="257">
        <v>3631</v>
      </c>
      <c r="C3694" s="256">
        <v>100.24507765717162</v>
      </c>
    </row>
    <row r="3695" spans="2:3" x14ac:dyDescent="0.25">
      <c r="B3695" s="257">
        <v>3632</v>
      </c>
      <c r="C3695" s="256">
        <v>99.275637710891601</v>
      </c>
    </row>
    <row r="3696" spans="2:3" x14ac:dyDescent="0.25">
      <c r="B3696" s="257">
        <v>3633</v>
      </c>
      <c r="C3696" s="256">
        <v>153.882479826674</v>
      </c>
    </row>
    <row r="3697" spans="2:3" x14ac:dyDescent="0.25">
      <c r="B3697" s="257">
        <v>3634</v>
      </c>
      <c r="C3697" s="256">
        <v>123.83648280437917</v>
      </c>
    </row>
    <row r="3698" spans="2:3" x14ac:dyDescent="0.25">
      <c r="B3698" s="257">
        <v>3635</v>
      </c>
      <c r="C3698" s="256">
        <v>83.354745916742374</v>
      </c>
    </row>
    <row r="3699" spans="2:3" x14ac:dyDescent="0.25">
      <c r="B3699" s="257">
        <v>3636</v>
      </c>
      <c r="C3699" s="256">
        <v>128.01103393673563</v>
      </c>
    </row>
    <row r="3700" spans="2:3" x14ac:dyDescent="0.25">
      <c r="B3700" s="257">
        <v>3637</v>
      </c>
      <c r="C3700" s="256">
        <v>103.31127912369058</v>
      </c>
    </row>
    <row r="3701" spans="2:3" x14ac:dyDescent="0.25">
      <c r="B3701" s="257">
        <v>3638</v>
      </c>
      <c r="C3701" s="256">
        <v>91.969046838146397</v>
      </c>
    </row>
    <row r="3702" spans="2:3" x14ac:dyDescent="0.25">
      <c r="B3702" s="257">
        <v>3639</v>
      </c>
      <c r="C3702" s="256">
        <v>87.870589083793789</v>
      </c>
    </row>
    <row r="3703" spans="2:3" x14ac:dyDescent="0.25">
      <c r="B3703" s="257">
        <v>3640</v>
      </c>
      <c r="C3703" s="256">
        <v>115.19689484559231</v>
      </c>
    </row>
    <row r="3704" spans="2:3" x14ac:dyDescent="0.25">
      <c r="B3704" s="257">
        <v>3641</v>
      </c>
      <c r="C3704" s="256">
        <v>91.828981908210011</v>
      </c>
    </row>
    <row r="3705" spans="2:3" x14ac:dyDescent="0.25">
      <c r="B3705" s="257">
        <v>3642</v>
      </c>
      <c r="C3705" s="256">
        <v>101.25379913283585</v>
      </c>
    </row>
    <row r="3706" spans="2:3" x14ac:dyDescent="0.25">
      <c r="B3706" s="257">
        <v>3643</v>
      </c>
      <c r="C3706" s="256">
        <v>176.03085054955685</v>
      </c>
    </row>
    <row r="3707" spans="2:3" x14ac:dyDescent="0.25">
      <c r="B3707" s="257">
        <v>3644</v>
      </c>
      <c r="C3707" s="256">
        <v>89.586999962627033</v>
      </c>
    </row>
    <row r="3708" spans="2:3" x14ac:dyDescent="0.25">
      <c r="B3708" s="257">
        <v>3645</v>
      </c>
      <c r="C3708" s="256">
        <v>97.091664329644516</v>
      </c>
    </row>
    <row r="3709" spans="2:3" x14ac:dyDescent="0.25">
      <c r="B3709" s="257">
        <v>3646</v>
      </c>
      <c r="C3709" s="256">
        <v>92.26457686251058</v>
      </c>
    </row>
    <row r="3710" spans="2:3" x14ac:dyDescent="0.25">
      <c r="B3710" s="257">
        <v>3647</v>
      </c>
      <c r="C3710" s="256">
        <v>174.44550325272039</v>
      </c>
    </row>
    <row r="3711" spans="2:3" x14ac:dyDescent="0.25">
      <c r="B3711" s="257">
        <v>3648</v>
      </c>
      <c r="C3711" s="256">
        <v>66.262844410744052</v>
      </c>
    </row>
    <row r="3712" spans="2:3" x14ac:dyDescent="0.25">
      <c r="B3712" s="257">
        <v>3649</v>
      </c>
      <c r="C3712" s="256">
        <v>137.299268050752</v>
      </c>
    </row>
    <row r="3713" spans="2:3" x14ac:dyDescent="0.25">
      <c r="B3713" s="257">
        <v>3650</v>
      </c>
      <c r="C3713" s="256">
        <v>153.96888792418721</v>
      </c>
    </row>
    <row r="3714" spans="2:3" x14ac:dyDescent="0.25">
      <c r="B3714" s="257">
        <v>3651</v>
      </c>
      <c r="C3714" s="256">
        <v>69.066675975772853</v>
      </c>
    </row>
    <row r="3715" spans="2:3" x14ac:dyDescent="0.25">
      <c r="B3715" s="257">
        <v>3652</v>
      </c>
      <c r="C3715" s="256">
        <v>152.08221070196367</v>
      </c>
    </row>
    <row r="3716" spans="2:3" x14ac:dyDescent="0.25">
      <c r="B3716" s="257">
        <v>3653</v>
      </c>
      <c r="C3716" s="256">
        <v>126.74607961904923</v>
      </c>
    </row>
    <row r="3717" spans="2:3" x14ac:dyDescent="0.25">
      <c r="B3717" s="257">
        <v>3654</v>
      </c>
      <c r="C3717" s="256">
        <v>116.32201051026905</v>
      </c>
    </row>
    <row r="3718" spans="2:3" x14ac:dyDescent="0.25">
      <c r="B3718" s="257">
        <v>3655</v>
      </c>
      <c r="C3718" s="256">
        <v>90.226726930975104</v>
      </c>
    </row>
    <row r="3719" spans="2:3" x14ac:dyDescent="0.25">
      <c r="B3719" s="257">
        <v>3656</v>
      </c>
      <c r="C3719" s="256">
        <v>118.91497566523212</v>
      </c>
    </row>
    <row r="3720" spans="2:3" x14ac:dyDescent="0.25">
      <c r="B3720" s="257">
        <v>3657</v>
      </c>
      <c r="C3720" s="256">
        <v>135.38296863434928</v>
      </c>
    </row>
    <row r="3721" spans="2:3" x14ac:dyDescent="0.25">
      <c r="B3721" s="257">
        <v>3658</v>
      </c>
      <c r="C3721" s="256">
        <v>102.21159646926768</v>
      </c>
    </row>
    <row r="3722" spans="2:3" x14ac:dyDescent="0.25">
      <c r="B3722" s="257">
        <v>3659</v>
      </c>
      <c r="C3722" s="256">
        <v>138.36254172902861</v>
      </c>
    </row>
    <row r="3723" spans="2:3" x14ac:dyDescent="0.25">
      <c r="B3723" s="257">
        <v>3660</v>
      </c>
      <c r="C3723" s="256">
        <v>140.42007428478377</v>
      </c>
    </row>
    <row r="3724" spans="2:3" x14ac:dyDescent="0.25">
      <c r="B3724" s="257">
        <v>3661</v>
      </c>
      <c r="C3724" s="256">
        <v>98.693313618924478</v>
      </c>
    </row>
    <row r="3725" spans="2:3" x14ac:dyDescent="0.25">
      <c r="B3725" s="257">
        <v>3662</v>
      </c>
      <c r="C3725" s="256">
        <v>129.30284485163011</v>
      </c>
    </row>
    <row r="3726" spans="2:3" x14ac:dyDescent="0.25">
      <c r="B3726" s="257">
        <v>3663</v>
      </c>
      <c r="C3726" s="256">
        <v>121.31202117107325</v>
      </c>
    </row>
    <row r="3727" spans="2:3" x14ac:dyDescent="0.25">
      <c r="B3727" s="257">
        <v>3664</v>
      </c>
      <c r="C3727" s="256">
        <v>134.34360705471818</v>
      </c>
    </row>
    <row r="3728" spans="2:3" x14ac:dyDescent="0.25">
      <c r="B3728" s="257">
        <v>3665</v>
      </c>
      <c r="C3728" s="256">
        <v>113.20830298392518</v>
      </c>
    </row>
    <row r="3729" spans="2:3" x14ac:dyDescent="0.25">
      <c r="B3729" s="257">
        <v>3666</v>
      </c>
      <c r="C3729" s="256">
        <v>142.54192403542817</v>
      </c>
    </row>
    <row r="3730" spans="2:3" x14ac:dyDescent="0.25">
      <c r="B3730" s="257">
        <v>3667</v>
      </c>
      <c r="C3730" s="256">
        <v>144.86525315702201</v>
      </c>
    </row>
    <row r="3731" spans="2:3" x14ac:dyDescent="0.25">
      <c r="B3731" s="257">
        <v>3668</v>
      </c>
      <c r="C3731" s="256">
        <v>132.40477190833377</v>
      </c>
    </row>
    <row r="3732" spans="2:3" x14ac:dyDescent="0.25">
      <c r="B3732" s="257">
        <v>3669</v>
      </c>
      <c r="C3732" s="256">
        <v>81.375857790764343</v>
      </c>
    </row>
    <row r="3733" spans="2:3" x14ac:dyDescent="0.25">
      <c r="B3733" s="257">
        <v>3670</v>
      </c>
      <c r="C3733" s="256">
        <v>114.8075244394107</v>
      </c>
    </row>
    <row r="3734" spans="2:3" x14ac:dyDescent="0.25">
      <c r="B3734" s="257">
        <v>3671</v>
      </c>
      <c r="C3734" s="256">
        <v>172.49248425813846</v>
      </c>
    </row>
    <row r="3735" spans="2:3" x14ac:dyDescent="0.25">
      <c r="B3735" s="257">
        <v>3672</v>
      </c>
      <c r="C3735" s="256">
        <v>126.47111104871533</v>
      </c>
    </row>
    <row r="3736" spans="2:3" x14ac:dyDescent="0.25">
      <c r="B3736" s="257">
        <v>3673</v>
      </c>
      <c r="C3736" s="256">
        <v>103.35481473002798</v>
      </c>
    </row>
    <row r="3737" spans="2:3" x14ac:dyDescent="0.25">
      <c r="B3737" s="257">
        <v>3674</v>
      </c>
      <c r="C3737" s="256">
        <v>112.86495095675525</v>
      </c>
    </row>
    <row r="3738" spans="2:3" x14ac:dyDescent="0.25">
      <c r="B3738" s="257">
        <v>3675</v>
      </c>
      <c r="C3738" s="256">
        <v>105.17676782999555</v>
      </c>
    </row>
    <row r="3739" spans="2:3" x14ac:dyDescent="0.25">
      <c r="B3739" s="257">
        <v>3676</v>
      </c>
      <c r="C3739" s="256">
        <v>93.850571512081558</v>
      </c>
    </row>
    <row r="3740" spans="2:3" x14ac:dyDescent="0.25">
      <c r="B3740" s="257">
        <v>3677</v>
      </c>
      <c r="C3740" s="256">
        <v>153.66277916686653</v>
      </c>
    </row>
    <row r="3741" spans="2:3" x14ac:dyDescent="0.25">
      <c r="B3741" s="257">
        <v>3678</v>
      </c>
      <c r="C3741" s="256">
        <v>110.2857945509226</v>
      </c>
    </row>
    <row r="3742" spans="2:3" x14ac:dyDescent="0.25">
      <c r="B3742" s="257">
        <v>3679</v>
      </c>
      <c r="C3742" s="256">
        <v>105.44495803022056</v>
      </c>
    </row>
    <row r="3743" spans="2:3" x14ac:dyDescent="0.25">
      <c r="B3743" s="257">
        <v>3680</v>
      </c>
      <c r="C3743" s="256">
        <v>134.10083119674871</v>
      </c>
    </row>
    <row r="3744" spans="2:3" x14ac:dyDescent="0.25">
      <c r="B3744" s="257">
        <v>3681</v>
      </c>
      <c r="C3744" s="256">
        <v>91.238730829628807</v>
      </c>
    </row>
    <row r="3745" spans="2:3" x14ac:dyDescent="0.25">
      <c r="B3745" s="257">
        <v>3682</v>
      </c>
      <c r="C3745" s="256">
        <v>82.973566680289522</v>
      </c>
    </row>
    <row r="3746" spans="2:3" x14ac:dyDescent="0.25">
      <c r="B3746" s="257">
        <v>3683</v>
      </c>
      <c r="C3746" s="256">
        <v>91.181433692336583</v>
      </c>
    </row>
    <row r="3747" spans="2:3" x14ac:dyDescent="0.25">
      <c r="B3747" s="257">
        <v>3684</v>
      </c>
      <c r="C3747" s="256">
        <v>121.55514446592926</v>
      </c>
    </row>
    <row r="3748" spans="2:3" x14ac:dyDescent="0.25">
      <c r="B3748" s="257">
        <v>3685</v>
      </c>
      <c r="C3748" s="256">
        <v>128.71193521171054</v>
      </c>
    </row>
    <row r="3749" spans="2:3" x14ac:dyDescent="0.25">
      <c r="B3749" s="257">
        <v>3686</v>
      </c>
      <c r="C3749" s="256">
        <v>80.184584361807964</v>
      </c>
    </row>
    <row r="3750" spans="2:3" x14ac:dyDescent="0.25">
      <c r="B3750" s="257">
        <v>3687</v>
      </c>
      <c r="C3750" s="256">
        <v>125.69846544513528</v>
      </c>
    </row>
    <row r="3751" spans="2:3" x14ac:dyDescent="0.25">
      <c r="B3751" s="257">
        <v>3688</v>
      </c>
      <c r="C3751" s="256">
        <v>119.74135046785879</v>
      </c>
    </row>
    <row r="3752" spans="2:3" x14ac:dyDescent="0.25">
      <c r="B3752" s="257">
        <v>3689</v>
      </c>
      <c r="C3752" s="256">
        <v>135.84628482359003</v>
      </c>
    </row>
    <row r="3753" spans="2:3" x14ac:dyDescent="0.25">
      <c r="B3753" s="257">
        <v>3690</v>
      </c>
      <c r="C3753" s="256">
        <v>115.91692060487588</v>
      </c>
    </row>
    <row r="3754" spans="2:3" x14ac:dyDescent="0.25">
      <c r="B3754" s="257">
        <v>3691</v>
      </c>
      <c r="C3754" s="256">
        <v>124.84786253660685</v>
      </c>
    </row>
    <row r="3755" spans="2:3" x14ac:dyDescent="0.25">
      <c r="B3755" s="257">
        <v>3692</v>
      </c>
      <c r="C3755" s="256">
        <v>90.282258413992722</v>
      </c>
    </row>
    <row r="3756" spans="2:3" x14ac:dyDescent="0.25">
      <c r="B3756" s="257">
        <v>3693</v>
      </c>
      <c r="C3756" s="256">
        <v>108.08468351256538</v>
      </c>
    </row>
    <row r="3757" spans="2:3" x14ac:dyDescent="0.25">
      <c r="B3757" s="257">
        <v>3694</v>
      </c>
      <c r="C3757" s="256">
        <v>162.72246088389505</v>
      </c>
    </row>
    <row r="3758" spans="2:3" x14ac:dyDescent="0.25">
      <c r="B3758" s="257">
        <v>3695</v>
      </c>
      <c r="C3758" s="256">
        <v>83.30794183483728</v>
      </c>
    </row>
    <row r="3759" spans="2:3" x14ac:dyDescent="0.25">
      <c r="B3759" s="257">
        <v>3696</v>
      </c>
      <c r="C3759" s="256">
        <v>124.24406115647339</v>
      </c>
    </row>
    <row r="3760" spans="2:3" x14ac:dyDescent="0.25">
      <c r="B3760" s="257">
        <v>3697</v>
      </c>
      <c r="C3760" s="256">
        <v>144.25984981412216</v>
      </c>
    </row>
    <row r="3761" spans="2:3" x14ac:dyDescent="0.25">
      <c r="B3761" s="257">
        <v>3698</v>
      </c>
      <c r="C3761" s="256">
        <v>114.86129229771606</v>
      </c>
    </row>
    <row r="3762" spans="2:3" x14ac:dyDescent="0.25">
      <c r="B3762" s="257">
        <v>3699</v>
      </c>
      <c r="C3762" s="256">
        <v>148.50861005240029</v>
      </c>
    </row>
    <row r="3763" spans="2:3" x14ac:dyDescent="0.25">
      <c r="B3763" s="257">
        <v>3700</v>
      </c>
      <c r="C3763" s="256">
        <v>118.22591680301989</v>
      </c>
    </row>
    <row r="3764" spans="2:3" x14ac:dyDescent="0.25">
      <c r="B3764" s="257">
        <v>3701</v>
      </c>
      <c r="C3764" s="256">
        <v>119.60280713266977</v>
      </c>
    </row>
    <row r="3765" spans="2:3" x14ac:dyDescent="0.25">
      <c r="B3765" s="257">
        <v>3702</v>
      </c>
      <c r="C3765" s="256">
        <v>97.128562917015387</v>
      </c>
    </row>
    <row r="3766" spans="2:3" x14ac:dyDescent="0.25">
      <c r="B3766" s="257">
        <v>3703</v>
      </c>
      <c r="C3766" s="256">
        <v>173.4597811400088</v>
      </c>
    </row>
    <row r="3767" spans="2:3" x14ac:dyDescent="0.25">
      <c r="B3767" s="257">
        <v>3704</v>
      </c>
      <c r="C3767" s="256">
        <v>172.50290306957129</v>
      </c>
    </row>
    <row r="3768" spans="2:3" x14ac:dyDescent="0.25">
      <c r="B3768" s="257">
        <v>3705</v>
      </c>
      <c r="C3768" s="256">
        <v>130.23475725134278</v>
      </c>
    </row>
    <row r="3769" spans="2:3" x14ac:dyDescent="0.25">
      <c r="B3769" s="257">
        <v>3706</v>
      </c>
      <c r="C3769" s="256">
        <v>142.41290683019571</v>
      </c>
    </row>
    <row r="3770" spans="2:3" x14ac:dyDescent="0.25">
      <c r="B3770" s="257">
        <v>3707</v>
      </c>
      <c r="C3770" s="256">
        <v>152.27396590609916</v>
      </c>
    </row>
    <row r="3771" spans="2:3" x14ac:dyDescent="0.25">
      <c r="B3771" s="257">
        <v>3708</v>
      </c>
      <c r="C3771" s="256">
        <v>108.30990801705366</v>
      </c>
    </row>
    <row r="3772" spans="2:3" x14ac:dyDescent="0.25">
      <c r="B3772" s="257">
        <v>3709</v>
      </c>
      <c r="C3772" s="256">
        <v>94.040687734830087</v>
      </c>
    </row>
    <row r="3773" spans="2:3" x14ac:dyDescent="0.25">
      <c r="B3773" s="257">
        <v>3710</v>
      </c>
      <c r="C3773" s="256">
        <v>107.40109469808426</v>
      </c>
    </row>
    <row r="3774" spans="2:3" x14ac:dyDescent="0.25">
      <c r="B3774" s="257">
        <v>3711</v>
      </c>
      <c r="C3774" s="256">
        <v>141.49472968823716</v>
      </c>
    </row>
    <row r="3775" spans="2:3" x14ac:dyDescent="0.25">
      <c r="B3775" s="257">
        <v>3712</v>
      </c>
      <c r="C3775" s="256">
        <v>144.1666382529086</v>
      </c>
    </row>
    <row r="3776" spans="2:3" x14ac:dyDescent="0.25">
      <c r="B3776" s="257">
        <v>3713</v>
      </c>
      <c r="C3776" s="256">
        <v>121.47927560071093</v>
      </c>
    </row>
    <row r="3777" spans="2:3" x14ac:dyDescent="0.25">
      <c r="B3777" s="257">
        <v>3714</v>
      </c>
      <c r="C3777" s="256">
        <v>117.45177931288524</v>
      </c>
    </row>
    <row r="3778" spans="2:3" x14ac:dyDescent="0.25">
      <c r="B3778" s="257">
        <v>3715</v>
      </c>
      <c r="C3778" s="256">
        <v>134.94912048498483</v>
      </c>
    </row>
    <row r="3779" spans="2:3" x14ac:dyDescent="0.25">
      <c r="B3779" s="257">
        <v>3716</v>
      </c>
      <c r="C3779" s="256">
        <v>115.50438399945445</v>
      </c>
    </row>
    <row r="3780" spans="2:3" x14ac:dyDescent="0.25">
      <c r="B3780" s="257">
        <v>3717</v>
      </c>
      <c r="C3780" s="256">
        <v>88.345117550271056</v>
      </c>
    </row>
    <row r="3781" spans="2:3" x14ac:dyDescent="0.25">
      <c r="B3781" s="257">
        <v>3718</v>
      </c>
      <c r="C3781" s="256">
        <v>130.21502694764243</v>
      </c>
    </row>
    <row r="3782" spans="2:3" x14ac:dyDescent="0.25">
      <c r="B3782" s="257">
        <v>3719</v>
      </c>
      <c r="C3782" s="256">
        <v>178.87482038562024</v>
      </c>
    </row>
    <row r="3783" spans="2:3" x14ac:dyDescent="0.25">
      <c r="B3783" s="257">
        <v>3720</v>
      </c>
      <c r="C3783" s="256">
        <v>123.79207125879616</v>
      </c>
    </row>
    <row r="3784" spans="2:3" x14ac:dyDescent="0.25">
      <c r="B3784" s="257">
        <v>3721</v>
      </c>
      <c r="C3784" s="256">
        <v>139.83887434068802</v>
      </c>
    </row>
    <row r="3785" spans="2:3" x14ac:dyDescent="0.25">
      <c r="B3785" s="257">
        <v>3722</v>
      </c>
      <c r="C3785" s="256">
        <v>130.36630594856595</v>
      </c>
    </row>
    <row r="3786" spans="2:3" x14ac:dyDescent="0.25">
      <c r="B3786" s="257">
        <v>3723</v>
      </c>
      <c r="C3786" s="256">
        <v>148.87971238127824</v>
      </c>
    </row>
    <row r="3787" spans="2:3" x14ac:dyDescent="0.25">
      <c r="B3787" s="257">
        <v>3724</v>
      </c>
      <c r="C3787" s="256">
        <v>110.04815434280489</v>
      </c>
    </row>
    <row r="3788" spans="2:3" x14ac:dyDescent="0.25">
      <c r="B3788" s="257">
        <v>3725</v>
      </c>
      <c r="C3788" s="256">
        <v>103.3135402680786</v>
      </c>
    </row>
    <row r="3789" spans="2:3" x14ac:dyDescent="0.25">
      <c r="B3789" s="257">
        <v>3726</v>
      </c>
      <c r="C3789" s="256">
        <v>150.25860585404041</v>
      </c>
    </row>
    <row r="3790" spans="2:3" x14ac:dyDescent="0.25">
      <c r="B3790" s="257">
        <v>3727</v>
      </c>
      <c r="C3790" s="256">
        <v>115.90675783013639</v>
      </c>
    </row>
    <row r="3791" spans="2:3" x14ac:dyDescent="0.25">
      <c r="B3791" s="257">
        <v>3728</v>
      </c>
      <c r="C3791" s="256">
        <v>119.18003588593723</v>
      </c>
    </row>
    <row r="3792" spans="2:3" x14ac:dyDescent="0.25">
      <c r="B3792" s="257">
        <v>3729</v>
      </c>
      <c r="C3792" s="256">
        <v>103.54680761790627</v>
      </c>
    </row>
    <row r="3793" spans="2:3" x14ac:dyDescent="0.25">
      <c r="B3793" s="257">
        <v>3730</v>
      </c>
      <c r="C3793" s="256">
        <v>131.65994263494213</v>
      </c>
    </row>
    <row r="3794" spans="2:3" x14ac:dyDescent="0.25">
      <c r="B3794" s="257">
        <v>3731</v>
      </c>
      <c r="C3794" s="256">
        <v>138.60508448344248</v>
      </c>
    </row>
    <row r="3795" spans="2:3" x14ac:dyDescent="0.25">
      <c r="B3795" s="257">
        <v>3732</v>
      </c>
      <c r="C3795" s="256">
        <v>104.16589526707669</v>
      </c>
    </row>
    <row r="3796" spans="2:3" x14ac:dyDescent="0.25">
      <c r="B3796" s="257">
        <v>3733</v>
      </c>
      <c r="C3796" s="256">
        <v>119.57424130861705</v>
      </c>
    </row>
    <row r="3797" spans="2:3" x14ac:dyDescent="0.25">
      <c r="B3797" s="257">
        <v>3734</v>
      </c>
      <c r="C3797" s="256">
        <v>145.04725747138181</v>
      </c>
    </row>
    <row r="3798" spans="2:3" x14ac:dyDescent="0.25">
      <c r="B3798" s="257">
        <v>3735</v>
      </c>
      <c r="C3798" s="256">
        <v>115.60913665749801</v>
      </c>
    </row>
    <row r="3799" spans="2:3" x14ac:dyDescent="0.25">
      <c r="B3799" s="257">
        <v>3736</v>
      </c>
      <c r="C3799" s="256">
        <v>89.820773082427237</v>
      </c>
    </row>
    <row r="3800" spans="2:3" x14ac:dyDescent="0.25">
      <c r="B3800" s="257">
        <v>3737</v>
      </c>
      <c r="C3800" s="256">
        <v>103.48679167293702</v>
      </c>
    </row>
    <row r="3801" spans="2:3" x14ac:dyDescent="0.25">
      <c r="B3801" s="257">
        <v>3738</v>
      </c>
      <c r="C3801" s="256">
        <v>96.594021366657273</v>
      </c>
    </row>
    <row r="3802" spans="2:3" x14ac:dyDescent="0.25">
      <c r="B3802" s="257">
        <v>3739</v>
      </c>
      <c r="C3802" s="256">
        <v>137.04301408879687</v>
      </c>
    </row>
    <row r="3803" spans="2:3" x14ac:dyDescent="0.25">
      <c r="B3803" s="257">
        <v>3740</v>
      </c>
      <c r="C3803" s="256">
        <v>96.719914135758629</v>
      </c>
    </row>
    <row r="3804" spans="2:3" x14ac:dyDescent="0.25">
      <c r="B3804" s="257">
        <v>3741</v>
      </c>
      <c r="C3804" s="256">
        <v>97.950692042137064</v>
      </c>
    </row>
    <row r="3805" spans="2:3" x14ac:dyDescent="0.25">
      <c r="B3805" s="257">
        <v>3742</v>
      </c>
      <c r="C3805" s="256">
        <v>120.06889099309724</v>
      </c>
    </row>
    <row r="3806" spans="2:3" x14ac:dyDescent="0.25">
      <c r="B3806" s="257">
        <v>3743</v>
      </c>
      <c r="C3806" s="256">
        <v>97.676979502901759</v>
      </c>
    </row>
    <row r="3807" spans="2:3" x14ac:dyDescent="0.25">
      <c r="B3807" s="257">
        <v>3744</v>
      </c>
      <c r="C3807" s="256">
        <v>150.04797769419204</v>
      </c>
    </row>
    <row r="3808" spans="2:3" x14ac:dyDescent="0.25">
      <c r="B3808" s="257">
        <v>3745</v>
      </c>
      <c r="C3808" s="256">
        <v>168.76120724312199</v>
      </c>
    </row>
    <row r="3809" spans="2:3" x14ac:dyDescent="0.25">
      <c r="B3809" s="257">
        <v>3746</v>
      </c>
      <c r="C3809" s="256">
        <v>161.69627630256576</v>
      </c>
    </row>
    <row r="3810" spans="2:3" x14ac:dyDescent="0.25">
      <c r="B3810" s="257">
        <v>3747</v>
      </c>
      <c r="C3810" s="256">
        <v>104.11150337370789</v>
      </c>
    </row>
    <row r="3811" spans="2:3" x14ac:dyDescent="0.25">
      <c r="B3811" s="257">
        <v>3748</v>
      </c>
      <c r="C3811" s="256">
        <v>166.5612487319647</v>
      </c>
    </row>
    <row r="3812" spans="2:3" x14ac:dyDescent="0.25">
      <c r="B3812" s="257">
        <v>3749</v>
      </c>
      <c r="C3812" s="256">
        <v>164.83564507909915</v>
      </c>
    </row>
    <row r="3813" spans="2:3" x14ac:dyDescent="0.25">
      <c r="B3813" s="257">
        <v>3750</v>
      </c>
      <c r="C3813" s="256">
        <v>106.79925025022469</v>
      </c>
    </row>
    <row r="3814" spans="2:3" x14ac:dyDescent="0.25">
      <c r="B3814" s="257">
        <v>3751</v>
      </c>
      <c r="C3814" s="256">
        <v>104.2347840112884</v>
      </c>
    </row>
    <row r="3815" spans="2:3" x14ac:dyDescent="0.25">
      <c r="B3815" s="257">
        <v>3752</v>
      </c>
      <c r="C3815" s="256">
        <v>66.78775697604371</v>
      </c>
    </row>
    <row r="3816" spans="2:3" x14ac:dyDescent="0.25">
      <c r="B3816" s="257">
        <v>3753</v>
      </c>
      <c r="C3816" s="256">
        <v>158.97693563081296</v>
      </c>
    </row>
    <row r="3817" spans="2:3" x14ac:dyDescent="0.25">
      <c r="B3817" s="257">
        <v>3754</v>
      </c>
      <c r="C3817" s="256">
        <v>119.02434902430964</v>
      </c>
    </row>
    <row r="3818" spans="2:3" x14ac:dyDescent="0.25">
      <c r="B3818" s="257">
        <v>3755</v>
      </c>
      <c r="C3818" s="256">
        <v>144.66738461247687</v>
      </c>
    </row>
    <row r="3819" spans="2:3" x14ac:dyDescent="0.25">
      <c r="B3819" s="257">
        <v>3756</v>
      </c>
      <c r="C3819" s="256">
        <v>148.86661480210739</v>
      </c>
    </row>
    <row r="3820" spans="2:3" x14ac:dyDescent="0.25">
      <c r="B3820" s="257">
        <v>3757</v>
      </c>
      <c r="C3820" s="256">
        <v>96.130717215710092</v>
      </c>
    </row>
    <row r="3821" spans="2:3" x14ac:dyDescent="0.25">
      <c r="B3821" s="257">
        <v>3758</v>
      </c>
      <c r="C3821" s="256">
        <v>113.33407931615561</v>
      </c>
    </row>
    <row r="3822" spans="2:3" x14ac:dyDescent="0.25">
      <c r="B3822" s="257">
        <v>3759</v>
      </c>
      <c r="C3822" s="256">
        <v>136.89969647850714</v>
      </c>
    </row>
    <row r="3823" spans="2:3" x14ac:dyDescent="0.25">
      <c r="B3823" s="257">
        <v>3760</v>
      </c>
      <c r="C3823" s="256">
        <v>103.66471556240631</v>
      </c>
    </row>
    <row r="3824" spans="2:3" x14ac:dyDescent="0.25">
      <c r="B3824" s="257">
        <v>3761</v>
      </c>
      <c r="C3824" s="256">
        <v>142.40420285316122</v>
      </c>
    </row>
    <row r="3825" spans="2:3" x14ac:dyDescent="0.25">
      <c r="B3825" s="257">
        <v>3762</v>
      </c>
      <c r="C3825" s="256">
        <v>101.471880178682</v>
      </c>
    </row>
    <row r="3826" spans="2:3" x14ac:dyDescent="0.25">
      <c r="B3826" s="257">
        <v>3763</v>
      </c>
      <c r="C3826" s="256">
        <v>116.27134045075653</v>
      </c>
    </row>
    <row r="3827" spans="2:3" x14ac:dyDescent="0.25">
      <c r="B3827" s="257">
        <v>3764</v>
      </c>
      <c r="C3827" s="256">
        <v>177.37120444509429</v>
      </c>
    </row>
    <row r="3828" spans="2:3" x14ac:dyDescent="0.25">
      <c r="B3828" s="257">
        <v>3765</v>
      </c>
      <c r="C3828" s="256">
        <v>109.4029605202103</v>
      </c>
    </row>
    <row r="3829" spans="2:3" x14ac:dyDescent="0.25">
      <c r="B3829" s="257">
        <v>3766</v>
      </c>
      <c r="C3829" s="256">
        <v>130.15948301514609</v>
      </c>
    </row>
    <row r="3830" spans="2:3" x14ac:dyDescent="0.25">
      <c r="B3830" s="257">
        <v>3767</v>
      </c>
      <c r="C3830" s="256">
        <v>95.989070968436977</v>
      </c>
    </row>
    <row r="3831" spans="2:3" x14ac:dyDescent="0.25">
      <c r="B3831" s="257">
        <v>3768</v>
      </c>
      <c r="C3831" s="256">
        <v>100.63349714503482</v>
      </c>
    </row>
    <row r="3832" spans="2:3" x14ac:dyDescent="0.25">
      <c r="B3832" s="257">
        <v>3769</v>
      </c>
      <c r="C3832" s="256">
        <v>95.365598977638712</v>
      </c>
    </row>
    <row r="3833" spans="2:3" x14ac:dyDescent="0.25">
      <c r="B3833" s="257">
        <v>3770</v>
      </c>
      <c r="C3833" s="256">
        <v>140.4622755758289</v>
      </c>
    </row>
    <row r="3834" spans="2:3" x14ac:dyDescent="0.25">
      <c r="B3834" s="257">
        <v>3771</v>
      </c>
      <c r="C3834" s="256">
        <v>128.35466638730747</v>
      </c>
    </row>
    <row r="3835" spans="2:3" x14ac:dyDescent="0.25">
      <c r="B3835" s="257">
        <v>3772</v>
      </c>
      <c r="C3835" s="256">
        <v>137.4271268244039</v>
      </c>
    </row>
    <row r="3836" spans="2:3" x14ac:dyDescent="0.25">
      <c r="B3836" s="257">
        <v>3773</v>
      </c>
      <c r="C3836" s="256">
        <v>103.23253174500179</v>
      </c>
    </row>
    <row r="3837" spans="2:3" x14ac:dyDescent="0.25">
      <c r="B3837" s="257">
        <v>3774</v>
      </c>
      <c r="C3837" s="256">
        <v>60.530471944323466</v>
      </c>
    </row>
    <row r="3838" spans="2:3" x14ac:dyDescent="0.25">
      <c r="B3838" s="257">
        <v>3775</v>
      </c>
      <c r="C3838" s="256">
        <v>106.19262922944569</v>
      </c>
    </row>
    <row r="3839" spans="2:3" x14ac:dyDescent="0.25">
      <c r="B3839" s="257">
        <v>3776</v>
      </c>
      <c r="C3839" s="256">
        <v>107.6445535735058</v>
      </c>
    </row>
    <row r="3840" spans="2:3" x14ac:dyDescent="0.25">
      <c r="B3840" s="257">
        <v>3777</v>
      </c>
      <c r="C3840" s="256">
        <v>150.38327361549602</v>
      </c>
    </row>
    <row r="3841" spans="2:3" x14ac:dyDescent="0.25">
      <c r="B3841" s="257">
        <v>3778</v>
      </c>
      <c r="C3841" s="256">
        <v>94.625219139983813</v>
      </c>
    </row>
    <row r="3842" spans="2:3" x14ac:dyDescent="0.25">
      <c r="B3842" s="257">
        <v>3779</v>
      </c>
      <c r="C3842" s="256">
        <v>89.703707689762751</v>
      </c>
    </row>
    <row r="3843" spans="2:3" x14ac:dyDescent="0.25">
      <c r="B3843" s="257">
        <v>3780</v>
      </c>
      <c r="C3843" s="256">
        <v>151.14523256985058</v>
      </c>
    </row>
    <row r="3844" spans="2:3" x14ac:dyDescent="0.25">
      <c r="B3844" s="257">
        <v>3781</v>
      </c>
      <c r="C3844" s="256">
        <v>119.87681559759775</v>
      </c>
    </row>
    <row r="3845" spans="2:3" x14ac:dyDescent="0.25">
      <c r="B3845" s="257">
        <v>3782</v>
      </c>
      <c r="C3845" s="256">
        <v>118.1134051791384</v>
      </c>
    </row>
    <row r="3846" spans="2:3" x14ac:dyDescent="0.25">
      <c r="B3846" s="257">
        <v>3783</v>
      </c>
      <c r="C3846" s="256">
        <v>121.73954518951962</v>
      </c>
    </row>
    <row r="3847" spans="2:3" x14ac:dyDescent="0.25">
      <c r="B3847" s="257">
        <v>3784</v>
      </c>
      <c r="C3847" s="256">
        <v>103.26120318433149</v>
      </c>
    </row>
    <row r="3848" spans="2:3" x14ac:dyDescent="0.25">
      <c r="B3848" s="257">
        <v>3785</v>
      </c>
      <c r="C3848" s="256">
        <v>137.55240248355139</v>
      </c>
    </row>
    <row r="3849" spans="2:3" x14ac:dyDescent="0.25">
      <c r="B3849" s="257">
        <v>3786</v>
      </c>
      <c r="C3849" s="256">
        <v>65.680058952039843</v>
      </c>
    </row>
    <row r="3850" spans="2:3" x14ac:dyDescent="0.25">
      <c r="B3850" s="257">
        <v>3787</v>
      </c>
      <c r="C3850" s="256">
        <v>101.09447051261597</v>
      </c>
    </row>
    <row r="3851" spans="2:3" x14ac:dyDescent="0.25">
      <c r="B3851" s="257">
        <v>3788</v>
      </c>
      <c r="C3851" s="256">
        <v>150.25078280985562</v>
      </c>
    </row>
    <row r="3852" spans="2:3" x14ac:dyDescent="0.25">
      <c r="B3852" s="257">
        <v>3789</v>
      </c>
      <c r="C3852" s="256">
        <v>119.26291117341708</v>
      </c>
    </row>
    <row r="3853" spans="2:3" x14ac:dyDescent="0.25">
      <c r="B3853" s="257">
        <v>3790</v>
      </c>
      <c r="C3853" s="256">
        <v>148.61521216857631</v>
      </c>
    </row>
    <row r="3854" spans="2:3" x14ac:dyDescent="0.25">
      <c r="B3854" s="257">
        <v>3791</v>
      </c>
      <c r="C3854" s="256">
        <v>128.18305175901426</v>
      </c>
    </row>
    <row r="3855" spans="2:3" x14ac:dyDescent="0.25">
      <c r="B3855" s="257">
        <v>3792</v>
      </c>
      <c r="C3855" s="256">
        <v>144.57965885618827</v>
      </c>
    </row>
    <row r="3856" spans="2:3" x14ac:dyDescent="0.25">
      <c r="B3856" s="257">
        <v>3793</v>
      </c>
      <c r="C3856" s="256">
        <v>129.61447071654342</v>
      </c>
    </row>
    <row r="3857" spans="2:3" x14ac:dyDescent="0.25">
      <c r="B3857" s="257">
        <v>3794</v>
      </c>
      <c r="C3857" s="256">
        <v>152.57367215784257</v>
      </c>
    </row>
    <row r="3858" spans="2:3" x14ac:dyDescent="0.25">
      <c r="B3858" s="257">
        <v>3795</v>
      </c>
      <c r="C3858" s="256">
        <v>147.04030033737087</v>
      </c>
    </row>
    <row r="3859" spans="2:3" x14ac:dyDescent="0.25">
      <c r="B3859" s="257">
        <v>3796</v>
      </c>
      <c r="C3859" s="256">
        <v>107.67710843548538</v>
      </c>
    </row>
    <row r="3860" spans="2:3" x14ac:dyDescent="0.25">
      <c r="B3860" s="257">
        <v>3797</v>
      </c>
      <c r="C3860" s="256">
        <v>144.49215021352089</v>
      </c>
    </row>
    <row r="3861" spans="2:3" x14ac:dyDescent="0.25">
      <c r="B3861" s="257">
        <v>3798</v>
      </c>
      <c r="C3861" s="256">
        <v>127.13390609761913</v>
      </c>
    </row>
    <row r="3862" spans="2:3" x14ac:dyDescent="0.25">
      <c r="B3862" s="257">
        <v>3799</v>
      </c>
      <c r="C3862" s="256">
        <v>100.33313118705595</v>
      </c>
    </row>
    <row r="3863" spans="2:3" x14ac:dyDescent="0.25">
      <c r="B3863" s="257">
        <v>3800</v>
      </c>
      <c r="C3863" s="256">
        <v>130.1219354573484</v>
      </c>
    </row>
    <row r="3864" spans="2:3" x14ac:dyDescent="0.25">
      <c r="B3864" s="257">
        <v>3801</v>
      </c>
      <c r="C3864" s="256">
        <v>119.00678101433243</v>
      </c>
    </row>
    <row r="3865" spans="2:3" x14ac:dyDescent="0.25">
      <c r="B3865" s="257">
        <v>3802</v>
      </c>
      <c r="C3865" s="256">
        <v>148.23354627261634</v>
      </c>
    </row>
    <row r="3866" spans="2:3" x14ac:dyDescent="0.25">
      <c r="B3866" s="257">
        <v>3803</v>
      </c>
      <c r="C3866" s="256">
        <v>109.43290348876705</v>
      </c>
    </row>
    <row r="3867" spans="2:3" x14ac:dyDescent="0.25">
      <c r="B3867" s="257">
        <v>3804</v>
      </c>
      <c r="C3867" s="256">
        <v>138.40606097579206</v>
      </c>
    </row>
    <row r="3868" spans="2:3" x14ac:dyDescent="0.25">
      <c r="B3868" s="257">
        <v>3805</v>
      </c>
      <c r="C3868" s="256">
        <v>112.21814189700602</v>
      </c>
    </row>
    <row r="3869" spans="2:3" x14ac:dyDescent="0.25">
      <c r="B3869" s="257">
        <v>3806</v>
      </c>
      <c r="C3869" s="256">
        <v>105.91902325522553</v>
      </c>
    </row>
    <row r="3870" spans="2:3" x14ac:dyDescent="0.25">
      <c r="B3870" s="257">
        <v>3807</v>
      </c>
      <c r="C3870" s="256">
        <v>87.772099955112708</v>
      </c>
    </row>
    <row r="3871" spans="2:3" x14ac:dyDescent="0.25">
      <c r="B3871" s="257">
        <v>3808</v>
      </c>
      <c r="C3871" s="256">
        <v>110.21723814680325</v>
      </c>
    </row>
    <row r="3872" spans="2:3" x14ac:dyDescent="0.25">
      <c r="B3872" s="257">
        <v>3809</v>
      </c>
      <c r="C3872" s="256">
        <v>130.20079918516853</v>
      </c>
    </row>
    <row r="3873" spans="2:3" x14ac:dyDescent="0.25">
      <c r="B3873" s="257">
        <v>3810</v>
      </c>
      <c r="C3873" s="256">
        <v>88.569581976221585</v>
      </c>
    </row>
    <row r="3874" spans="2:3" x14ac:dyDescent="0.25">
      <c r="B3874" s="257">
        <v>3811</v>
      </c>
      <c r="C3874" s="256">
        <v>198.8684710899341</v>
      </c>
    </row>
    <row r="3875" spans="2:3" x14ac:dyDescent="0.25">
      <c r="B3875" s="257">
        <v>3812</v>
      </c>
      <c r="C3875" s="256">
        <v>159.04596744910893</v>
      </c>
    </row>
    <row r="3876" spans="2:3" x14ac:dyDescent="0.25">
      <c r="B3876" s="257">
        <v>3813</v>
      </c>
      <c r="C3876" s="256">
        <v>106.67297142496915</v>
      </c>
    </row>
    <row r="3877" spans="2:3" x14ac:dyDescent="0.25">
      <c r="B3877" s="257">
        <v>3814</v>
      </c>
      <c r="C3877" s="256">
        <v>102.6980792346025</v>
      </c>
    </row>
    <row r="3878" spans="2:3" x14ac:dyDescent="0.25">
      <c r="B3878" s="257">
        <v>3815</v>
      </c>
      <c r="C3878" s="256">
        <v>134.8875273807665</v>
      </c>
    </row>
    <row r="3879" spans="2:3" x14ac:dyDescent="0.25">
      <c r="B3879" s="257">
        <v>3816</v>
      </c>
      <c r="C3879" s="256">
        <v>110.23013761755406</v>
      </c>
    </row>
    <row r="3880" spans="2:3" x14ac:dyDescent="0.25">
      <c r="B3880" s="257">
        <v>3817</v>
      </c>
      <c r="C3880" s="256">
        <v>129.13398720117345</v>
      </c>
    </row>
    <row r="3881" spans="2:3" x14ac:dyDescent="0.25">
      <c r="B3881" s="257">
        <v>3818</v>
      </c>
      <c r="C3881" s="256">
        <v>151.08414367692041</v>
      </c>
    </row>
    <row r="3882" spans="2:3" x14ac:dyDescent="0.25">
      <c r="B3882" s="257">
        <v>3819</v>
      </c>
      <c r="C3882" s="256">
        <v>154.17304493851447</v>
      </c>
    </row>
    <row r="3883" spans="2:3" x14ac:dyDescent="0.25">
      <c r="B3883" s="257">
        <v>3820</v>
      </c>
      <c r="C3883" s="256">
        <v>80.695902397122538</v>
      </c>
    </row>
    <row r="3884" spans="2:3" x14ac:dyDescent="0.25">
      <c r="B3884" s="257">
        <v>3821</v>
      </c>
      <c r="C3884" s="256">
        <v>149.89379532969969</v>
      </c>
    </row>
    <row r="3885" spans="2:3" x14ac:dyDescent="0.25">
      <c r="B3885" s="257">
        <v>3822</v>
      </c>
      <c r="C3885" s="256">
        <v>102.26326299677902</v>
      </c>
    </row>
    <row r="3886" spans="2:3" x14ac:dyDescent="0.25">
      <c r="B3886" s="257">
        <v>3823</v>
      </c>
      <c r="C3886" s="256">
        <v>140.62475221163544</v>
      </c>
    </row>
    <row r="3887" spans="2:3" x14ac:dyDescent="0.25">
      <c r="B3887" s="257">
        <v>3824</v>
      </c>
      <c r="C3887" s="256">
        <v>87.606332488038504</v>
      </c>
    </row>
    <row r="3888" spans="2:3" x14ac:dyDescent="0.25">
      <c r="B3888" s="257">
        <v>3825</v>
      </c>
      <c r="C3888" s="256">
        <v>75.562055271802052</v>
      </c>
    </row>
    <row r="3889" spans="2:3" x14ac:dyDescent="0.25">
      <c r="B3889" s="257">
        <v>3826</v>
      </c>
      <c r="C3889" s="256">
        <v>138.18292783918903</v>
      </c>
    </row>
    <row r="3890" spans="2:3" x14ac:dyDescent="0.25">
      <c r="B3890" s="257">
        <v>3827</v>
      </c>
      <c r="C3890" s="256">
        <v>94.336823391339166</v>
      </c>
    </row>
    <row r="3891" spans="2:3" x14ac:dyDescent="0.25">
      <c r="B3891" s="257">
        <v>3828</v>
      </c>
      <c r="C3891" s="256">
        <v>87.438426042967336</v>
      </c>
    </row>
    <row r="3892" spans="2:3" x14ac:dyDescent="0.25">
      <c r="B3892" s="257">
        <v>3829</v>
      </c>
      <c r="C3892" s="256">
        <v>132.64939651763996</v>
      </c>
    </row>
    <row r="3893" spans="2:3" x14ac:dyDescent="0.25">
      <c r="B3893" s="257">
        <v>3830</v>
      </c>
      <c r="C3893" s="256">
        <v>98.974240897706323</v>
      </c>
    </row>
    <row r="3894" spans="2:3" x14ac:dyDescent="0.25">
      <c r="B3894" s="257">
        <v>3831</v>
      </c>
      <c r="C3894" s="256">
        <v>143.94228083923207</v>
      </c>
    </row>
    <row r="3895" spans="2:3" x14ac:dyDescent="0.25">
      <c r="B3895" s="257">
        <v>3832</v>
      </c>
      <c r="C3895" s="256">
        <v>136.1930837796684</v>
      </c>
    </row>
    <row r="3896" spans="2:3" x14ac:dyDescent="0.25">
      <c r="B3896" s="257">
        <v>3833</v>
      </c>
      <c r="C3896" s="256">
        <v>120.48598909412637</v>
      </c>
    </row>
    <row r="3897" spans="2:3" x14ac:dyDescent="0.25">
      <c r="B3897" s="257">
        <v>3834</v>
      </c>
      <c r="C3897" s="256">
        <v>123.55874822000469</v>
      </c>
    </row>
    <row r="3898" spans="2:3" x14ac:dyDescent="0.25">
      <c r="B3898" s="257">
        <v>3835</v>
      </c>
      <c r="C3898" s="256">
        <v>94.090082254728287</v>
      </c>
    </row>
    <row r="3899" spans="2:3" x14ac:dyDescent="0.25">
      <c r="B3899" s="257">
        <v>3836</v>
      </c>
      <c r="C3899" s="256">
        <v>113.31805320803038</v>
      </c>
    </row>
    <row r="3900" spans="2:3" x14ac:dyDescent="0.25">
      <c r="B3900" s="257">
        <v>3837</v>
      </c>
      <c r="C3900" s="256">
        <v>106.04877847520225</v>
      </c>
    </row>
    <row r="3901" spans="2:3" x14ac:dyDescent="0.25">
      <c r="B3901" s="257">
        <v>3838</v>
      </c>
      <c r="C3901" s="256">
        <v>160.61483445602209</v>
      </c>
    </row>
    <row r="3902" spans="2:3" x14ac:dyDescent="0.25">
      <c r="B3902" s="257">
        <v>3839</v>
      </c>
      <c r="C3902" s="256">
        <v>52.686402074202249</v>
      </c>
    </row>
    <row r="3903" spans="2:3" x14ac:dyDescent="0.25">
      <c r="B3903" s="257">
        <v>3840</v>
      </c>
      <c r="C3903" s="256">
        <v>95.768503762017531</v>
      </c>
    </row>
    <row r="3904" spans="2:3" x14ac:dyDescent="0.25">
      <c r="B3904" s="257">
        <v>3841</v>
      </c>
      <c r="C3904" s="256">
        <v>150.62480351247231</v>
      </c>
    </row>
    <row r="3905" spans="2:3" x14ac:dyDescent="0.25">
      <c r="B3905" s="257">
        <v>3842</v>
      </c>
      <c r="C3905" s="256">
        <v>133.04273999242642</v>
      </c>
    </row>
    <row r="3906" spans="2:3" x14ac:dyDescent="0.25">
      <c r="B3906" s="257">
        <v>3843</v>
      </c>
      <c r="C3906" s="256">
        <v>73.794672501866131</v>
      </c>
    </row>
    <row r="3907" spans="2:3" x14ac:dyDescent="0.25">
      <c r="B3907" s="257">
        <v>3844</v>
      </c>
      <c r="C3907" s="256">
        <v>132.08776706139898</v>
      </c>
    </row>
    <row r="3908" spans="2:3" x14ac:dyDescent="0.25">
      <c r="B3908" s="257">
        <v>3845</v>
      </c>
      <c r="C3908" s="256">
        <v>128.43597997735372</v>
      </c>
    </row>
    <row r="3909" spans="2:3" x14ac:dyDescent="0.25">
      <c r="B3909" s="257">
        <v>3846</v>
      </c>
      <c r="C3909" s="256">
        <v>129.60103775656029</v>
      </c>
    </row>
    <row r="3910" spans="2:3" x14ac:dyDescent="0.25">
      <c r="B3910" s="257">
        <v>3847</v>
      </c>
      <c r="C3910" s="256">
        <v>143.42602930721023</v>
      </c>
    </row>
    <row r="3911" spans="2:3" x14ac:dyDescent="0.25">
      <c r="B3911" s="257">
        <v>3848</v>
      </c>
      <c r="C3911" s="256">
        <v>116.07107979791812</v>
      </c>
    </row>
    <row r="3912" spans="2:3" x14ac:dyDescent="0.25">
      <c r="B3912" s="257">
        <v>3849</v>
      </c>
      <c r="C3912" s="256">
        <v>109.61983671067701</v>
      </c>
    </row>
    <row r="3913" spans="2:3" x14ac:dyDescent="0.25">
      <c r="B3913" s="257">
        <v>3850</v>
      </c>
      <c r="C3913" s="256">
        <v>125.92714988694566</v>
      </c>
    </row>
    <row r="3914" spans="2:3" x14ac:dyDescent="0.25">
      <c r="B3914" s="257">
        <v>3851</v>
      </c>
      <c r="C3914" s="256">
        <v>110.83738848265453</v>
      </c>
    </row>
    <row r="3915" spans="2:3" x14ac:dyDescent="0.25">
      <c r="B3915" s="257">
        <v>3852</v>
      </c>
      <c r="C3915" s="256">
        <v>134.30435160360037</v>
      </c>
    </row>
    <row r="3916" spans="2:3" x14ac:dyDescent="0.25">
      <c r="B3916" s="257">
        <v>3853</v>
      </c>
      <c r="C3916" s="256">
        <v>50.735490451057359</v>
      </c>
    </row>
    <row r="3917" spans="2:3" x14ac:dyDescent="0.25">
      <c r="B3917" s="257">
        <v>3854</v>
      </c>
      <c r="C3917" s="256">
        <v>131.40735876272208</v>
      </c>
    </row>
    <row r="3918" spans="2:3" x14ac:dyDescent="0.25">
      <c r="B3918" s="257">
        <v>3855</v>
      </c>
      <c r="C3918" s="256">
        <v>129.42175045925075</v>
      </c>
    </row>
    <row r="3919" spans="2:3" x14ac:dyDescent="0.25">
      <c r="B3919" s="257">
        <v>3856</v>
      </c>
      <c r="C3919" s="256">
        <v>174.21911229898626</v>
      </c>
    </row>
    <row r="3920" spans="2:3" x14ac:dyDescent="0.25">
      <c r="B3920" s="257">
        <v>3857</v>
      </c>
      <c r="C3920" s="256">
        <v>124.79295744848163</v>
      </c>
    </row>
    <row r="3921" spans="2:3" x14ac:dyDescent="0.25">
      <c r="B3921" s="257">
        <v>3858</v>
      </c>
      <c r="C3921" s="256">
        <v>73.853598406658932</v>
      </c>
    </row>
    <row r="3922" spans="2:3" x14ac:dyDescent="0.25">
      <c r="B3922" s="257">
        <v>3859</v>
      </c>
      <c r="C3922" s="256">
        <v>131.91503756145335</v>
      </c>
    </row>
    <row r="3923" spans="2:3" x14ac:dyDescent="0.25">
      <c r="B3923" s="257">
        <v>3860</v>
      </c>
      <c r="C3923" s="256">
        <v>122.86788591759846</v>
      </c>
    </row>
    <row r="3924" spans="2:3" x14ac:dyDescent="0.25">
      <c r="B3924" s="257">
        <v>3861</v>
      </c>
      <c r="C3924" s="256">
        <v>132.56514248526148</v>
      </c>
    </row>
    <row r="3925" spans="2:3" x14ac:dyDescent="0.25">
      <c r="B3925" s="257">
        <v>3862</v>
      </c>
      <c r="C3925" s="256">
        <v>122.81067839879921</v>
      </c>
    </row>
    <row r="3926" spans="2:3" x14ac:dyDescent="0.25">
      <c r="B3926" s="257">
        <v>3863</v>
      </c>
      <c r="C3926" s="256">
        <v>157.39898774618166</v>
      </c>
    </row>
    <row r="3927" spans="2:3" x14ac:dyDescent="0.25">
      <c r="B3927" s="257">
        <v>3864</v>
      </c>
      <c r="C3927" s="256">
        <v>113.36499126103108</v>
      </c>
    </row>
    <row r="3928" spans="2:3" x14ac:dyDescent="0.25">
      <c r="B3928" s="257">
        <v>3865</v>
      </c>
      <c r="C3928" s="256">
        <v>133.12859462957158</v>
      </c>
    </row>
    <row r="3929" spans="2:3" x14ac:dyDescent="0.25">
      <c r="B3929" s="257">
        <v>3866</v>
      </c>
      <c r="C3929" s="256">
        <v>138.0064647305033</v>
      </c>
    </row>
    <row r="3930" spans="2:3" x14ac:dyDescent="0.25">
      <c r="B3930" s="257">
        <v>3867</v>
      </c>
      <c r="C3930" s="256">
        <v>115.07661611895966</v>
      </c>
    </row>
    <row r="3931" spans="2:3" x14ac:dyDescent="0.25">
      <c r="B3931" s="257">
        <v>3868</v>
      </c>
      <c r="C3931" s="256">
        <v>137.35562543130439</v>
      </c>
    </row>
    <row r="3932" spans="2:3" x14ac:dyDescent="0.25">
      <c r="B3932" s="257">
        <v>3869</v>
      </c>
      <c r="C3932" s="256">
        <v>160.9979619555445</v>
      </c>
    </row>
    <row r="3933" spans="2:3" x14ac:dyDescent="0.25">
      <c r="B3933" s="257">
        <v>3870</v>
      </c>
      <c r="C3933" s="256">
        <v>145.44652957045631</v>
      </c>
    </row>
    <row r="3934" spans="2:3" x14ac:dyDescent="0.25">
      <c r="B3934" s="257">
        <v>3871</v>
      </c>
      <c r="C3934" s="256">
        <v>118.99271755257828</v>
      </c>
    </row>
    <row r="3935" spans="2:3" x14ac:dyDescent="0.25">
      <c r="B3935" s="257">
        <v>3872</v>
      </c>
      <c r="C3935" s="256">
        <v>126.20309133604016</v>
      </c>
    </row>
    <row r="3936" spans="2:3" x14ac:dyDescent="0.25">
      <c r="B3936" s="257">
        <v>3873</v>
      </c>
      <c r="C3936" s="256">
        <v>106.72609692146025</v>
      </c>
    </row>
    <row r="3937" spans="2:3" x14ac:dyDescent="0.25">
      <c r="B3937" s="257">
        <v>3874</v>
      </c>
      <c r="C3937" s="256">
        <v>133.51433211277859</v>
      </c>
    </row>
    <row r="3938" spans="2:3" x14ac:dyDescent="0.25">
      <c r="B3938" s="257">
        <v>3875</v>
      </c>
      <c r="C3938" s="256">
        <v>116.19838649768641</v>
      </c>
    </row>
    <row r="3939" spans="2:3" x14ac:dyDescent="0.25">
      <c r="B3939" s="257">
        <v>3876</v>
      </c>
      <c r="C3939" s="256">
        <v>125.84381389437229</v>
      </c>
    </row>
    <row r="3940" spans="2:3" x14ac:dyDescent="0.25">
      <c r="B3940" s="257">
        <v>3877</v>
      </c>
      <c r="C3940" s="256">
        <v>145.08939408077507</v>
      </c>
    </row>
    <row r="3941" spans="2:3" x14ac:dyDescent="0.25">
      <c r="B3941" s="257">
        <v>3878</v>
      </c>
      <c r="C3941" s="256">
        <v>102.91971528895256</v>
      </c>
    </row>
    <row r="3942" spans="2:3" x14ac:dyDescent="0.25">
      <c r="B3942" s="257">
        <v>3879</v>
      </c>
      <c r="C3942" s="256">
        <v>140.26392316076257</v>
      </c>
    </row>
    <row r="3943" spans="2:3" x14ac:dyDescent="0.25">
      <c r="B3943" s="257">
        <v>3880</v>
      </c>
      <c r="C3943" s="256">
        <v>119.46121760056667</v>
      </c>
    </row>
    <row r="3944" spans="2:3" x14ac:dyDescent="0.25">
      <c r="B3944" s="257">
        <v>3881</v>
      </c>
      <c r="C3944" s="256">
        <v>110.56489063633953</v>
      </c>
    </row>
    <row r="3945" spans="2:3" x14ac:dyDescent="0.25">
      <c r="B3945" s="257">
        <v>3882</v>
      </c>
      <c r="C3945" s="256">
        <v>138.78838333465379</v>
      </c>
    </row>
    <row r="3946" spans="2:3" x14ac:dyDescent="0.25">
      <c r="B3946" s="257">
        <v>3883</v>
      </c>
      <c r="C3946" s="256">
        <v>111.18723905173505</v>
      </c>
    </row>
    <row r="3947" spans="2:3" x14ac:dyDescent="0.25">
      <c r="B3947" s="257">
        <v>3884</v>
      </c>
      <c r="C3947" s="256">
        <v>141.92725781784631</v>
      </c>
    </row>
    <row r="3948" spans="2:3" x14ac:dyDescent="0.25">
      <c r="B3948" s="257">
        <v>3885</v>
      </c>
      <c r="C3948" s="256">
        <v>99.11507312303398</v>
      </c>
    </row>
    <row r="3949" spans="2:3" x14ac:dyDescent="0.25">
      <c r="B3949" s="257">
        <v>3886</v>
      </c>
      <c r="C3949" s="256">
        <v>93.039971871691534</v>
      </c>
    </row>
    <row r="3950" spans="2:3" x14ac:dyDescent="0.25">
      <c r="B3950" s="257">
        <v>3887</v>
      </c>
      <c r="C3950" s="256">
        <v>108.63678341795479</v>
      </c>
    </row>
    <row r="3951" spans="2:3" x14ac:dyDescent="0.25">
      <c r="B3951" s="257">
        <v>3888</v>
      </c>
      <c r="C3951" s="256">
        <v>150.06525976715881</v>
      </c>
    </row>
    <row r="3952" spans="2:3" x14ac:dyDescent="0.25">
      <c r="B3952" s="257">
        <v>3889</v>
      </c>
      <c r="C3952" s="256">
        <v>136.50110045027694</v>
      </c>
    </row>
    <row r="3953" spans="2:3" x14ac:dyDescent="0.25">
      <c r="B3953" s="257">
        <v>3890</v>
      </c>
      <c r="C3953" s="256">
        <v>83.650537836551663</v>
      </c>
    </row>
    <row r="3954" spans="2:3" x14ac:dyDescent="0.25">
      <c r="B3954" s="257">
        <v>3891</v>
      </c>
      <c r="C3954" s="256">
        <v>127.42958486703778</v>
      </c>
    </row>
    <row r="3955" spans="2:3" x14ac:dyDescent="0.25">
      <c r="B3955" s="257">
        <v>3892</v>
      </c>
      <c r="C3955" s="256">
        <v>124.07848758127376</v>
      </c>
    </row>
    <row r="3956" spans="2:3" x14ac:dyDescent="0.25">
      <c r="B3956" s="257">
        <v>3893</v>
      </c>
      <c r="C3956" s="256">
        <v>117.64946147183434</v>
      </c>
    </row>
    <row r="3957" spans="2:3" x14ac:dyDescent="0.25">
      <c r="B3957" s="257">
        <v>3894</v>
      </c>
      <c r="C3957" s="256">
        <v>138.7791997254285</v>
      </c>
    </row>
    <row r="3958" spans="2:3" x14ac:dyDescent="0.25">
      <c r="B3958" s="257">
        <v>3895</v>
      </c>
      <c r="C3958" s="256">
        <v>146.02523452893499</v>
      </c>
    </row>
    <row r="3959" spans="2:3" x14ac:dyDescent="0.25">
      <c r="B3959" s="257">
        <v>3896</v>
      </c>
      <c r="C3959" s="256">
        <v>110.02042829917485</v>
      </c>
    </row>
    <row r="3960" spans="2:3" x14ac:dyDescent="0.25">
      <c r="B3960" s="257">
        <v>3897</v>
      </c>
      <c r="C3960" s="256">
        <v>147.60646440261382</v>
      </c>
    </row>
    <row r="3961" spans="2:3" x14ac:dyDescent="0.25">
      <c r="B3961" s="257">
        <v>3898</v>
      </c>
      <c r="C3961" s="256">
        <v>102.82458163956773</v>
      </c>
    </row>
    <row r="3962" spans="2:3" x14ac:dyDescent="0.25">
      <c r="B3962" s="257">
        <v>3899</v>
      </c>
      <c r="C3962" s="256">
        <v>105.91462446098389</v>
      </c>
    </row>
    <row r="3963" spans="2:3" x14ac:dyDescent="0.25">
      <c r="B3963" s="257">
        <v>3900</v>
      </c>
      <c r="C3963" s="256">
        <v>75.324533824693191</v>
      </c>
    </row>
    <row r="3964" spans="2:3" x14ac:dyDescent="0.25">
      <c r="B3964" s="257">
        <v>3901</v>
      </c>
      <c r="C3964" s="256">
        <v>129.61433339167928</v>
      </c>
    </row>
    <row r="3965" spans="2:3" x14ac:dyDescent="0.25">
      <c r="B3965" s="257">
        <v>3902</v>
      </c>
      <c r="C3965" s="256">
        <v>139.24238105505717</v>
      </c>
    </row>
    <row r="3966" spans="2:3" x14ac:dyDescent="0.25">
      <c r="B3966" s="257">
        <v>3903</v>
      </c>
      <c r="C3966" s="256">
        <v>128.52603706805283</v>
      </c>
    </row>
    <row r="3967" spans="2:3" x14ac:dyDescent="0.25">
      <c r="B3967" s="257">
        <v>3904</v>
      </c>
      <c r="C3967" s="256">
        <v>105.60650799619766</v>
      </c>
    </row>
    <row r="3968" spans="2:3" x14ac:dyDescent="0.25">
      <c r="B3968" s="257">
        <v>3905</v>
      </c>
      <c r="C3968" s="256">
        <v>118.76859046416811</v>
      </c>
    </row>
    <row r="3969" spans="2:3" x14ac:dyDescent="0.25">
      <c r="B3969" s="257">
        <v>3906</v>
      </c>
      <c r="C3969" s="256">
        <v>132.59311760280877</v>
      </c>
    </row>
    <row r="3970" spans="2:3" x14ac:dyDescent="0.25">
      <c r="B3970" s="257">
        <v>3907</v>
      </c>
      <c r="C3970" s="256">
        <v>76.251337970849733</v>
      </c>
    </row>
    <row r="3971" spans="2:3" x14ac:dyDescent="0.25">
      <c r="B3971" s="257">
        <v>3908</v>
      </c>
      <c r="C3971" s="256">
        <v>154.79650121751411</v>
      </c>
    </row>
    <row r="3972" spans="2:3" x14ac:dyDescent="0.25">
      <c r="B3972" s="257">
        <v>3909</v>
      </c>
      <c r="C3972" s="256">
        <v>164.53644376169271</v>
      </c>
    </row>
    <row r="3973" spans="2:3" x14ac:dyDescent="0.25">
      <c r="B3973" s="257">
        <v>3910</v>
      </c>
      <c r="C3973" s="256">
        <v>142.34461033575829</v>
      </c>
    </row>
    <row r="3974" spans="2:3" x14ac:dyDescent="0.25">
      <c r="B3974" s="257">
        <v>3911</v>
      </c>
      <c r="C3974" s="256">
        <v>81.861544888801035</v>
      </c>
    </row>
    <row r="3975" spans="2:3" x14ac:dyDescent="0.25">
      <c r="B3975" s="257">
        <v>3912</v>
      </c>
      <c r="C3975" s="256">
        <v>97.106723555122628</v>
      </c>
    </row>
    <row r="3976" spans="2:3" x14ac:dyDescent="0.25">
      <c r="B3976" s="257">
        <v>3913</v>
      </c>
      <c r="C3976" s="256">
        <v>118.38874018809821</v>
      </c>
    </row>
    <row r="3977" spans="2:3" x14ac:dyDescent="0.25">
      <c r="B3977" s="257">
        <v>3914</v>
      </c>
      <c r="C3977" s="256">
        <v>95.47287286331489</v>
      </c>
    </row>
    <row r="3978" spans="2:3" x14ac:dyDescent="0.25">
      <c r="B3978" s="257">
        <v>3915</v>
      </c>
      <c r="C3978" s="256">
        <v>66.687920962015127</v>
      </c>
    </row>
    <row r="3979" spans="2:3" x14ac:dyDescent="0.25">
      <c r="B3979" s="257">
        <v>3916</v>
      </c>
      <c r="C3979" s="256">
        <v>92.359876729398465</v>
      </c>
    </row>
    <row r="3980" spans="2:3" x14ac:dyDescent="0.25">
      <c r="B3980" s="257">
        <v>3917</v>
      </c>
      <c r="C3980" s="256">
        <v>92.31882107183182</v>
      </c>
    </row>
    <row r="3981" spans="2:3" x14ac:dyDescent="0.25">
      <c r="B3981" s="257">
        <v>3918</v>
      </c>
      <c r="C3981" s="256">
        <v>118.79177649041715</v>
      </c>
    </row>
    <row r="3982" spans="2:3" x14ac:dyDescent="0.25">
      <c r="B3982" s="257">
        <v>3919</v>
      </c>
      <c r="C3982" s="256">
        <v>121.13790065362468</v>
      </c>
    </row>
    <row r="3983" spans="2:3" x14ac:dyDescent="0.25">
      <c r="B3983" s="257">
        <v>3920</v>
      </c>
      <c r="C3983" s="256">
        <v>128.22242341610234</v>
      </c>
    </row>
    <row r="3984" spans="2:3" x14ac:dyDescent="0.25">
      <c r="B3984" s="257">
        <v>3921</v>
      </c>
      <c r="C3984" s="256">
        <v>75.910317074331346</v>
      </c>
    </row>
    <row r="3985" spans="2:3" x14ac:dyDescent="0.25">
      <c r="B3985" s="257">
        <v>3922</v>
      </c>
      <c r="C3985" s="256">
        <v>132.61884753420918</v>
      </c>
    </row>
    <row r="3986" spans="2:3" x14ac:dyDescent="0.25">
      <c r="B3986" s="257">
        <v>3923</v>
      </c>
      <c r="C3986" s="256">
        <v>117.48779239665994</v>
      </c>
    </row>
    <row r="3987" spans="2:3" x14ac:dyDescent="0.25">
      <c r="B3987" s="257">
        <v>3924</v>
      </c>
      <c r="C3987" s="256">
        <v>95.557071440131352</v>
      </c>
    </row>
    <row r="3988" spans="2:3" x14ac:dyDescent="0.25">
      <c r="B3988" s="257">
        <v>3925</v>
      </c>
      <c r="C3988" s="256">
        <v>96.882152603035735</v>
      </c>
    </row>
    <row r="3989" spans="2:3" x14ac:dyDescent="0.25">
      <c r="B3989" s="257">
        <v>3926</v>
      </c>
      <c r="C3989" s="256">
        <v>175.02216828971098</v>
      </c>
    </row>
    <row r="3990" spans="2:3" x14ac:dyDescent="0.25">
      <c r="B3990" s="257">
        <v>3927</v>
      </c>
      <c r="C3990" s="256">
        <v>130.86897800751984</v>
      </c>
    </row>
    <row r="3991" spans="2:3" x14ac:dyDescent="0.25">
      <c r="B3991" s="257">
        <v>3928</v>
      </c>
      <c r="C3991" s="256">
        <v>119.94894754719844</v>
      </c>
    </row>
    <row r="3992" spans="2:3" x14ac:dyDescent="0.25">
      <c r="B3992" s="257">
        <v>3929</v>
      </c>
      <c r="C3992" s="256">
        <v>144.78059273534609</v>
      </c>
    </row>
    <row r="3993" spans="2:3" x14ac:dyDescent="0.25">
      <c r="B3993" s="257">
        <v>3930</v>
      </c>
      <c r="C3993" s="256">
        <v>119.08329921861073</v>
      </c>
    </row>
    <row r="3994" spans="2:3" x14ac:dyDescent="0.25">
      <c r="B3994" s="257">
        <v>3931</v>
      </c>
      <c r="C3994" s="256">
        <v>154.59847454134589</v>
      </c>
    </row>
    <row r="3995" spans="2:3" x14ac:dyDescent="0.25">
      <c r="B3995" s="257">
        <v>3932</v>
      </c>
      <c r="C3995" s="256">
        <v>167.54455100437212</v>
      </c>
    </row>
    <row r="3996" spans="2:3" x14ac:dyDescent="0.25">
      <c r="B3996" s="257">
        <v>3933</v>
      </c>
      <c r="C3996" s="256">
        <v>108.69399874632339</v>
      </c>
    </row>
    <row r="3997" spans="2:3" x14ac:dyDescent="0.25">
      <c r="B3997" s="257">
        <v>3934</v>
      </c>
      <c r="C3997" s="256">
        <v>118.71965930407919</v>
      </c>
    </row>
    <row r="3998" spans="2:3" x14ac:dyDescent="0.25">
      <c r="B3998" s="257">
        <v>3935</v>
      </c>
      <c r="C3998" s="256">
        <v>113.41499919817001</v>
      </c>
    </row>
    <row r="3999" spans="2:3" x14ac:dyDescent="0.25">
      <c r="B3999" s="257">
        <v>3936</v>
      </c>
      <c r="C3999" s="256">
        <v>135.20236935314227</v>
      </c>
    </row>
    <row r="4000" spans="2:3" x14ac:dyDescent="0.25">
      <c r="B4000" s="257">
        <v>3937</v>
      </c>
      <c r="C4000" s="256">
        <v>140.15758353319117</v>
      </c>
    </row>
    <row r="4001" spans="2:3" x14ac:dyDescent="0.25">
      <c r="B4001" s="257">
        <v>3938</v>
      </c>
      <c r="C4001" s="256">
        <v>104.27557306330327</v>
      </c>
    </row>
    <row r="4002" spans="2:3" x14ac:dyDescent="0.25">
      <c r="B4002" s="257">
        <v>3939</v>
      </c>
      <c r="C4002" s="256">
        <v>113.65438523656908</v>
      </c>
    </row>
    <row r="4003" spans="2:3" x14ac:dyDescent="0.25">
      <c r="B4003" s="257">
        <v>3940</v>
      </c>
      <c r="C4003" s="256">
        <v>117.32559216063086</v>
      </c>
    </row>
    <row r="4004" spans="2:3" x14ac:dyDescent="0.25">
      <c r="B4004" s="257">
        <v>3941</v>
      </c>
      <c r="C4004" s="256">
        <v>97.972798531960933</v>
      </c>
    </row>
    <row r="4005" spans="2:3" x14ac:dyDescent="0.25">
      <c r="B4005" s="257">
        <v>3942</v>
      </c>
      <c r="C4005" s="256">
        <v>118.75136288538205</v>
      </c>
    </row>
    <row r="4006" spans="2:3" x14ac:dyDescent="0.25">
      <c r="B4006" s="257">
        <v>3943</v>
      </c>
      <c r="C4006" s="256">
        <v>118.36128017850913</v>
      </c>
    </row>
    <row r="4007" spans="2:3" x14ac:dyDescent="0.25">
      <c r="B4007" s="257">
        <v>3944</v>
      </c>
      <c r="C4007" s="256">
        <v>93.679272487125644</v>
      </c>
    </row>
    <row r="4008" spans="2:3" x14ac:dyDescent="0.25">
      <c r="B4008" s="257">
        <v>3945</v>
      </c>
      <c r="C4008" s="256">
        <v>147.27698792206931</v>
      </c>
    </row>
    <row r="4009" spans="2:3" x14ac:dyDescent="0.25">
      <c r="B4009" s="257">
        <v>3946</v>
      </c>
      <c r="C4009" s="256">
        <v>128.60634158124154</v>
      </c>
    </row>
    <row r="4010" spans="2:3" x14ac:dyDescent="0.25">
      <c r="B4010" s="257">
        <v>3947</v>
      </c>
      <c r="C4010" s="256">
        <v>112.14522871994157</v>
      </c>
    </row>
    <row r="4011" spans="2:3" x14ac:dyDescent="0.25">
      <c r="B4011" s="257">
        <v>3948</v>
      </c>
      <c r="C4011" s="256">
        <v>116.42300503019433</v>
      </c>
    </row>
    <row r="4012" spans="2:3" x14ac:dyDescent="0.25">
      <c r="B4012" s="257">
        <v>3949</v>
      </c>
      <c r="C4012" s="256">
        <v>124.77940754603522</v>
      </c>
    </row>
    <row r="4013" spans="2:3" x14ac:dyDescent="0.25">
      <c r="B4013" s="257">
        <v>3950</v>
      </c>
      <c r="C4013" s="256">
        <v>186.91429653524335</v>
      </c>
    </row>
    <row r="4014" spans="2:3" x14ac:dyDescent="0.25">
      <c r="B4014" s="257">
        <v>3951</v>
      </c>
      <c r="C4014" s="256">
        <v>94.452222872072554</v>
      </c>
    </row>
    <row r="4015" spans="2:3" x14ac:dyDescent="0.25">
      <c r="B4015" s="257">
        <v>3952</v>
      </c>
      <c r="C4015" s="256">
        <v>102.95081903942229</v>
      </c>
    </row>
    <row r="4016" spans="2:3" x14ac:dyDescent="0.25">
      <c r="B4016" s="257">
        <v>3953</v>
      </c>
      <c r="C4016" s="256">
        <v>152.60987093926892</v>
      </c>
    </row>
    <row r="4017" spans="2:3" x14ac:dyDescent="0.25">
      <c r="B4017" s="257">
        <v>3954</v>
      </c>
      <c r="C4017" s="256">
        <v>121.45026857705625</v>
      </c>
    </row>
    <row r="4018" spans="2:3" x14ac:dyDescent="0.25">
      <c r="B4018" s="257">
        <v>3955</v>
      </c>
      <c r="C4018" s="256">
        <v>138.70239549591579</v>
      </c>
    </row>
    <row r="4019" spans="2:3" x14ac:dyDescent="0.25">
      <c r="B4019" s="257">
        <v>3956</v>
      </c>
      <c r="C4019" s="256">
        <v>93.341914936063532</v>
      </c>
    </row>
    <row r="4020" spans="2:3" x14ac:dyDescent="0.25">
      <c r="B4020" s="257">
        <v>3957</v>
      </c>
      <c r="C4020" s="256">
        <v>87.449099231097847</v>
      </c>
    </row>
    <row r="4021" spans="2:3" x14ac:dyDescent="0.25">
      <c r="B4021" s="257">
        <v>3958</v>
      </c>
      <c r="C4021" s="256">
        <v>87.497571598677922</v>
      </c>
    </row>
    <row r="4022" spans="2:3" x14ac:dyDescent="0.25">
      <c r="B4022" s="257">
        <v>3959</v>
      </c>
      <c r="C4022" s="256">
        <v>115.19173222316878</v>
      </c>
    </row>
    <row r="4023" spans="2:3" x14ac:dyDescent="0.25">
      <c r="B4023" s="257">
        <v>3960</v>
      </c>
      <c r="C4023" s="256">
        <v>154.01710398660933</v>
      </c>
    </row>
    <row r="4024" spans="2:3" x14ac:dyDescent="0.25">
      <c r="B4024" s="257">
        <v>3961</v>
      </c>
      <c r="C4024" s="256">
        <v>149.33966402851178</v>
      </c>
    </row>
    <row r="4025" spans="2:3" x14ac:dyDescent="0.25">
      <c r="B4025" s="257">
        <v>3962</v>
      </c>
      <c r="C4025" s="256">
        <v>123.45377110720787</v>
      </c>
    </row>
    <row r="4026" spans="2:3" x14ac:dyDescent="0.25">
      <c r="B4026" s="257">
        <v>3963</v>
      </c>
      <c r="C4026" s="256">
        <v>98.753805786898681</v>
      </c>
    </row>
    <row r="4027" spans="2:3" x14ac:dyDescent="0.25">
      <c r="B4027" s="257">
        <v>3964</v>
      </c>
      <c r="C4027" s="256">
        <v>84.817350652744977</v>
      </c>
    </row>
    <row r="4028" spans="2:3" x14ac:dyDescent="0.25">
      <c r="B4028" s="257">
        <v>3965</v>
      </c>
      <c r="C4028" s="256">
        <v>96.865998940844605</v>
      </c>
    </row>
    <row r="4029" spans="2:3" x14ac:dyDescent="0.25">
      <c r="B4029" s="257">
        <v>3966</v>
      </c>
      <c r="C4029" s="256">
        <v>153.80131201058978</v>
      </c>
    </row>
    <row r="4030" spans="2:3" x14ac:dyDescent="0.25">
      <c r="B4030" s="257">
        <v>3967</v>
      </c>
      <c r="C4030" s="256">
        <v>115.95050460764396</v>
      </c>
    </row>
    <row r="4031" spans="2:3" x14ac:dyDescent="0.25">
      <c r="B4031" s="257">
        <v>3968</v>
      </c>
      <c r="C4031" s="256">
        <v>121.74730814039771</v>
      </c>
    </row>
    <row r="4032" spans="2:3" x14ac:dyDescent="0.25">
      <c r="B4032" s="257">
        <v>3969</v>
      </c>
      <c r="C4032" s="256">
        <v>149.40665007703802</v>
      </c>
    </row>
    <row r="4033" spans="2:3" x14ac:dyDescent="0.25">
      <c r="B4033" s="257">
        <v>3970</v>
      </c>
      <c r="C4033" s="256">
        <v>156.11188310748054</v>
      </c>
    </row>
    <row r="4034" spans="2:3" x14ac:dyDescent="0.25">
      <c r="B4034" s="257">
        <v>3971</v>
      </c>
      <c r="C4034" s="256">
        <v>112.38465906856125</v>
      </c>
    </row>
    <row r="4035" spans="2:3" x14ac:dyDescent="0.25">
      <c r="B4035" s="257">
        <v>3972</v>
      </c>
      <c r="C4035" s="256">
        <v>147.90198206317504</v>
      </c>
    </row>
    <row r="4036" spans="2:3" x14ac:dyDescent="0.25">
      <c r="B4036" s="257">
        <v>3973</v>
      </c>
      <c r="C4036" s="256">
        <v>129.48031009910051</v>
      </c>
    </row>
    <row r="4037" spans="2:3" x14ac:dyDescent="0.25">
      <c r="B4037" s="257">
        <v>3974</v>
      </c>
      <c r="C4037" s="256">
        <v>110.96936648122211</v>
      </c>
    </row>
    <row r="4038" spans="2:3" x14ac:dyDescent="0.25">
      <c r="B4038" s="257">
        <v>3975</v>
      </c>
      <c r="C4038" s="256">
        <v>100.06469406799383</v>
      </c>
    </row>
    <row r="4039" spans="2:3" x14ac:dyDescent="0.25">
      <c r="B4039" s="257">
        <v>3976</v>
      </c>
      <c r="C4039" s="256">
        <v>151.99363251747118</v>
      </c>
    </row>
    <row r="4040" spans="2:3" x14ac:dyDescent="0.25">
      <c r="B4040" s="257">
        <v>3977</v>
      </c>
      <c r="C4040" s="256">
        <v>106.96574928765401</v>
      </c>
    </row>
    <row r="4041" spans="2:3" x14ac:dyDescent="0.25">
      <c r="B4041" s="257">
        <v>3978</v>
      </c>
      <c r="C4041" s="256">
        <v>124.10508071519148</v>
      </c>
    </row>
    <row r="4042" spans="2:3" x14ac:dyDescent="0.25">
      <c r="B4042" s="257">
        <v>3979</v>
      </c>
      <c r="C4042" s="256">
        <v>136.52007969250224</v>
      </c>
    </row>
    <row r="4043" spans="2:3" x14ac:dyDescent="0.25">
      <c r="B4043" s="257">
        <v>3980</v>
      </c>
      <c r="C4043" s="256">
        <v>140.8381759145793</v>
      </c>
    </row>
    <row r="4044" spans="2:3" x14ac:dyDescent="0.25">
      <c r="B4044" s="257">
        <v>3981</v>
      </c>
      <c r="C4044" s="256">
        <v>148.0498005569832</v>
      </c>
    </row>
    <row r="4045" spans="2:3" x14ac:dyDescent="0.25">
      <c r="B4045" s="257">
        <v>3982</v>
      </c>
      <c r="C4045" s="256">
        <v>102.80010370255567</v>
      </c>
    </row>
    <row r="4046" spans="2:3" x14ac:dyDescent="0.25">
      <c r="B4046" s="257">
        <v>3983</v>
      </c>
      <c r="C4046" s="256">
        <v>84.778816379808148</v>
      </c>
    </row>
    <row r="4047" spans="2:3" x14ac:dyDescent="0.25">
      <c r="B4047" s="257">
        <v>3984</v>
      </c>
      <c r="C4047" s="256">
        <v>101.93333820816974</v>
      </c>
    </row>
    <row r="4048" spans="2:3" x14ac:dyDescent="0.25">
      <c r="B4048" s="257">
        <v>3985</v>
      </c>
      <c r="C4048" s="256">
        <v>110.41636476507047</v>
      </c>
    </row>
    <row r="4049" spans="2:3" x14ac:dyDescent="0.25">
      <c r="B4049" s="257">
        <v>3986</v>
      </c>
      <c r="C4049" s="256">
        <v>92.950697243467658</v>
      </c>
    </row>
    <row r="4050" spans="2:3" x14ac:dyDescent="0.25">
      <c r="B4050" s="257">
        <v>3987</v>
      </c>
      <c r="C4050" s="256">
        <v>133.10050759635797</v>
      </c>
    </row>
    <row r="4051" spans="2:3" x14ac:dyDescent="0.25">
      <c r="B4051" s="257">
        <v>3988</v>
      </c>
      <c r="C4051" s="256">
        <v>98.066965477291745</v>
      </c>
    </row>
    <row r="4052" spans="2:3" x14ac:dyDescent="0.25">
      <c r="B4052" s="257">
        <v>3989</v>
      </c>
      <c r="C4052" s="256">
        <v>129.4883693070295</v>
      </c>
    </row>
    <row r="4053" spans="2:3" x14ac:dyDescent="0.25">
      <c r="B4053" s="257">
        <v>3990</v>
      </c>
      <c r="C4053" s="256">
        <v>128.98763781396983</v>
      </c>
    </row>
    <row r="4054" spans="2:3" x14ac:dyDescent="0.25">
      <c r="B4054" s="257">
        <v>3991</v>
      </c>
      <c r="C4054" s="256">
        <v>132.2595132032213</v>
      </c>
    </row>
    <row r="4055" spans="2:3" x14ac:dyDescent="0.25">
      <c r="B4055" s="257">
        <v>3992</v>
      </c>
      <c r="C4055" s="256">
        <v>128.86743916299218</v>
      </c>
    </row>
    <row r="4056" spans="2:3" x14ac:dyDescent="0.25">
      <c r="B4056" s="257">
        <v>3993</v>
      </c>
      <c r="C4056" s="256">
        <v>125.82228283895691</v>
      </c>
    </row>
    <row r="4057" spans="2:3" x14ac:dyDescent="0.25">
      <c r="B4057" s="257">
        <v>3994</v>
      </c>
      <c r="C4057" s="256">
        <v>76.285053170279085</v>
      </c>
    </row>
    <row r="4058" spans="2:3" x14ac:dyDescent="0.25">
      <c r="B4058" s="257">
        <v>3995</v>
      </c>
      <c r="C4058" s="256">
        <v>88.887321572168972</v>
      </c>
    </row>
    <row r="4059" spans="2:3" x14ac:dyDescent="0.25">
      <c r="B4059" s="257">
        <v>3996</v>
      </c>
      <c r="C4059" s="256">
        <v>112.5617546142073</v>
      </c>
    </row>
    <row r="4060" spans="2:3" x14ac:dyDescent="0.25">
      <c r="B4060" s="257">
        <v>3997</v>
      </c>
      <c r="C4060" s="256">
        <v>84.632666515673108</v>
      </c>
    </row>
    <row r="4061" spans="2:3" x14ac:dyDescent="0.25">
      <c r="B4061" s="257">
        <v>3998</v>
      </c>
      <c r="C4061" s="256">
        <v>110.56796895563622</v>
      </c>
    </row>
    <row r="4062" spans="2:3" x14ac:dyDescent="0.25">
      <c r="B4062" s="257">
        <v>3999</v>
      </c>
      <c r="C4062" s="256">
        <v>92.127332894665116</v>
      </c>
    </row>
    <row r="4063" spans="2:3" x14ac:dyDescent="0.25">
      <c r="B4063" s="257">
        <v>4000</v>
      </c>
      <c r="C4063" s="256">
        <v>98.08629784202958</v>
      </c>
    </row>
    <row r="4064" spans="2:3" x14ac:dyDescent="0.25">
      <c r="B4064" s="257">
        <v>4001</v>
      </c>
      <c r="C4064" s="256">
        <v>110.40229882048499</v>
      </c>
    </row>
    <row r="4065" spans="2:3" x14ac:dyDescent="0.25">
      <c r="B4065" s="257">
        <v>4002</v>
      </c>
      <c r="C4065" s="256">
        <v>84.111086952804754</v>
      </c>
    </row>
    <row r="4066" spans="2:3" x14ac:dyDescent="0.25">
      <c r="B4066" s="257">
        <v>4003</v>
      </c>
      <c r="C4066" s="256">
        <v>111.42645884646815</v>
      </c>
    </row>
    <row r="4067" spans="2:3" x14ac:dyDescent="0.25">
      <c r="B4067" s="257">
        <v>4004</v>
      </c>
      <c r="C4067" s="256">
        <v>133.11806739391346</v>
      </c>
    </row>
    <row r="4068" spans="2:3" x14ac:dyDescent="0.25">
      <c r="B4068" s="257">
        <v>4005</v>
      </c>
      <c r="C4068" s="256">
        <v>151.05350100101322</v>
      </c>
    </row>
    <row r="4069" spans="2:3" x14ac:dyDescent="0.25">
      <c r="B4069" s="257">
        <v>4006</v>
      </c>
      <c r="C4069" s="256">
        <v>145.71807175377981</v>
      </c>
    </row>
    <row r="4070" spans="2:3" x14ac:dyDescent="0.25">
      <c r="B4070" s="257">
        <v>4007</v>
      </c>
      <c r="C4070" s="256">
        <v>90.479031922115098</v>
      </c>
    </row>
    <row r="4071" spans="2:3" x14ac:dyDescent="0.25">
      <c r="B4071" s="257">
        <v>4008</v>
      </c>
      <c r="C4071" s="256">
        <v>110.42577223604954</v>
      </c>
    </row>
    <row r="4072" spans="2:3" x14ac:dyDescent="0.25">
      <c r="B4072" s="257">
        <v>4009</v>
      </c>
      <c r="C4072" s="256">
        <v>119.05376635388194</v>
      </c>
    </row>
    <row r="4073" spans="2:3" x14ac:dyDescent="0.25">
      <c r="B4073" s="257">
        <v>4010</v>
      </c>
      <c r="C4073" s="256">
        <v>103.49178806104607</v>
      </c>
    </row>
    <row r="4074" spans="2:3" x14ac:dyDescent="0.25">
      <c r="B4074" s="257">
        <v>4011</v>
      </c>
      <c r="C4074" s="256">
        <v>144.36901680952911</v>
      </c>
    </row>
    <row r="4075" spans="2:3" x14ac:dyDescent="0.25">
      <c r="B4075" s="257">
        <v>4012</v>
      </c>
      <c r="C4075" s="256">
        <v>163.91403861050858</v>
      </c>
    </row>
    <row r="4076" spans="2:3" x14ac:dyDescent="0.25">
      <c r="B4076" s="257">
        <v>4013</v>
      </c>
      <c r="C4076" s="256">
        <v>63.383918513405263</v>
      </c>
    </row>
    <row r="4077" spans="2:3" x14ac:dyDescent="0.25">
      <c r="B4077" s="257">
        <v>4014</v>
      </c>
      <c r="C4077" s="256">
        <v>67.39103365067831</v>
      </c>
    </row>
    <row r="4078" spans="2:3" x14ac:dyDescent="0.25">
      <c r="B4078" s="257">
        <v>4015</v>
      </c>
      <c r="C4078" s="256">
        <v>155.13462147510594</v>
      </c>
    </row>
    <row r="4079" spans="2:3" x14ac:dyDescent="0.25">
      <c r="B4079" s="257">
        <v>4016</v>
      </c>
      <c r="C4079" s="256">
        <v>127.17820836723264</v>
      </c>
    </row>
    <row r="4080" spans="2:3" x14ac:dyDescent="0.25">
      <c r="B4080" s="257">
        <v>4017</v>
      </c>
      <c r="C4080" s="256">
        <v>94.786699555552303</v>
      </c>
    </row>
    <row r="4081" spans="2:3" x14ac:dyDescent="0.25">
      <c r="B4081" s="257">
        <v>4018</v>
      </c>
      <c r="C4081" s="256">
        <v>123.10898194166839</v>
      </c>
    </row>
    <row r="4082" spans="2:3" x14ac:dyDescent="0.25">
      <c r="B4082" s="257">
        <v>4019</v>
      </c>
      <c r="C4082" s="256">
        <v>124.22064218483152</v>
      </c>
    </row>
    <row r="4083" spans="2:3" x14ac:dyDescent="0.25">
      <c r="B4083" s="257">
        <v>4020</v>
      </c>
      <c r="C4083" s="256">
        <v>138.36375807014576</v>
      </c>
    </row>
    <row r="4084" spans="2:3" x14ac:dyDescent="0.25">
      <c r="B4084" s="257">
        <v>4021</v>
      </c>
      <c r="C4084" s="256">
        <v>102.59363965924079</v>
      </c>
    </row>
    <row r="4085" spans="2:3" x14ac:dyDescent="0.25">
      <c r="B4085" s="257">
        <v>4022</v>
      </c>
      <c r="C4085" s="256">
        <v>128.26210221058741</v>
      </c>
    </row>
    <row r="4086" spans="2:3" x14ac:dyDescent="0.25">
      <c r="B4086" s="257">
        <v>4023</v>
      </c>
      <c r="C4086" s="256">
        <v>158.31587060240687</v>
      </c>
    </row>
    <row r="4087" spans="2:3" x14ac:dyDescent="0.25">
      <c r="B4087" s="257">
        <v>4024</v>
      </c>
      <c r="C4087" s="256">
        <v>102.38656784153639</v>
      </c>
    </row>
    <row r="4088" spans="2:3" x14ac:dyDescent="0.25">
      <c r="B4088" s="257">
        <v>4025</v>
      </c>
      <c r="C4088" s="256">
        <v>122.04178112365226</v>
      </c>
    </row>
    <row r="4089" spans="2:3" x14ac:dyDescent="0.25">
      <c r="B4089" s="257">
        <v>4026</v>
      </c>
      <c r="C4089" s="256">
        <v>112.98994406157665</v>
      </c>
    </row>
    <row r="4090" spans="2:3" x14ac:dyDescent="0.25">
      <c r="B4090" s="257">
        <v>4027</v>
      </c>
      <c r="C4090" s="256">
        <v>117.25219307696918</v>
      </c>
    </row>
    <row r="4091" spans="2:3" x14ac:dyDescent="0.25">
      <c r="B4091" s="257">
        <v>4028</v>
      </c>
      <c r="C4091" s="256">
        <v>132.89729635416785</v>
      </c>
    </row>
    <row r="4092" spans="2:3" x14ac:dyDescent="0.25">
      <c r="B4092" s="257">
        <v>4029</v>
      </c>
      <c r="C4092" s="256">
        <v>113.98410062139087</v>
      </c>
    </row>
    <row r="4093" spans="2:3" x14ac:dyDescent="0.25">
      <c r="B4093" s="257">
        <v>4030</v>
      </c>
      <c r="C4093" s="256">
        <v>127.96476455561701</v>
      </c>
    </row>
    <row r="4094" spans="2:3" x14ac:dyDescent="0.25">
      <c r="B4094" s="257">
        <v>4031</v>
      </c>
      <c r="C4094" s="256">
        <v>103.71683485015436</v>
      </c>
    </row>
    <row r="4095" spans="2:3" x14ac:dyDescent="0.25">
      <c r="B4095" s="257">
        <v>4032</v>
      </c>
      <c r="C4095" s="256">
        <v>120.26766393380015</v>
      </c>
    </row>
    <row r="4096" spans="2:3" x14ac:dyDescent="0.25">
      <c r="B4096" s="257">
        <v>4033</v>
      </c>
      <c r="C4096" s="256">
        <v>95.434071644627224</v>
      </c>
    </row>
    <row r="4097" spans="2:3" x14ac:dyDescent="0.25">
      <c r="B4097" s="257">
        <v>4034</v>
      </c>
      <c r="C4097" s="256">
        <v>117.75895020349323</v>
      </c>
    </row>
    <row r="4098" spans="2:3" x14ac:dyDescent="0.25">
      <c r="B4098" s="257">
        <v>4035</v>
      </c>
      <c r="C4098" s="256">
        <v>83.744497841214496</v>
      </c>
    </row>
    <row r="4099" spans="2:3" x14ac:dyDescent="0.25">
      <c r="B4099" s="257">
        <v>4036</v>
      </c>
      <c r="C4099" s="256">
        <v>135.5321750004037</v>
      </c>
    </row>
    <row r="4100" spans="2:3" x14ac:dyDescent="0.25">
      <c r="B4100" s="257">
        <v>4037</v>
      </c>
      <c r="C4100" s="256">
        <v>101.62185511888022</v>
      </c>
    </row>
    <row r="4101" spans="2:3" x14ac:dyDescent="0.25">
      <c r="B4101" s="257">
        <v>4038</v>
      </c>
      <c r="C4101" s="256">
        <v>141.96274794946544</v>
      </c>
    </row>
    <row r="4102" spans="2:3" x14ac:dyDescent="0.25">
      <c r="B4102" s="257">
        <v>4039</v>
      </c>
      <c r="C4102" s="256">
        <v>177.18196345596436</v>
      </c>
    </row>
    <row r="4103" spans="2:3" x14ac:dyDescent="0.25">
      <c r="B4103" s="257">
        <v>4040</v>
      </c>
      <c r="C4103" s="256">
        <v>87.111324132476398</v>
      </c>
    </row>
    <row r="4104" spans="2:3" x14ac:dyDescent="0.25">
      <c r="B4104" s="257">
        <v>4041</v>
      </c>
      <c r="C4104" s="256">
        <v>150.81785800145161</v>
      </c>
    </row>
    <row r="4105" spans="2:3" x14ac:dyDescent="0.25">
      <c r="B4105" s="257">
        <v>4042</v>
      </c>
      <c r="C4105" s="256">
        <v>108.8529629105399</v>
      </c>
    </row>
    <row r="4106" spans="2:3" x14ac:dyDescent="0.25">
      <c r="B4106" s="257">
        <v>4043</v>
      </c>
      <c r="C4106" s="256">
        <v>136.88720040279108</v>
      </c>
    </row>
    <row r="4107" spans="2:3" x14ac:dyDescent="0.25">
      <c r="B4107" s="257">
        <v>4044</v>
      </c>
      <c r="C4107" s="256">
        <v>92.201747268162009</v>
      </c>
    </row>
    <row r="4108" spans="2:3" x14ac:dyDescent="0.25">
      <c r="B4108" s="257">
        <v>4045</v>
      </c>
      <c r="C4108" s="256">
        <v>141.20208568922868</v>
      </c>
    </row>
    <row r="4109" spans="2:3" x14ac:dyDescent="0.25">
      <c r="B4109" s="257">
        <v>4046</v>
      </c>
      <c r="C4109" s="256">
        <v>151.08299643253335</v>
      </c>
    </row>
    <row r="4110" spans="2:3" x14ac:dyDescent="0.25">
      <c r="B4110" s="257">
        <v>4047</v>
      </c>
      <c r="C4110" s="256">
        <v>134.19577534743328</v>
      </c>
    </row>
    <row r="4111" spans="2:3" x14ac:dyDescent="0.25">
      <c r="B4111" s="257">
        <v>4048</v>
      </c>
      <c r="C4111" s="256">
        <v>79.384805027015986</v>
      </c>
    </row>
    <row r="4112" spans="2:3" x14ac:dyDescent="0.25">
      <c r="B4112" s="257">
        <v>4049</v>
      </c>
      <c r="C4112" s="256">
        <v>118.86238610222635</v>
      </c>
    </row>
    <row r="4113" spans="2:3" x14ac:dyDescent="0.25">
      <c r="B4113" s="257">
        <v>4050</v>
      </c>
      <c r="C4113" s="256">
        <v>91.59675237370719</v>
      </c>
    </row>
    <row r="4114" spans="2:3" x14ac:dyDescent="0.25">
      <c r="B4114" s="257">
        <v>4051</v>
      </c>
      <c r="C4114" s="256">
        <v>88.178130666039337</v>
      </c>
    </row>
    <row r="4115" spans="2:3" x14ac:dyDescent="0.25">
      <c r="B4115" s="257">
        <v>4052</v>
      </c>
      <c r="C4115" s="256">
        <v>124.39380409833245</v>
      </c>
    </row>
    <row r="4116" spans="2:3" x14ac:dyDescent="0.25">
      <c r="B4116" s="257">
        <v>4053</v>
      </c>
      <c r="C4116" s="256">
        <v>125.39825952584582</v>
      </c>
    </row>
    <row r="4117" spans="2:3" x14ac:dyDescent="0.25">
      <c r="B4117" s="257">
        <v>4054</v>
      </c>
      <c r="C4117" s="256">
        <v>136.80590066465655</v>
      </c>
    </row>
    <row r="4118" spans="2:3" x14ac:dyDescent="0.25">
      <c r="B4118" s="257">
        <v>4055</v>
      </c>
      <c r="C4118" s="256">
        <v>101.70583580438269</v>
      </c>
    </row>
    <row r="4119" spans="2:3" x14ac:dyDescent="0.25">
      <c r="B4119" s="257">
        <v>4056</v>
      </c>
      <c r="C4119" s="256">
        <v>129.51395972527408</v>
      </c>
    </row>
    <row r="4120" spans="2:3" x14ac:dyDescent="0.25">
      <c r="B4120" s="257">
        <v>4057</v>
      </c>
      <c r="C4120" s="256">
        <v>104.45520842879345</v>
      </c>
    </row>
    <row r="4121" spans="2:3" x14ac:dyDescent="0.25">
      <c r="B4121" s="257">
        <v>4058</v>
      </c>
      <c r="C4121" s="256">
        <v>153.2367340580272</v>
      </c>
    </row>
    <row r="4122" spans="2:3" x14ac:dyDescent="0.25">
      <c r="B4122" s="257">
        <v>4059</v>
      </c>
      <c r="C4122" s="256">
        <v>114.96399228673951</v>
      </c>
    </row>
    <row r="4123" spans="2:3" x14ac:dyDescent="0.25">
      <c r="B4123" s="257">
        <v>4060</v>
      </c>
      <c r="C4123" s="256">
        <v>116.20343145998447</v>
      </c>
    </row>
    <row r="4124" spans="2:3" x14ac:dyDescent="0.25">
      <c r="B4124" s="257">
        <v>4061</v>
      </c>
      <c r="C4124" s="256">
        <v>117.93195372391207</v>
      </c>
    </row>
    <row r="4125" spans="2:3" x14ac:dyDescent="0.25">
      <c r="B4125" s="257">
        <v>4062</v>
      </c>
      <c r="C4125" s="256">
        <v>172.28837503294645</v>
      </c>
    </row>
    <row r="4126" spans="2:3" x14ac:dyDescent="0.25">
      <c r="B4126" s="257">
        <v>4063</v>
      </c>
      <c r="C4126" s="256">
        <v>105.88721769422037</v>
      </c>
    </row>
    <row r="4127" spans="2:3" x14ac:dyDescent="0.25">
      <c r="B4127" s="257">
        <v>4064</v>
      </c>
      <c r="C4127" s="256">
        <v>113.61381927107233</v>
      </c>
    </row>
    <row r="4128" spans="2:3" x14ac:dyDescent="0.25">
      <c r="B4128" s="257">
        <v>4065</v>
      </c>
      <c r="C4128" s="256">
        <v>122.73732539123918</v>
      </c>
    </row>
    <row r="4129" spans="2:3" x14ac:dyDescent="0.25">
      <c r="B4129" s="257">
        <v>4066</v>
      </c>
      <c r="C4129" s="256">
        <v>127.96151019073274</v>
      </c>
    </row>
    <row r="4130" spans="2:3" x14ac:dyDescent="0.25">
      <c r="B4130" s="257">
        <v>4067</v>
      </c>
      <c r="C4130" s="256">
        <v>99.668289195764984</v>
      </c>
    </row>
    <row r="4131" spans="2:3" x14ac:dyDescent="0.25">
      <c r="B4131" s="257">
        <v>4068</v>
      </c>
      <c r="C4131" s="256">
        <v>117.02497252372406</v>
      </c>
    </row>
    <row r="4132" spans="2:3" x14ac:dyDescent="0.25">
      <c r="B4132" s="257">
        <v>4069</v>
      </c>
      <c r="C4132" s="256">
        <v>110.64660248336534</v>
      </c>
    </row>
    <row r="4133" spans="2:3" x14ac:dyDescent="0.25">
      <c r="B4133" s="257">
        <v>4070</v>
      </c>
      <c r="C4133" s="256">
        <v>146.94819251181374</v>
      </c>
    </row>
    <row r="4134" spans="2:3" x14ac:dyDescent="0.25">
      <c r="B4134" s="257">
        <v>4071</v>
      </c>
      <c r="C4134" s="256">
        <v>125.43722858567689</v>
      </c>
    </row>
    <row r="4135" spans="2:3" x14ac:dyDescent="0.25">
      <c r="B4135" s="257">
        <v>4072</v>
      </c>
      <c r="C4135" s="256">
        <v>96.873774778576134</v>
      </c>
    </row>
    <row r="4136" spans="2:3" x14ac:dyDescent="0.25">
      <c r="B4136" s="257">
        <v>4073</v>
      </c>
      <c r="C4136" s="256">
        <v>137.81700604815029</v>
      </c>
    </row>
    <row r="4137" spans="2:3" x14ac:dyDescent="0.25">
      <c r="B4137" s="257">
        <v>4074</v>
      </c>
      <c r="C4137" s="256">
        <v>135.02991359875216</v>
      </c>
    </row>
    <row r="4138" spans="2:3" x14ac:dyDescent="0.25">
      <c r="B4138" s="257">
        <v>4075</v>
      </c>
      <c r="C4138" s="256">
        <v>119.34889195125982</v>
      </c>
    </row>
    <row r="4139" spans="2:3" x14ac:dyDescent="0.25">
      <c r="B4139" s="257">
        <v>4076</v>
      </c>
      <c r="C4139" s="256">
        <v>114.60713357762948</v>
      </c>
    </row>
    <row r="4140" spans="2:3" x14ac:dyDescent="0.25">
      <c r="B4140" s="257">
        <v>4077</v>
      </c>
      <c r="C4140" s="256">
        <v>149.46483966088252</v>
      </c>
    </row>
    <row r="4141" spans="2:3" x14ac:dyDescent="0.25">
      <c r="B4141" s="257">
        <v>4078</v>
      </c>
      <c r="C4141" s="256">
        <v>164.37398928989327</v>
      </c>
    </row>
    <row r="4142" spans="2:3" x14ac:dyDescent="0.25">
      <c r="B4142" s="257">
        <v>4079</v>
      </c>
      <c r="C4142" s="256">
        <v>168.984780798109</v>
      </c>
    </row>
    <row r="4143" spans="2:3" x14ac:dyDescent="0.25">
      <c r="B4143" s="257">
        <v>4080</v>
      </c>
      <c r="C4143" s="256">
        <v>130.84739569173587</v>
      </c>
    </row>
    <row r="4144" spans="2:3" x14ac:dyDescent="0.25">
      <c r="B4144" s="257">
        <v>4081</v>
      </c>
      <c r="C4144" s="256">
        <v>106.88525171604884</v>
      </c>
    </row>
    <row r="4145" spans="2:3" x14ac:dyDescent="0.25">
      <c r="B4145" s="257">
        <v>4082</v>
      </c>
      <c r="C4145" s="256">
        <v>114.10012828512581</v>
      </c>
    </row>
    <row r="4146" spans="2:3" x14ac:dyDescent="0.25">
      <c r="B4146" s="257">
        <v>4083</v>
      </c>
      <c r="C4146" s="256">
        <v>101.44088872159206</v>
      </c>
    </row>
    <row r="4147" spans="2:3" x14ac:dyDescent="0.25">
      <c r="B4147" s="257">
        <v>4084</v>
      </c>
      <c r="C4147" s="256">
        <v>97.051817397487625</v>
      </c>
    </row>
    <row r="4148" spans="2:3" x14ac:dyDescent="0.25">
      <c r="B4148" s="257">
        <v>4085</v>
      </c>
      <c r="C4148" s="256">
        <v>75.559377344637781</v>
      </c>
    </row>
    <row r="4149" spans="2:3" x14ac:dyDescent="0.25">
      <c r="B4149" s="257">
        <v>4086</v>
      </c>
      <c r="C4149" s="256">
        <v>118.44088565628094</v>
      </c>
    </row>
    <row r="4150" spans="2:3" x14ac:dyDescent="0.25">
      <c r="B4150" s="257">
        <v>4087</v>
      </c>
      <c r="C4150" s="256">
        <v>126.97019780212833</v>
      </c>
    </row>
    <row r="4151" spans="2:3" x14ac:dyDescent="0.25">
      <c r="B4151" s="257">
        <v>4088</v>
      </c>
      <c r="C4151" s="256">
        <v>136.11599723896614</v>
      </c>
    </row>
    <row r="4152" spans="2:3" x14ac:dyDescent="0.25">
      <c r="B4152" s="257">
        <v>4089</v>
      </c>
      <c r="C4152" s="256">
        <v>104.83574972567902</v>
      </c>
    </row>
    <row r="4153" spans="2:3" x14ac:dyDescent="0.25">
      <c r="B4153" s="257">
        <v>4090</v>
      </c>
      <c r="C4153" s="256">
        <v>93.854143524452752</v>
      </c>
    </row>
    <row r="4154" spans="2:3" x14ac:dyDescent="0.25">
      <c r="B4154" s="257">
        <v>4091</v>
      </c>
      <c r="C4154" s="256">
        <v>121.47447666296175</v>
      </c>
    </row>
    <row r="4155" spans="2:3" x14ac:dyDescent="0.25">
      <c r="B4155" s="257">
        <v>4092</v>
      </c>
      <c r="C4155" s="256">
        <v>143.76539964603566</v>
      </c>
    </row>
    <row r="4156" spans="2:3" x14ac:dyDescent="0.25">
      <c r="B4156" s="257">
        <v>4093</v>
      </c>
      <c r="C4156" s="256">
        <v>101.95069084011605</v>
      </c>
    </row>
    <row r="4157" spans="2:3" x14ac:dyDescent="0.25">
      <c r="B4157" s="257">
        <v>4094</v>
      </c>
      <c r="C4157" s="256">
        <v>92.481075809326967</v>
      </c>
    </row>
    <row r="4158" spans="2:3" x14ac:dyDescent="0.25">
      <c r="B4158" s="257">
        <v>4095</v>
      </c>
      <c r="C4158" s="256">
        <v>138.03638136055704</v>
      </c>
    </row>
    <row r="4159" spans="2:3" x14ac:dyDescent="0.25">
      <c r="B4159" s="257">
        <v>4096</v>
      </c>
      <c r="C4159" s="256">
        <v>118.0163351949378</v>
      </c>
    </row>
    <row r="4160" spans="2:3" x14ac:dyDescent="0.25">
      <c r="B4160" s="257">
        <v>4097</v>
      </c>
      <c r="C4160" s="256">
        <v>126.44300239499711</v>
      </c>
    </row>
    <row r="4161" spans="2:3" x14ac:dyDescent="0.25">
      <c r="B4161" s="257">
        <v>4098</v>
      </c>
      <c r="C4161" s="256">
        <v>130.07402498910568</v>
      </c>
    </row>
    <row r="4162" spans="2:3" x14ac:dyDescent="0.25">
      <c r="B4162" s="257">
        <v>4099</v>
      </c>
      <c r="C4162" s="256">
        <v>115.3217952850234</v>
      </c>
    </row>
    <row r="4163" spans="2:3" x14ac:dyDescent="0.25">
      <c r="B4163" s="257">
        <v>4100</v>
      </c>
      <c r="C4163" s="256">
        <v>126.52760408766301</v>
      </c>
    </row>
    <row r="4164" spans="2:3" x14ac:dyDescent="0.25">
      <c r="B4164" s="257">
        <v>4101</v>
      </c>
      <c r="C4164" s="256">
        <v>118.44505766293189</v>
      </c>
    </row>
    <row r="4165" spans="2:3" x14ac:dyDescent="0.25">
      <c r="B4165" s="257">
        <v>4102</v>
      </c>
      <c r="C4165" s="256">
        <v>104.6040423576617</v>
      </c>
    </row>
    <row r="4166" spans="2:3" x14ac:dyDescent="0.25">
      <c r="B4166" s="257">
        <v>4103</v>
      </c>
      <c r="C4166" s="256">
        <v>104.58592865882417</v>
      </c>
    </row>
    <row r="4167" spans="2:3" x14ac:dyDescent="0.25">
      <c r="B4167" s="257">
        <v>4104</v>
      </c>
      <c r="C4167" s="256">
        <v>116.35130562029185</v>
      </c>
    </row>
    <row r="4168" spans="2:3" x14ac:dyDescent="0.25">
      <c r="B4168" s="257">
        <v>4105</v>
      </c>
      <c r="C4168" s="256">
        <v>78.436718988954766</v>
      </c>
    </row>
    <row r="4169" spans="2:3" x14ac:dyDescent="0.25">
      <c r="B4169" s="257">
        <v>4106</v>
      </c>
      <c r="C4169" s="256">
        <v>126.34518975923261</v>
      </c>
    </row>
    <row r="4170" spans="2:3" x14ac:dyDescent="0.25">
      <c r="B4170" s="257">
        <v>4107</v>
      </c>
      <c r="C4170" s="256">
        <v>115.90724395705577</v>
      </c>
    </row>
    <row r="4171" spans="2:3" x14ac:dyDescent="0.25">
      <c r="B4171" s="257">
        <v>4108</v>
      </c>
      <c r="C4171" s="256">
        <v>133.48142093996057</v>
      </c>
    </row>
    <row r="4172" spans="2:3" x14ac:dyDescent="0.25">
      <c r="B4172" s="257">
        <v>4109</v>
      </c>
      <c r="C4172" s="256">
        <v>114.17969943132901</v>
      </c>
    </row>
    <row r="4173" spans="2:3" x14ac:dyDescent="0.25">
      <c r="B4173" s="257">
        <v>4110</v>
      </c>
      <c r="C4173" s="256">
        <v>158.82237266029193</v>
      </c>
    </row>
    <row r="4174" spans="2:3" x14ac:dyDescent="0.25">
      <c r="B4174" s="257">
        <v>4111</v>
      </c>
      <c r="C4174" s="256">
        <v>167.27197045062434</v>
      </c>
    </row>
    <row r="4175" spans="2:3" x14ac:dyDescent="0.25">
      <c r="B4175" s="257">
        <v>4112</v>
      </c>
      <c r="C4175" s="256">
        <v>107.81833742758712</v>
      </c>
    </row>
    <row r="4176" spans="2:3" x14ac:dyDescent="0.25">
      <c r="B4176" s="257">
        <v>4113</v>
      </c>
      <c r="C4176" s="256">
        <v>91.375716351146991</v>
      </c>
    </row>
    <row r="4177" spans="2:3" x14ac:dyDescent="0.25">
      <c r="B4177" s="257">
        <v>4114</v>
      </c>
      <c r="C4177" s="256">
        <v>124.56806796945011</v>
      </c>
    </row>
    <row r="4178" spans="2:3" x14ac:dyDescent="0.25">
      <c r="B4178" s="257">
        <v>4115</v>
      </c>
      <c r="C4178" s="256">
        <v>142.00384046981458</v>
      </c>
    </row>
    <row r="4179" spans="2:3" x14ac:dyDescent="0.25">
      <c r="B4179" s="257">
        <v>4116</v>
      </c>
      <c r="C4179" s="256">
        <v>131.76031064051651</v>
      </c>
    </row>
    <row r="4180" spans="2:3" x14ac:dyDescent="0.25">
      <c r="B4180" s="257">
        <v>4117</v>
      </c>
      <c r="C4180" s="256">
        <v>114.5825219697447</v>
      </c>
    </row>
    <row r="4181" spans="2:3" x14ac:dyDescent="0.25">
      <c r="B4181" s="257">
        <v>4118</v>
      </c>
      <c r="C4181" s="256">
        <v>95.834828562705837</v>
      </c>
    </row>
    <row r="4182" spans="2:3" x14ac:dyDescent="0.25">
      <c r="B4182" s="257">
        <v>4119</v>
      </c>
      <c r="C4182" s="256">
        <v>99.17114597138864</v>
      </c>
    </row>
    <row r="4183" spans="2:3" x14ac:dyDescent="0.25">
      <c r="B4183" s="257">
        <v>4120</v>
      </c>
      <c r="C4183" s="256">
        <v>121.33843647193548</v>
      </c>
    </row>
    <row r="4184" spans="2:3" x14ac:dyDescent="0.25">
      <c r="B4184" s="257">
        <v>4121</v>
      </c>
      <c r="C4184" s="256">
        <v>128.75666418328197</v>
      </c>
    </row>
    <row r="4185" spans="2:3" x14ac:dyDescent="0.25">
      <c r="B4185" s="257">
        <v>4122</v>
      </c>
      <c r="C4185" s="256">
        <v>94.916490913766779</v>
      </c>
    </row>
    <row r="4186" spans="2:3" x14ac:dyDescent="0.25">
      <c r="B4186" s="257">
        <v>4123</v>
      </c>
      <c r="C4186" s="256">
        <v>156.63595653002204</v>
      </c>
    </row>
    <row r="4187" spans="2:3" x14ac:dyDescent="0.25">
      <c r="B4187" s="257">
        <v>4124</v>
      </c>
      <c r="C4187" s="256">
        <v>92.730128706778174</v>
      </c>
    </row>
    <row r="4188" spans="2:3" x14ac:dyDescent="0.25">
      <c r="B4188" s="257">
        <v>4125</v>
      </c>
      <c r="C4188" s="256">
        <v>108.13619087274137</v>
      </c>
    </row>
    <row r="4189" spans="2:3" x14ac:dyDescent="0.25">
      <c r="B4189" s="257">
        <v>4126</v>
      </c>
      <c r="C4189" s="256">
        <v>119.55299044705795</v>
      </c>
    </row>
    <row r="4190" spans="2:3" x14ac:dyDescent="0.25">
      <c r="B4190" s="257">
        <v>4127</v>
      </c>
      <c r="C4190" s="256">
        <v>117.69218849107436</v>
      </c>
    </row>
    <row r="4191" spans="2:3" x14ac:dyDescent="0.25">
      <c r="B4191" s="257">
        <v>4128</v>
      </c>
      <c r="C4191" s="256">
        <v>98.586599657100834</v>
      </c>
    </row>
    <row r="4192" spans="2:3" x14ac:dyDescent="0.25">
      <c r="B4192" s="257">
        <v>4129</v>
      </c>
      <c r="C4192" s="256">
        <v>144.75419429302804</v>
      </c>
    </row>
    <row r="4193" spans="2:3" x14ac:dyDescent="0.25">
      <c r="B4193" s="257">
        <v>4130</v>
      </c>
      <c r="C4193" s="256">
        <v>80.443872888618927</v>
      </c>
    </row>
    <row r="4194" spans="2:3" x14ac:dyDescent="0.25">
      <c r="B4194" s="257">
        <v>4131</v>
      </c>
      <c r="C4194" s="256">
        <v>104.5925585708583</v>
      </c>
    </row>
    <row r="4195" spans="2:3" x14ac:dyDescent="0.25">
      <c r="B4195" s="257">
        <v>4132</v>
      </c>
      <c r="C4195" s="256">
        <v>145.65435998953549</v>
      </c>
    </row>
    <row r="4196" spans="2:3" x14ac:dyDescent="0.25">
      <c r="B4196" s="257">
        <v>4133</v>
      </c>
      <c r="C4196" s="256">
        <v>90.635034995270715</v>
      </c>
    </row>
    <row r="4197" spans="2:3" x14ac:dyDescent="0.25">
      <c r="B4197" s="257">
        <v>4134</v>
      </c>
      <c r="C4197" s="256">
        <v>81.434687578285462</v>
      </c>
    </row>
    <row r="4198" spans="2:3" x14ac:dyDescent="0.25">
      <c r="B4198" s="257">
        <v>4135</v>
      </c>
      <c r="C4198" s="256">
        <v>129.81391334829038</v>
      </c>
    </row>
    <row r="4199" spans="2:3" x14ac:dyDescent="0.25">
      <c r="B4199" s="257">
        <v>4136</v>
      </c>
      <c r="C4199" s="256">
        <v>65.547353601608364</v>
      </c>
    </row>
    <row r="4200" spans="2:3" x14ac:dyDescent="0.25">
      <c r="B4200" s="257">
        <v>4137</v>
      </c>
      <c r="C4200" s="256">
        <v>108.29608430059253</v>
      </c>
    </row>
    <row r="4201" spans="2:3" x14ac:dyDescent="0.25">
      <c r="B4201" s="257">
        <v>4138</v>
      </c>
      <c r="C4201" s="256">
        <v>117.05644973715673</v>
      </c>
    </row>
    <row r="4202" spans="2:3" x14ac:dyDescent="0.25">
      <c r="B4202" s="257">
        <v>4139</v>
      </c>
      <c r="C4202" s="256">
        <v>101.40868839263132</v>
      </c>
    </row>
    <row r="4203" spans="2:3" x14ac:dyDescent="0.25">
      <c r="B4203" s="257">
        <v>4140</v>
      </c>
      <c r="C4203" s="256">
        <v>110.69395790186344</v>
      </c>
    </row>
    <row r="4204" spans="2:3" x14ac:dyDescent="0.25">
      <c r="B4204" s="257">
        <v>4141</v>
      </c>
      <c r="C4204" s="256">
        <v>109.5056458136733</v>
      </c>
    </row>
    <row r="4205" spans="2:3" x14ac:dyDescent="0.25">
      <c r="B4205" s="257">
        <v>4142</v>
      </c>
      <c r="C4205" s="256">
        <v>113.02861029752447</v>
      </c>
    </row>
    <row r="4206" spans="2:3" x14ac:dyDescent="0.25">
      <c r="B4206" s="257">
        <v>4143</v>
      </c>
      <c r="C4206" s="256">
        <v>106.00033198164411</v>
      </c>
    </row>
    <row r="4207" spans="2:3" x14ac:dyDescent="0.25">
      <c r="B4207" s="257">
        <v>4144</v>
      </c>
      <c r="C4207" s="256">
        <v>144.11851650251549</v>
      </c>
    </row>
    <row r="4208" spans="2:3" x14ac:dyDescent="0.25">
      <c r="B4208" s="257">
        <v>4145</v>
      </c>
      <c r="C4208" s="256">
        <v>105.73871010671493</v>
      </c>
    </row>
    <row r="4209" spans="2:3" x14ac:dyDescent="0.25">
      <c r="B4209" s="257">
        <v>4146</v>
      </c>
      <c r="C4209" s="256">
        <v>152.22926009739638</v>
      </c>
    </row>
    <row r="4210" spans="2:3" x14ac:dyDescent="0.25">
      <c r="B4210" s="257">
        <v>4147</v>
      </c>
      <c r="C4210" s="256">
        <v>109.116220213692</v>
      </c>
    </row>
    <row r="4211" spans="2:3" x14ac:dyDescent="0.25">
      <c r="B4211" s="257">
        <v>4148</v>
      </c>
      <c r="C4211" s="256">
        <v>158.73035831889624</v>
      </c>
    </row>
    <row r="4212" spans="2:3" x14ac:dyDescent="0.25">
      <c r="B4212" s="257">
        <v>4149</v>
      </c>
      <c r="C4212" s="256">
        <v>90.204525487415793</v>
      </c>
    </row>
    <row r="4213" spans="2:3" x14ac:dyDescent="0.25">
      <c r="B4213" s="257">
        <v>4150</v>
      </c>
      <c r="C4213" s="256">
        <v>140.40198707501963</v>
      </c>
    </row>
    <row r="4214" spans="2:3" x14ac:dyDescent="0.25">
      <c r="B4214" s="257">
        <v>4151</v>
      </c>
      <c r="C4214" s="256">
        <v>103.73833470328839</v>
      </c>
    </row>
    <row r="4215" spans="2:3" x14ac:dyDescent="0.25">
      <c r="B4215" s="257">
        <v>4152</v>
      </c>
      <c r="C4215" s="256">
        <v>98.131372127866456</v>
      </c>
    </row>
    <row r="4216" spans="2:3" x14ac:dyDescent="0.25">
      <c r="B4216" s="257">
        <v>4153</v>
      </c>
      <c r="C4216" s="256">
        <v>145.67577195865388</v>
      </c>
    </row>
    <row r="4217" spans="2:3" x14ac:dyDescent="0.25">
      <c r="B4217" s="257">
        <v>4154</v>
      </c>
      <c r="C4217" s="256">
        <v>113.17700191482308</v>
      </c>
    </row>
    <row r="4218" spans="2:3" x14ac:dyDescent="0.25">
      <c r="B4218" s="257">
        <v>4155</v>
      </c>
      <c r="C4218" s="256">
        <v>160.71167886217256</v>
      </c>
    </row>
    <row r="4219" spans="2:3" x14ac:dyDescent="0.25">
      <c r="B4219" s="257">
        <v>4156</v>
      </c>
      <c r="C4219" s="256">
        <v>139.91928174480915</v>
      </c>
    </row>
    <row r="4220" spans="2:3" x14ac:dyDescent="0.25">
      <c r="B4220" s="257">
        <v>4157</v>
      </c>
      <c r="C4220" s="256">
        <v>178.56129440084507</v>
      </c>
    </row>
    <row r="4221" spans="2:3" x14ac:dyDescent="0.25">
      <c r="B4221" s="257">
        <v>4158</v>
      </c>
      <c r="C4221" s="256">
        <v>90.489239054054948</v>
      </c>
    </row>
    <row r="4222" spans="2:3" x14ac:dyDescent="0.25">
      <c r="B4222" s="257">
        <v>4159</v>
      </c>
      <c r="C4222" s="256">
        <v>92.799754293268734</v>
      </c>
    </row>
    <row r="4223" spans="2:3" x14ac:dyDescent="0.25">
      <c r="B4223" s="257">
        <v>4160</v>
      </c>
      <c r="C4223" s="256">
        <v>78.775806476242025</v>
      </c>
    </row>
    <row r="4224" spans="2:3" x14ac:dyDescent="0.25">
      <c r="B4224" s="257">
        <v>4161</v>
      </c>
      <c r="C4224" s="256">
        <v>90.343905490530261</v>
      </c>
    </row>
    <row r="4225" spans="2:3" x14ac:dyDescent="0.25">
      <c r="B4225" s="257">
        <v>4162</v>
      </c>
      <c r="C4225" s="256">
        <v>153.05987117505305</v>
      </c>
    </row>
    <row r="4226" spans="2:3" x14ac:dyDescent="0.25">
      <c r="B4226" s="257">
        <v>4163</v>
      </c>
      <c r="C4226" s="256">
        <v>117.1710075050202</v>
      </c>
    </row>
    <row r="4227" spans="2:3" x14ac:dyDescent="0.25">
      <c r="B4227" s="257">
        <v>4164</v>
      </c>
      <c r="C4227" s="256">
        <v>134.50500055738678</v>
      </c>
    </row>
    <row r="4228" spans="2:3" x14ac:dyDescent="0.25">
      <c r="B4228" s="257">
        <v>4165</v>
      </c>
      <c r="C4228" s="256">
        <v>181.42137083984275</v>
      </c>
    </row>
    <row r="4229" spans="2:3" x14ac:dyDescent="0.25">
      <c r="B4229" s="257">
        <v>4166</v>
      </c>
      <c r="C4229" s="256">
        <v>79.592425641125544</v>
      </c>
    </row>
    <row r="4230" spans="2:3" x14ac:dyDescent="0.25">
      <c r="B4230" s="257">
        <v>4167</v>
      </c>
      <c r="C4230" s="256">
        <v>121.93255811149368</v>
      </c>
    </row>
    <row r="4231" spans="2:3" x14ac:dyDescent="0.25">
      <c r="B4231" s="257">
        <v>4168</v>
      </c>
      <c r="C4231" s="256">
        <v>82.40448864690714</v>
      </c>
    </row>
    <row r="4232" spans="2:3" x14ac:dyDescent="0.25">
      <c r="B4232" s="257">
        <v>4169</v>
      </c>
      <c r="C4232" s="256">
        <v>130.33049094134248</v>
      </c>
    </row>
    <row r="4233" spans="2:3" x14ac:dyDescent="0.25">
      <c r="B4233" s="257">
        <v>4170</v>
      </c>
      <c r="C4233" s="256">
        <v>126.91563787014533</v>
      </c>
    </row>
    <row r="4234" spans="2:3" x14ac:dyDescent="0.25">
      <c r="B4234" s="257">
        <v>4171</v>
      </c>
      <c r="C4234" s="256">
        <v>108.11066760053248</v>
      </c>
    </row>
    <row r="4235" spans="2:3" x14ac:dyDescent="0.25">
      <c r="B4235" s="257">
        <v>4172</v>
      </c>
      <c r="C4235" s="256">
        <v>95.405377067759787</v>
      </c>
    </row>
    <row r="4236" spans="2:3" x14ac:dyDescent="0.25">
      <c r="B4236" s="257">
        <v>4173</v>
      </c>
      <c r="C4236" s="256">
        <v>115.58297012513218</v>
      </c>
    </row>
    <row r="4237" spans="2:3" x14ac:dyDescent="0.25">
      <c r="B4237" s="257">
        <v>4174</v>
      </c>
      <c r="C4237" s="256">
        <v>110.19091903304373</v>
      </c>
    </row>
    <row r="4238" spans="2:3" x14ac:dyDescent="0.25">
      <c r="B4238" s="257">
        <v>4175</v>
      </c>
      <c r="C4238" s="256">
        <v>148.1153883755789</v>
      </c>
    </row>
    <row r="4239" spans="2:3" x14ac:dyDescent="0.25">
      <c r="B4239" s="257">
        <v>4176</v>
      </c>
      <c r="C4239" s="256">
        <v>108.97179912981655</v>
      </c>
    </row>
    <row r="4240" spans="2:3" x14ac:dyDescent="0.25">
      <c r="B4240" s="257">
        <v>4177</v>
      </c>
      <c r="C4240" s="256">
        <v>132.19696553653912</v>
      </c>
    </row>
    <row r="4241" spans="2:3" x14ac:dyDescent="0.25">
      <c r="B4241" s="257">
        <v>4178</v>
      </c>
      <c r="C4241" s="256">
        <v>171.38423563257038</v>
      </c>
    </row>
    <row r="4242" spans="2:3" x14ac:dyDescent="0.25">
      <c r="B4242" s="257">
        <v>4179</v>
      </c>
      <c r="C4242" s="256">
        <v>111.87667534964258</v>
      </c>
    </row>
    <row r="4243" spans="2:3" x14ac:dyDescent="0.25">
      <c r="B4243" s="257">
        <v>4180</v>
      </c>
      <c r="C4243" s="256">
        <v>156.44349766767519</v>
      </c>
    </row>
    <row r="4244" spans="2:3" x14ac:dyDescent="0.25">
      <c r="B4244" s="257">
        <v>4181</v>
      </c>
      <c r="C4244" s="256">
        <v>95.600977290667515</v>
      </c>
    </row>
    <row r="4245" spans="2:3" x14ac:dyDescent="0.25">
      <c r="B4245" s="257">
        <v>4182</v>
      </c>
      <c r="C4245" s="256">
        <v>133.80438317510794</v>
      </c>
    </row>
    <row r="4246" spans="2:3" x14ac:dyDescent="0.25">
      <c r="B4246" s="257">
        <v>4183</v>
      </c>
      <c r="C4246" s="256">
        <v>140.74974407466243</v>
      </c>
    </row>
    <row r="4247" spans="2:3" x14ac:dyDescent="0.25">
      <c r="B4247" s="257">
        <v>4184</v>
      </c>
      <c r="C4247" s="256">
        <v>153.87413602704117</v>
      </c>
    </row>
    <row r="4248" spans="2:3" x14ac:dyDescent="0.25">
      <c r="B4248" s="257">
        <v>4185</v>
      </c>
      <c r="C4248" s="256">
        <v>111.75086119159097</v>
      </c>
    </row>
    <row r="4249" spans="2:3" x14ac:dyDescent="0.25">
      <c r="B4249" s="257">
        <v>4186</v>
      </c>
      <c r="C4249" s="256">
        <v>124.61663302899224</v>
      </c>
    </row>
    <row r="4250" spans="2:3" x14ac:dyDescent="0.25">
      <c r="B4250" s="257">
        <v>4187</v>
      </c>
      <c r="C4250" s="256">
        <v>129.498419754059</v>
      </c>
    </row>
    <row r="4251" spans="2:3" x14ac:dyDescent="0.25">
      <c r="B4251" s="257">
        <v>4188</v>
      </c>
      <c r="C4251" s="256">
        <v>169.763928446227</v>
      </c>
    </row>
    <row r="4252" spans="2:3" x14ac:dyDescent="0.25">
      <c r="B4252" s="257">
        <v>4189</v>
      </c>
      <c r="C4252" s="256">
        <v>109.14484245065712</v>
      </c>
    </row>
    <row r="4253" spans="2:3" x14ac:dyDescent="0.25">
      <c r="B4253" s="257">
        <v>4190</v>
      </c>
      <c r="C4253" s="256">
        <v>125.85061186680194</v>
      </c>
    </row>
    <row r="4254" spans="2:3" x14ac:dyDescent="0.25">
      <c r="B4254" s="257">
        <v>4191</v>
      </c>
      <c r="C4254" s="256">
        <v>141.08825426372039</v>
      </c>
    </row>
    <row r="4255" spans="2:3" x14ac:dyDescent="0.25">
      <c r="B4255" s="257">
        <v>4192</v>
      </c>
      <c r="C4255" s="256">
        <v>139.41817628706275</v>
      </c>
    </row>
    <row r="4256" spans="2:3" x14ac:dyDescent="0.25">
      <c r="B4256" s="257">
        <v>4193</v>
      </c>
      <c r="C4256" s="256">
        <v>104.40295946916109</v>
      </c>
    </row>
    <row r="4257" spans="2:3" x14ac:dyDescent="0.25">
      <c r="B4257" s="257">
        <v>4194</v>
      </c>
      <c r="C4257" s="256">
        <v>99.914432700398834</v>
      </c>
    </row>
    <row r="4258" spans="2:3" x14ac:dyDescent="0.25">
      <c r="B4258" s="257">
        <v>4195</v>
      </c>
      <c r="C4258" s="256">
        <v>62.694366154536397</v>
      </c>
    </row>
    <row r="4259" spans="2:3" x14ac:dyDescent="0.25">
      <c r="B4259" s="257">
        <v>4196</v>
      </c>
      <c r="C4259" s="256">
        <v>125.67311259578339</v>
      </c>
    </row>
    <row r="4260" spans="2:3" x14ac:dyDescent="0.25">
      <c r="B4260" s="257">
        <v>4197</v>
      </c>
      <c r="C4260" s="256">
        <v>148.68750306297659</v>
      </c>
    </row>
    <row r="4261" spans="2:3" x14ac:dyDescent="0.25">
      <c r="B4261" s="257">
        <v>4198</v>
      </c>
      <c r="C4261" s="256">
        <v>133.55403059640599</v>
      </c>
    </row>
    <row r="4262" spans="2:3" x14ac:dyDescent="0.25">
      <c r="B4262" s="257">
        <v>4199</v>
      </c>
      <c r="C4262" s="256">
        <v>111.91118785520128</v>
      </c>
    </row>
    <row r="4263" spans="2:3" x14ac:dyDescent="0.25">
      <c r="B4263" s="257">
        <v>4200</v>
      </c>
      <c r="C4263" s="256">
        <v>141.57272742201133</v>
      </c>
    </row>
    <row r="4264" spans="2:3" x14ac:dyDescent="0.25">
      <c r="B4264" s="257">
        <v>4201</v>
      </c>
      <c r="C4264" s="256">
        <v>140.84331341764741</v>
      </c>
    </row>
    <row r="4265" spans="2:3" x14ac:dyDescent="0.25">
      <c r="B4265" s="257">
        <v>4202</v>
      </c>
      <c r="C4265" s="256">
        <v>103.44889852761249</v>
      </c>
    </row>
    <row r="4266" spans="2:3" x14ac:dyDescent="0.25">
      <c r="B4266" s="257">
        <v>4203</v>
      </c>
      <c r="C4266" s="256">
        <v>133.60822199037733</v>
      </c>
    </row>
    <row r="4267" spans="2:3" x14ac:dyDescent="0.25">
      <c r="B4267" s="257">
        <v>4204</v>
      </c>
      <c r="C4267" s="256">
        <v>109.59956661997367</v>
      </c>
    </row>
    <row r="4268" spans="2:3" x14ac:dyDescent="0.25">
      <c r="B4268" s="257">
        <v>4205</v>
      </c>
      <c r="C4268" s="256">
        <v>120.17095276466263</v>
      </c>
    </row>
    <row r="4269" spans="2:3" x14ac:dyDescent="0.25">
      <c r="B4269" s="257">
        <v>4206</v>
      </c>
      <c r="C4269" s="256">
        <v>115.63246836064779</v>
      </c>
    </row>
    <row r="4270" spans="2:3" x14ac:dyDescent="0.25">
      <c r="B4270" s="257">
        <v>4207</v>
      </c>
      <c r="C4270" s="256">
        <v>137.62021998884276</v>
      </c>
    </row>
    <row r="4271" spans="2:3" x14ac:dyDescent="0.25">
      <c r="B4271" s="257">
        <v>4208</v>
      </c>
      <c r="C4271" s="256">
        <v>102.11931091343558</v>
      </c>
    </row>
    <row r="4272" spans="2:3" x14ac:dyDescent="0.25">
      <c r="B4272" s="257">
        <v>4209</v>
      </c>
      <c r="C4272" s="256">
        <v>126.11272008365869</v>
      </c>
    </row>
    <row r="4273" spans="2:3" x14ac:dyDescent="0.25">
      <c r="B4273" s="257">
        <v>4210</v>
      </c>
      <c r="C4273" s="256">
        <v>54.749303121454489</v>
      </c>
    </row>
    <row r="4274" spans="2:3" x14ac:dyDescent="0.25">
      <c r="B4274" s="257">
        <v>4211</v>
      </c>
      <c r="C4274" s="256">
        <v>100.22056317264298</v>
      </c>
    </row>
    <row r="4275" spans="2:3" x14ac:dyDescent="0.25">
      <c r="B4275" s="257">
        <v>4212</v>
      </c>
      <c r="C4275" s="256">
        <v>136.53421403108734</v>
      </c>
    </row>
    <row r="4276" spans="2:3" x14ac:dyDescent="0.25">
      <c r="B4276" s="257">
        <v>4213</v>
      </c>
      <c r="C4276" s="256">
        <v>111.76416811403926</v>
      </c>
    </row>
    <row r="4277" spans="2:3" x14ac:dyDescent="0.25">
      <c r="B4277" s="257">
        <v>4214</v>
      </c>
      <c r="C4277" s="256">
        <v>80.94966659362521</v>
      </c>
    </row>
    <row r="4278" spans="2:3" x14ac:dyDescent="0.25">
      <c r="B4278" s="257">
        <v>4215</v>
      </c>
      <c r="C4278" s="256">
        <v>126.79791304118275</v>
      </c>
    </row>
    <row r="4279" spans="2:3" x14ac:dyDescent="0.25">
      <c r="B4279" s="257">
        <v>4216</v>
      </c>
      <c r="C4279" s="256">
        <v>85.556959705431922</v>
      </c>
    </row>
    <row r="4280" spans="2:3" x14ac:dyDescent="0.25">
      <c r="B4280" s="257">
        <v>4217</v>
      </c>
      <c r="C4280" s="256">
        <v>132.65312159022346</v>
      </c>
    </row>
    <row r="4281" spans="2:3" x14ac:dyDescent="0.25">
      <c r="B4281" s="257">
        <v>4218</v>
      </c>
      <c r="C4281" s="256">
        <v>97.36457323579441</v>
      </c>
    </row>
    <row r="4282" spans="2:3" x14ac:dyDescent="0.25">
      <c r="B4282" s="257">
        <v>4219</v>
      </c>
      <c r="C4282" s="256">
        <v>100.4591259815459</v>
      </c>
    </row>
    <row r="4283" spans="2:3" x14ac:dyDescent="0.25">
      <c r="B4283" s="257">
        <v>4220</v>
      </c>
      <c r="C4283" s="256">
        <v>81.232689621245157</v>
      </c>
    </row>
    <row r="4284" spans="2:3" x14ac:dyDescent="0.25">
      <c r="B4284" s="257">
        <v>4221</v>
      </c>
      <c r="C4284" s="256">
        <v>121.57152644534291</v>
      </c>
    </row>
    <row r="4285" spans="2:3" x14ac:dyDescent="0.25">
      <c r="B4285" s="257">
        <v>4222</v>
      </c>
      <c r="C4285" s="256">
        <v>117.15075936749952</v>
      </c>
    </row>
    <row r="4286" spans="2:3" x14ac:dyDescent="0.25">
      <c r="B4286" s="257">
        <v>4223</v>
      </c>
      <c r="C4286" s="256">
        <v>115.53537903863869</v>
      </c>
    </row>
    <row r="4287" spans="2:3" x14ac:dyDescent="0.25">
      <c r="B4287" s="257">
        <v>4224</v>
      </c>
      <c r="C4287" s="256">
        <v>84.827822545747637</v>
      </c>
    </row>
    <row r="4288" spans="2:3" x14ac:dyDescent="0.25">
      <c r="B4288" s="257">
        <v>4225</v>
      </c>
      <c r="C4288" s="256">
        <v>135.2026704483095</v>
      </c>
    </row>
    <row r="4289" spans="2:3" x14ac:dyDescent="0.25">
      <c r="B4289" s="257">
        <v>4226</v>
      </c>
      <c r="C4289" s="256">
        <v>83.941596085470479</v>
      </c>
    </row>
    <row r="4290" spans="2:3" x14ac:dyDescent="0.25">
      <c r="B4290" s="257">
        <v>4227</v>
      </c>
      <c r="C4290" s="256">
        <v>109.33992323732524</v>
      </c>
    </row>
    <row r="4291" spans="2:3" x14ac:dyDescent="0.25">
      <c r="B4291" s="257">
        <v>4228</v>
      </c>
      <c r="C4291" s="256">
        <v>102.73226169738116</v>
      </c>
    </row>
    <row r="4292" spans="2:3" x14ac:dyDescent="0.25">
      <c r="B4292" s="257">
        <v>4229</v>
      </c>
      <c r="C4292" s="256">
        <v>132.29654746881556</v>
      </c>
    </row>
    <row r="4293" spans="2:3" x14ac:dyDescent="0.25">
      <c r="B4293" s="257">
        <v>4230</v>
      </c>
      <c r="C4293" s="256">
        <v>147.01968669989537</v>
      </c>
    </row>
    <row r="4294" spans="2:3" x14ac:dyDescent="0.25">
      <c r="B4294" s="257">
        <v>4231</v>
      </c>
      <c r="C4294" s="256">
        <v>113.68646952971119</v>
      </c>
    </row>
    <row r="4295" spans="2:3" x14ac:dyDescent="0.25">
      <c r="B4295" s="257">
        <v>4232</v>
      </c>
      <c r="C4295" s="256">
        <v>134.46700849353147</v>
      </c>
    </row>
    <row r="4296" spans="2:3" x14ac:dyDescent="0.25">
      <c r="B4296" s="257">
        <v>4233</v>
      </c>
      <c r="C4296" s="256">
        <v>152.62078373683721</v>
      </c>
    </row>
    <row r="4297" spans="2:3" x14ac:dyDescent="0.25">
      <c r="B4297" s="257">
        <v>4234</v>
      </c>
      <c r="C4297" s="256">
        <v>104.92920557722717</v>
      </c>
    </row>
    <row r="4298" spans="2:3" x14ac:dyDescent="0.25">
      <c r="B4298" s="257">
        <v>4235</v>
      </c>
      <c r="C4298" s="256">
        <v>118.21737457712371</v>
      </c>
    </row>
    <row r="4299" spans="2:3" x14ac:dyDescent="0.25">
      <c r="B4299" s="257">
        <v>4236</v>
      </c>
      <c r="C4299" s="256">
        <v>133.31245072844706</v>
      </c>
    </row>
    <row r="4300" spans="2:3" x14ac:dyDescent="0.25">
      <c r="B4300" s="257">
        <v>4237</v>
      </c>
      <c r="C4300" s="256">
        <v>124.99777535544692</v>
      </c>
    </row>
    <row r="4301" spans="2:3" x14ac:dyDescent="0.25">
      <c r="B4301" s="257">
        <v>4238</v>
      </c>
      <c r="C4301" s="256">
        <v>84.634406186979618</v>
      </c>
    </row>
    <row r="4302" spans="2:3" x14ac:dyDescent="0.25">
      <c r="B4302" s="257">
        <v>4239</v>
      </c>
      <c r="C4302" s="256">
        <v>103.08907794241152</v>
      </c>
    </row>
    <row r="4303" spans="2:3" x14ac:dyDescent="0.25">
      <c r="B4303" s="257">
        <v>4240</v>
      </c>
      <c r="C4303" s="256">
        <v>137.61261168881154</v>
      </c>
    </row>
    <row r="4304" spans="2:3" x14ac:dyDescent="0.25">
      <c r="B4304" s="257">
        <v>4241</v>
      </c>
      <c r="C4304" s="256">
        <v>116.29893365217721</v>
      </c>
    </row>
    <row r="4305" spans="2:3" x14ac:dyDescent="0.25">
      <c r="B4305" s="257">
        <v>4242</v>
      </c>
      <c r="C4305" s="256">
        <v>138.3864739956019</v>
      </c>
    </row>
    <row r="4306" spans="2:3" x14ac:dyDescent="0.25">
      <c r="B4306" s="257">
        <v>4243</v>
      </c>
      <c r="C4306" s="256">
        <v>86.963750286994696</v>
      </c>
    </row>
    <row r="4307" spans="2:3" x14ac:dyDescent="0.25">
      <c r="B4307" s="257">
        <v>4244</v>
      </c>
      <c r="C4307" s="256">
        <v>193.33375976299416</v>
      </c>
    </row>
    <row r="4308" spans="2:3" x14ac:dyDescent="0.25">
      <c r="B4308" s="257">
        <v>4245</v>
      </c>
      <c r="C4308" s="256">
        <v>137.15289229044484</v>
      </c>
    </row>
    <row r="4309" spans="2:3" x14ac:dyDescent="0.25">
      <c r="B4309" s="257">
        <v>4246</v>
      </c>
      <c r="C4309" s="256">
        <v>134.42362191884141</v>
      </c>
    </row>
    <row r="4310" spans="2:3" x14ac:dyDescent="0.25">
      <c r="B4310" s="257">
        <v>4247</v>
      </c>
      <c r="C4310" s="256">
        <v>139.03107183381323</v>
      </c>
    </row>
    <row r="4311" spans="2:3" x14ac:dyDescent="0.25">
      <c r="B4311" s="257">
        <v>4248</v>
      </c>
      <c r="C4311" s="256">
        <v>154.14617216461042</v>
      </c>
    </row>
    <row r="4312" spans="2:3" x14ac:dyDescent="0.25">
      <c r="B4312" s="257">
        <v>4249</v>
      </c>
      <c r="C4312" s="256">
        <v>98.560564795229126</v>
      </c>
    </row>
    <row r="4313" spans="2:3" x14ac:dyDescent="0.25">
      <c r="B4313" s="257">
        <v>4250</v>
      </c>
      <c r="C4313" s="256">
        <v>113.01735339146488</v>
      </c>
    </row>
    <row r="4314" spans="2:3" x14ac:dyDescent="0.25">
      <c r="B4314" s="257">
        <v>4251</v>
      </c>
      <c r="C4314" s="256">
        <v>101.51194357724178</v>
      </c>
    </row>
    <row r="4315" spans="2:3" x14ac:dyDescent="0.25">
      <c r="B4315" s="257">
        <v>4252</v>
      </c>
      <c r="C4315" s="256">
        <v>90.119806831140707</v>
      </c>
    </row>
    <row r="4316" spans="2:3" x14ac:dyDescent="0.25">
      <c r="B4316" s="257">
        <v>4253</v>
      </c>
      <c r="C4316" s="256">
        <v>106.99184841150495</v>
      </c>
    </row>
    <row r="4317" spans="2:3" x14ac:dyDescent="0.25">
      <c r="B4317" s="257">
        <v>4254</v>
      </c>
      <c r="C4317" s="256">
        <v>95.815274162669454</v>
      </c>
    </row>
    <row r="4318" spans="2:3" x14ac:dyDescent="0.25">
      <c r="B4318" s="257">
        <v>4255</v>
      </c>
      <c r="C4318" s="256">
        <v>125.88910996830843</v>
      </c>
    </row>
    <row r="4319" spans="2:3" x14ac:dyDescent="0.25">
      <c r="B4319" s="257">
        <v>4256</v>
      </c>
      <c r="C4319" s="256">
        <v>110.87661185599904</v>
      </c>
    </row>
    <row r="4320" spans="2:3" x14ac:dyDescent="0.25">
      <c r="B4320" s="257">
        <v>4257</v>
      </c>
      <c r="C4320" s="256">
        <v>129.75661134168044</v>
      </c>
    </row>
    <row r="4321" spans="2:3" x14ac:dyDescent="0.25">
      <c r="B4321" s="257">
        <v>4258</v>
      </c>
      <c r="C4321" s="256">
        <v>105.51849068493091</v>
      </c>
    </row>
    <row r="4322" spans="2:3" x14ac:dyDescent="0.25">
      <c r="B4322" s="257">
        <v>4259</v>
      </c>
      <c r="C4322" s="256">
        <v>119.06363948324434</v>
      </c>
    </row>
    <row r="4323" spans="2:3" x14ac:dyDescent="0.25">
      <c r="B4323" s="257">
        <v>4260</v>
      </c>
      <c r="C4323" s="256">
        <v>129.9593571696044</v>
      </c>
    </row>
    <row r="4324" spans="2:3" x14ac:dyDescent="0.25">
      <c r="B4324" s="257">
        <v>4261</v>
      </c>
      <c r="C4324" s="256">
        <v>121.434857128413</v>
      </c>
    </row>
    <row r="4325" spans="2:3" x14ac:dyDescent="0.25">
      <c r="B4325" s="257">
        <v>4262</v>
      </c>
      <c r="C4325" s="256">
        <v>123.25395972927228</v>
      </c>
    </row>
    <row r="4326" spans="2:3" x14ac:dyDescent="0.25">
      <c r="B4326" s="257">
        <v>4263</v>
      </c>
      <c r="C4326" s="256">
        <v>135.01886064920754</v>
      </c>
    </row>
    <row r="4327" spans="2:3" x14ac:dyDescent="0.25">
      <c r="B4327" s="257">
        <v>4264</v>
      </c>
      <c r="C4327" s="256">
        <v>112.91085967663309</v>
      </c>
    </row>
    <row r="4328" spans="2:3" x14ac:dyDescent="0.25">
      <c r="B4328" s="257">
        <v>4265</v>
      </c>
      <c r="C4328" s="256">
        <v>150.69015847228223</v>
      </c>
    </row>
    <row r="4329" spans="2:3" x14ac:dyDescent="0.25">
      <c r="B4329" s="257">
        <v>4266</v>
      </c>
      <c r="C4329" s="256">
        <v>132.14229055235342</v>
      </c>
    </row>
    <row r="4330" spans="2:3" x14ac:dyDescent="0.25">
      <c r="B4330" s="257">
        <v>4267</v>
      </c>
      <c r="C4330" s="256">
        <v>152.360662414378</v>
      </c>
    </row>
    <row r="4331" spans="2:3" x14ac:dyDescent="0.25">
      <c r="B4331" s="257">
        <v>4268</v>
      </c>
      <c r="C4331" s="256">
        <v>102.98159898907744</v>
      </c>
    </row>
    <row r="4332" spans="2:3" x14ac:dyDescent="0.25">
      <c r="B4332" s="257">
        <v>4269</v>
      </c>
      <c r="C4332" s="256">
        <v>155.58810314453655</v>
      </c>
    </row>
    <row r="4333" spans="2:3" x14ac:dyDescent="0.25">
      <c r="B4333" s="257">
        <v>4270</v>
      </c>
      <c r="C4333" s="256">
        <v>140.54614806432915</v>
      </c>
    </row>
    <row r="4334" spans="2:3" x14ac:dyDescent="0.25">
      <c r="B4334" s="257">
        <v>4271</v>
      </c>
      <c r="C4334" s="256">
        <v>78.733355011994831</v>
      </c>
    </row>
    <row r="4335" spans="2:3" x14ac:dyDescent="0.25">
      <c r="B4335" s="257">
        <v>4272</v>
      </c>
      <c r="C4335" s="256">
        <v>124.34107979715056</v>
      </c>
    </row>
    <row r="4336" spans="2:3" x14ac:dyDescent="0.25">
      <c r="B4336" s="257">
        <v>4273</v>
      </c>
      <c r="C4336" s="256">
        <v>152.0837121153381</v>
      </c>
    </row>
    <row r="4337" spans="2:3" x14ac:dyDescent="0.25">
      <c r="B4337" s="257">
        <v>4274</v>
      </c>
      <c r="C4337" s="256">
        <v>110.69549095276537</v>
      </c>
    </row>
    <row r="4338" spans="2:3" x14ac:dyDescent="0.25">
      <c r="B4338" s="257">
        <v>4275</v>
      </c>
      <c r="C4338" s="256">
        <v>112.74817731907565</v>
      </c>
    </row>
    <row r="4339" spans="2:3" x14ac:dyDescent="0.25">
      <c r="B4339" s="257">
        <v>4276</v>
      </c>
      <c r="C4339" s="256">
        <v>130.53505192551506</v>
      </c>
    </row>
    <row r="4340" spans="2:3" x14ac:dyDescent="0.25">
      <c r="B4340" s="257">
        <v>4277</v>
      </c>
      <c r="C4340" s="256">
        <v>130.43695281842975</v>
      </c>
    </row>
    <row r="4341" spans="2:3" x14ac:dyDescent="0.25">
      <c r="B4341" s="257">
        <v>4278</v>
      </c>
      <c r="C4341" s="256">
        <v>117.54389632057874</v>
      </c>
    </row>
    <row r="4342" spans="2:3" x14ac:dyDescent="0.25">
      <c r="B4342" s="257">
        <v>4279</v>
      </c>
      <c r="C4342" s="256">
        <v>93.724834484371485</v>
      </c>
    </row>
    <row r="4343" spans="2:3" x14ac:dyDescent="0.25">
      <c r="B4343" s="257">
        <v>4280</v>
      </c>
      <c r="C4343" s="256">
        <v>135.79955815088636</v>
      </c>
    </row>
    <row r="4344" spans="2:3" x14ac:dyDescent="0.25">
      <c r="B4344" s="257">
        <v>4281</v>
      </c>
      <c r="C4344" s="256">
        <v>114.44535009784622</v>
      </c>
    </row>
    <row r="4345" spans="2:3" x14ac:dyDescent="0.25">
      <c r="B4345" s="257">
        <v>4282</v>
      </c>
      <c r="C4345" s="256">
        <v>125.49011001616084</v>
      </c>
    </row>
    <row r="4346" spans="2:3" x14ac:dyDescent="0.25">
      <c r="B4346" s="257">
        <v>4283</v>
      </c>
      <c r="C4346" s="256">
        <v>96.730270674860648</v>
      </c>
    </row>
    <row r="4347" spans="2:3" x14ac:dyDescent="0.25">
      <c r="B4347" s="257">
        <v>4284</v>
      </c>
      <c r="C4347" s="256">
        <v>138.0648705800013</v>
      </c>
    </row>
    <row r="4348" spans="2:3" x14ac:dyDescent="0.25">
      <c r="B4348" s="257">
        <v>4285</v>
      </c>
      <c r="C4348" s="256">
        <v>101.54264624950412</v>
      </c>
    </row>
    <row r="4349" spans="2:3" x14ac:dyDescent="0.25">
      <c r="B4349" s="257">
        <v>4286</v>
      </c>
      <c r="C4349" s="256">
        <v>110.06926579395704</v>
      </c>
    </row>
    <row r="4350" spans="2:3" x14ac:dyDescent="0.25">
      <c r="B4350" s="257">
        <v>4287</v>
      </c>
      <c r="C4350" s="256">
        <v>128.57384311994403</v>
      </c>
    </row>
    <row r="4351" spans="2:3" x14ac:dyDescent="0.25">
      <c r="B4351" s="257">
        <v>4288</v>
      </c>
      <c r="C4351" s="256">
        <v>129.115686522103</v>
      </c>
    </row>
    <row r="4352" spans="2:3" x14ac:dyDescent="0.25">
      <c r="B4352" s="257">
        <v>4289</v>
      </c>
      <c r="C4352" s="256">
        <v>120.57477337342478</v>
      </c>
    </row>
    <row r="4353" spans="2:3" x14ac:dyDescent="0.25">
      <c r="B4353" s="257">
        <v>4290</v>
      </c>
      <c r="C4353" s="256">
        <v>126.97285508830022</v>
      </c>
    </row>
    <row r="4354" spans="2:3" x14ac:dyDescent="0.25">
      <c r="B4354" s="257">
        <v>4291</v>
      </c>
      <c r="C4354" s="256">
        <v>142.36216192325514</v>
      </c>
    </row>
    <row r="4355" spans="2:3" x14ac:dyDescent="0.25">
      <c r="B4355" s="257">
        <v>4292</v>
      </c>
      <c r="C4355" s="256">
        <v>135.46611713003432</v>
      </c>
    </row>
    <row r="4356" spans="2:3" x14ac:dyDescent="0.25">
      <c r="B4356" s="257">
        <v>4293</v>
      </c>
      <c r="C4356" s="256">
        <v>107.1488205321868</v>
      </c>
    </row>
    <row r="4357" spans="2:3" x14ac:dyDescent="0.25">
      <c r="B4357" s="257">
        <v>4294</v>
      </c>
      <c r="C4357" s="256">
        <v>97.56345631147947</v>
      </c>
    </row>
    <row r="4358" spans="2:3" x14ac:dyDescent="0.25">
      <c r="B4358" s="257">
        <v>4295</v>
      </c>
      <c r="C4358" s="256">
        <v>112.66338865609757</v>
      </c>
    </row>
    <row r="4359" spans="2:3" x14ac:dyDescent="0.25">
      <c r="B4359" s="257">
        <v>4296</v>
      </c>
      <c r="C4359" s="256">
        <v>124.99845265962163</v>
      </c>
    </row>
    <row r="4360" spans="2:3" x14ac:dyDescent="0.25">
      <c r="B4360" s="257">
        <v>4297</v>
      </c>
      <c r="C4360" s="256">
        <v>122.78225593222622</v>
      </c>
    </row>
    <row r="4361" spans="2:3" x14ac:dyDescent="0.25">
      <c r="B4361" s="257">
        <v>4298</v>
      </c>
      <c r="C4361" s="256">
        <v>142.1269012640675</v>
      </c>
    </row>
    <row r="4362" spans="2:3" x14ac:dyDescent="0.25">
      <c r="B4362" s="257">
        <v>4299</v>
      </c>
      <c r="C4362" s="256">
        <v>108.96051177615374</v>
      </c>
    </row>
    <row r="4363" spans="2:3" x14ac:dyDescent="0.25">
      <c r="B4363" s="257">
        <v>4300</v>
      </c>
      <c r="C4363" s="256">
        <v>141.10103312215531</v>
      </c>
    </row>
    <row r="4364" spans="2:3" x14ac:dyDescent="0.25">
      <c r="B4364" s="257">
        <v>4301</v>
      </c>
      <c r="C4364" s="256">
        <v>102.37230462098309</v>
      </c>
    </row>
    <row r="4365" spans="2:3" x14ac:dyDescent="0.25">
      <c r="B4365" s="257">
        <v>4302</v>
      </c>
      <c r="C4365" s="256">
        <v>118.34638350983697</v>
      </c>
    </row>
    <row r="4366" spans="2:3" x14ac:dyDescent="0.25">
      <c r="B4366" s="257">
        <v>4303</v>
      </c>
      <c r="C4366" s="256">
        <v>89.019003082104362</v>
      </c>
    </row>
    <row r="4367" spans="2:3" x14ac:dyDescent="0.25">
      <c r="B4367" s="257">
        <v>4304</v>
      </c>
      <c r="C4367" s="256">
        <v>115.90094584994128</v>
      </c>
    </row>
    <row r="4368" spans="2:3" x14ac:dyDescent="0.25">
      <c r="B4368" s="257">
        <v>4305</v>
      </c>
      <c r="C4368" s="256">
        <v>123.28072205000664</v>
      </c>
    </row>
    <row r="4369" spans="2:3" x14ac:dyDescent="0.25">
      <c r="B4369" s="257">
        <v>4306</v>
      </c>
      <c r="C4369" s="256">
        <v>106.80692907038548</v>
      </c>
    </row>
    <row r="4370" spans="2:3" x14ac:dyDescent="0.25">
      <c r="B4370" s="257">
        <v>4307</v>
      </c>
      <c r="C4370" s="256">
        <v>160.99593873195533</v>
      </c>
    </row>
    <row r="4371" spans="2:3" x14ac:dyDescent="0.25">
      <c r="B4371" s="257">
        <v>4308</v>
      </c>
      <c r="C4371" s="256">
        <v>153.1400369125578</v>
      </c>
    </row>
    <row r="4372" spans="2:3" x14ac:dyDescent="0.25">
      <c r="B4372" s="257">
        <v>4309</v>
      </c>
      <c r="C4372" s="256">
        <v>147.28464926250777</v>
      </c>
    </row>
    <row r="4373" spans="2:3" x14ac:dyDescent="0.25">
      <c r="B4373" s="257">
        <v>4310</v>
      </c>
      <c r="C4373" s="256">
        <v>153.52433545999958</v>
      </c>
    </row>
    <row r="4374" spans="2:3" x14ac:dyDescent="0.25">
      <c r="B4374" s="257">
        <v>4311</v>
      </c>
      <c r="C4374" s="256">
        <v>83.638447582213928</v>
      </c>
    </row>
    <row r="4375" spans="2:3" x14ac:dyDescent="0.25">
      <c r="B4375" s="257">
        <v>4312</v>
      </c>
      <c r="C4375" s="256">
        <v>119.67597480104371</v>
      </c>
    </row>
    <row r="4376" spans="2:3" x14ac:dyDescent="0.25">
      <c r="B4376" s="257">
        <v>4313</v>
      </c>
      <c r="C4376" s="256">
        <v>138.65427807313415</v>
      </c>
    </row>
    <row r="4377" spans="2:3" x14ac:dyDescent="0.25">
      <c r="B4377" s="257">
        <v>4314</v>
      </c>
      <c r="C4377" s="256">
        <v>152.16024890066194</v>
      </c>
    </row>
    <row r="4378" spans="2:3" x14ac:dyDescent="0.25">
      <c r="B4378" s="257">
        <v>4315</v>
      </c>
      <c r="C4378" s="256">
        <v>124.50947269287556</v>
      </c>
    </row>
    <row r="4379" spans="2:3" x14ac:dyDescent="0.25">
      <c r="B4379" s="257">
        <v>4316</v>
      </c>
      <c r="C4379" s="256">
        <v>86.376050182102603</v>
      </c>
    </row>
    <row r="4380" spans="2:3" x14ac:dyDescent="0.25">
      <c r="B4380" s="257">
        <v>4317</v>
      </c>
      <c r="C4380" s="256">
        <v>167.98781569651877</v>
      </c>
    </row>
    <row r="4381" spans="2:3" x14ac:dyDescent="0.25">
      <c r="B4381" s="257">
        <v>4318</v>
      </c>
      <c r="C4381" s="256">
        <v>102.99377299348507</v>
      </c>
    </row>
    <row r="4382" spans="2:3" x14ac:dyDescent="0.25">
      <c r="B4382" s="257">
        <v>4319</v>
      </c>
      <c r="C4382" s="256">
        <v>145.22404992883637</v>
      </c>
    </row>
    <row r="4383" spans="2:3" x14ac:dyDescent="0.25">
      <c r="B4383" s="257">
        <v>4320</v>
      </c>
      <c r="C4383" s="256">
        <v>139.60727469863951</v>
      </c>
    </row>
    <row r="4384" spans="2:3" x14ac:dyDescent="0.25">
      <c r="B4384" s="257">
        <v>4321</v>
      </c>
      <c r="C4384" s="256">
        <v>113.80110942472356</v>
      </c>
    </row>
    <row r="4385" spans="2:3" x14ac:dyDescent="0.25">
      <c r="B4385" s="257">
        <v>4322</v>
      </c>
      <c r="C4385" s="256">
        <v>137.1320475464031</v>
      </c>
    </row>
    <row r="4386" spans="2:3" x14ac:dyDescent="0.25">
      <c r="B4386" s="257">
        <v>4323</v>
      </c>
      <c r="C4386" s="256">
        <v>112.20955845617348</v>
      </c>
    </row>
    <row r="4387" spans="2:3" x14ac:dyDescent="0.25">
      <c r="B4387" s="257">
        <v>4324</v>
      </c>
      <c r="C4387" s="256">
        <v>116.29300846922013</v>
      </c>
    </row>
    <row r="4388" spans="2:3" x14ac:dyDescent="0.25">
      <c r="B4388" s="257">
        <v>4325</v>
      </c>
      <c r="C4388" s="256">
        <v>99.788482140133596</v>
      </c>
    </row>
    <row r="4389" spans="2:3" x14ac:dyDescent="0.25">
      <c r="B4389" s="257">
        <v>4326</v>
      </c>
      <c r="C4389" s="256">
        <v>115.93698738687743</v>
      </c>
    </row>
    <row r="4390" spans="2:3" x14ac:dyDescent="0.25">
      <c r="B4390" s="257">
        <v>4327</v>
      </c>
      <c r="C4390" s="256">
        <v>86.473541280201829</v>
      </c>
    </row>
    <row r="4391" spans="2:3" x14ac:dyDescent="0.25">
      <c r="B4391" s="257">
        <v>4328</v>
      </c>
      <c r="C4391" s="256">
        <v>99.65327736647869</v>
      </c>
    </row>
    <row r="4392" spans="2:3" x14ac:dyDescent="0.25">
      <c r="B4392" s="257">
        <v>4329</v>
      </c>
      <c r="C4392" s="256">
        <v>146.40134968810281</v>
      </c>
    </row>
    <row r="4393" spans="2:3" x14ac:dyDescent="0.25">
      <c r="B4393" s="257">
        <v>4330</v>
      </c>
      <c r="C4393" s="256">
        <v>110.03926733562528</v>
      </c>
    </row>
    <row r="4394" spans="2:3" x14ac:dyDescent="0.25">
      <c r="B4394" s="257">
        <v>4331</v>
      </c>
      <c r="C4394" s="256">
        <v>140.17084593677555</v>
      </c>
    </row>
    <row r="4395" spans="2:3" x14ac:dyDescent="0.25">
      <c r="B4395" s="257">
        <v>4332</v>
      </c>
      <c r="C4395" s="256">
        <v>157.03520215056122</v>
      </c>
    </row>
    <row r="4396" spans="2:3" x14ac:dyDescent="0.25">
      <c r="B4396" s="257">
        <v>4333</v>
      </c>
      <c r="C4396" s="256">
        <v>98.051640242956353</v>
      </c>
    </row>
    <row r="4397" spans="2:3" x14ac:dyDescent="0.25">
      <c r="B4397" s="257">
        <v>4334</v>
      </c>
      <c r="C4397" s="256">
        <v>125.28776109642695</v>
      </c>
    </row>
    <row r="4398" spans="2:3" x14ac:dyDescent="0.25">
      <c r="B4398" s="257">
        <v>4335</v>
      </c>
      <c r="C4398" s="256">
        <v>180.58461392068313</v>
      </c>
    </row>
    <row r="4399" spans="2:3" x14ac:dyDescent="0.25">
      <c r="B4399" s="257">
        <v>4336</v>
      </c>
      <c r="C4399" s="256">
        <v>86.84875668815269</v>
      </c>
    </row>
    <row r="4400" spans="2:3" x14ac:dyDescent="0.25">
      <c r="B4400" s="257">
        <v>4337</v>
      </c>
      <c r="C4400" s="256">
        <v>131.1719546430862</v>
      </c>
    </row>
    <row r="4401" spans="2:3" x14ac:dyDescent="0.25">
      <c r="B4401" s="257">
        <v>4338</v>
      </c>
      <c r="C4401" s="256">
        <v>129.42798404996142</v>
      </c>
    </row>
    <row r="4402" spans="2:3" x14ac:dyDescent="0.25">
      <c r="B4402" s="257">
        <v>4339</v>
      </c>
      <c r="C4402" s="256">
        <v>112.18420482087312</v>
      </c>
    </row>
    <row r="4403" spans="2:3" x14ac:dyDescent="0.25">
      <c r="B4403" s="257">
        <v>4340</v>
      </c>
      <c r="C4403" s="256">
        <v>177.56499505439996</v>
      </c>
    </row>
    <row r="4404" spans="2:3" x14ac:dyDescent="0.25">
      <c r="B4404" s="257">
        <v>4341</v>
      </c>
      <c r="C4404" s="256">
        <v>150.62358708673395</v>
      </c>
    </row>
    <row r="4405" spans="2:3" x14ac:dyDescent="0.25">
      <c r="B4405" s="257">
        <v>4342</v>
      </c>
      <c r="C4405" s="256">
        <v>106.70435293142863</v>
      </c>
    </row>
    <row r="4406" spans="2:3" x14ac:dyDescent="0.25">
      <c r="B4406" s="257">
        <v>4343</v>
      </c>
      <c r="C4406" s="256">
        <v>118.77591786574254</v>
      </c>
    </row>
    <row r="4407" spans="2:3" x14ac:dyDescent="0.25">
      <c r="B4407" s="257">
        <v>4344</v>
      </c>
      <c r="C4407" s="256">
        <v>111.01469357324461</v>
      </c>
    </row>
    <row r="4408" spans="2:3" x14ac:dyDescent="0.25">
      <c r="B4408" s="257">
        <v>4345</v>
      </c>
      <c r="C4408" s="256">
        <v>114.07060251401138</v>
      </c>
    </row>
    <row r="4409" spans="2:3" x14ac:dyDescent="0.25">
      <c r="B4409" s="257">
        <v>4346</v>
      </c>
      <c r="C4409" s="256">
        <v>107.91564890047573</v>
      </c>
    </row>
    <row r="4410" spans="2:3" x14ac:dyDescent="0.25">
      <c r="B4410" s="257">
        <v>4347</v>
      </c>
      <c r="C4410" s="256">
        <v>154.38009637611412</v>
      </c>
    </row>
    <row r="4411" spans="2:3" x14ac:dyDescent="0.25">
      <c r="B4411" s="257">
        <v>4348</v>
      </c>
      <c r="C4411" s="256">
        <v>132.90546616045245</v>
      </c>
    </row>
    <row r="4412" spans="2:3" x14ac:dyDescent="0.25">
      <c r="B4412" s="257">
        <v>4349</v>
      </c>
      <c r="C4412" s="256">
        <v>118.07561702361957</v>
      </c>
    </row>
    <row r="4413" spans="2:3" x14ac:dyDescent="0.25">
      <c r="B4413" s="257">
        <v>4350</v>
      </c>
      <c r="C4413" s="256">
        <v>129.9828485853661</v>
      </c>
    </row>
    <row r="4414" spans="2:3" x14ac:dyDescent="0.25">
      <c r="B4414" s="257">
        <v>4351</v>
      </c>
      <c r="C4414" s="256">
        <v>76.858287413857141</v>
      </c>
    </row>
    <row r="4415" spans="2:3" x14ac:dyDescent="0.25">
      <c r="B4415" s="257">
        <v>4352</v>
      </c>
      <c r="C4415" s="256">
        <v>134.27775415034671</v>
      </c>
    </row>
    <row r="4416" spans="2:3" x14ac:dyDescent="0.25">
      <c r="B4416" s="257">
        <v>4353</v>
      </c>
      <c r="C4416" s="256">
        <v>150.48849501090115</v>
      </c>
    </row>
    <row r="4417" spans="2:3" x14ac:dyDescent="0.25">
      <c r="B4417" s="257">
        <v>4354</v>
      </c>
      <c r="C4417" s="256">
        <v>83.763854770585141</v>
      </c>
    </row>
    <row r="4418" spans="2:3" x14ac:dyDescent="0.25">
      <c r="B4418" s="257">
        <v>4355</v>
      </c>
      <c r="C4418" s="256">
        <v>111.42369844901273</v>
      </c>
    </row>
    <row r="4419" spans="2:3" x14ac:dyDescent="0.25">
      <c r="B4419" s="257">
        <v>4356</v>
      </c>
      <c r="C4419" s="256">
        <v>128.63841231416328</v>
      </c>
    </row>
    <row r="4420" spans="2:3" x14ac:dyDescent="0.25">
      <c r="B4420" s="257">
        <v>4357</v>
      </c>
      <c r="C4420" s="256">
        <v>86.421821329333667</v>
      </c>
    </row>
    <row r="4421" spans="2:3" x14ac:dyDescent="0.25">
      <c r="B4421" s="257">
        <v>4358</v>
      </c>
      <c r="C4421" s="256">
        <v>90.327609480987149</v>
      </c>
    </row>
    <row r="4422" spans="2:3" x14ac:dyDescent="0.25">
      <c r="B4422" s="257">
        <v>4359</v>
      </c>
      <c r="C4422" s="256">
        <v>162.35465672161945</v>
      </c>
    </row>
    <row r="4423" spans="2:3" x14ac:dyDescent="0.25">
      <c r="B4423" s="257">
        <v>4360</v>
      </c>
      <c r="C4423" s="256">
        <v>125.49358854378171</v>
      </c>
    </row>
    <row r="4424" spans="2:3" x14ac:dyDescent="0.25">
      <c r="B4424" s="257">
        <v>4361</v>
      </c>
      <c r="C4424" s="256">
        <v>191.49399969190932</v>
      </c>
    </row>
    <row r="4425" spans="2:3" x14ac:dyDescent="0.25">
      <c r="B4425" s="257">
        <v>4362</v>
      </c>
      <c r="C4425" s="256">
        <v>146.56629493868246</v>
      </c>
    </row>
    <row r="4426" spans="2:3" x14ac:dyDescent="0.25">
      <c r="B4426" s="257">
        <v>4363</v>
      </c>
      <c r="C4426" s="256">
        <v>130.0291607599961</v>
      </c>
    </row>
    <row r="4427" spans="2:3" x14ac:dyDescent="0.25">
      <c r="B4427" s="257">
        <v>4364</v>
      </c>
      <c r="C4427" s="256">
        <v>149.96382567176238</v>
      </c>
    </row>
    <row r="4428" spans="2:3" x14ac:dyDescent="0.25">
      <c r="B4428" s="257">
        <v>4365</v>
      </c>
      <c r="C4428" s="256">
        <v>104.30165596221904</v>
      </c>
    </row>
    <row r="4429" spans="2:3" x14ac:dyDescent="0.25">
      <c r="B4429" s="257">
        <v>4366</v>
      </c>
      <c r="C4429" s="256">
        <v>112.35732142883306</v>
      </c>
    </row>
    <row r="4430" spans="2:3" x14ac:dyDescent="0.25">
      <c r="B4430" s="257">
        <v>4367</v>
      </c>
      <c r="C4430" s="256">
        <v>81.201868486112858</v>
      </c>
    </row>
    <row r="4431" spans="2:3" x14ac:dyDescent="0.25">
      <c r="B4431" s="257">
        <v>4368</v>
      </c>
      <c r="C4431" s="256">
        <v>91.392528845328627</v>
      </c>
    </row>
    <row r="4432" spans="2:3" x14ac:dyDescent="0.25">
      <c r="B4432" s="257">
        <v>4369</v>
      </c>
      <c r="C4432" s="256">
        <v>113.87812764254735</v>
      </c>
    </row>
    <row r="4433" spans="2:3" x14ac:dyDescent="0.25">
      <c r="B4433" s="257">
        <v>4370</v>
      </c>
      <c r="C4433" s="256">
        <v>129.00839491833509</v>
      </c>
    </row>
    <row r="4434" spans="2:3" x14ac:dyDescent="0.25">
      <c r="B4434" s="257">
        <v>4371</v>
      </c>
      <c r="C4434" s="256">
        <v>112.77787383688926</v>
      </c>
    </row>
    <row r="4435" spans="2:3" x14ac:dyDescent="0.25">
      <c r="B4435" s="257">
        <v>4372</v>
      </c>
      <c r="C4435" s="256">
        <v>63.371876333609087</v>
      </c>
    </row>
    <row r="4436" spans="2:3" x14ac:dyDescent="0.25">
      <c r="B4436" s="257">
        <v>4373</v>
      </c>
      <c r="C4436" s="256">
        <v>115.33339514680659</v>
      </c>
    </row>
    <row r="4437" spans="2:3" x14ac:dyDescent="0.25">
      <c r="B4437" s="257">
        <v>4374</v>
      </c>
      <c r="C4437" s="256">
        <v>128.33684394369899</v>
      </c>
    </row>
    <row r="4438" spans="2:3" x14ac:dyDescent="0.25">
      <c r="B4438" s="257">
        <v>4375</v>
      </c>
      <c r="C4438" s="256">
        <v>83.944656593232551</v>
      </c>
    </row>
    <row r="4439" spans="2:3" x14ac:dyDescent="0.25">
      <c r="B4439" s="257">
        <v>4376</v>
      </c>
      <c r="C4439" s="256">
        <v>158.55161967965364</v>
      </c>
    </row>
    <row r="4440" spans="2:3" x14ac:dyDescent="0.25">
      <c r="B4440" s="257">
        <v>4377</v>
      </c>
      <c r="C4440" s="256">
        <v>116.98599362667871</v>
      </c>
    </row>
    <row r="4441" spans="2:3" x14ac:dyDescent="0.25">
      <c r="B4441" s="257">
        <v>4378</v>
      </c>
      <c r="C4441" s="256">
        <v>155.41260551045912</v>
      </c>
    </row>
    <row r="4442" spans="2:3" x14ac:dyDescent="0.25">
      <c r="B4442" s="257">
        <v>4379</v>
      </c>
      <c r="C4442" s="256">
        <v>153.71627873456771</v>
      </c>
    </row>
    <row r="4443" spans="2:3" x14ac:dyDescent="0.25">
      <c r="B4443" s="257">
        <v>4380</v>
      </c>
      <c r="C4443" s="256">
        <v>109.02984945286988</v>
      </c>
    </row>
    <row r="4444" spans="2:3" x14ac:dyDescent="0.25">
      <c r="B4444" s="257">
        <v>4381</v>
      </c>
      <c r="C4444" s="256">
        <v>108.48129681316325</v>
      </c>
    </row>
    <row r="4445" spans="2:3" x14ac:dyDescent="0.25">
      <c r="B4445" s="257">
        <v>4382</v>
      </c>
      <c r="C4445" s="256">
        <v>117.62708566367483</v>
      </c>
    </row>
    <row r="4446" spans="2:3" x14ac:dyDescent="0.25">
      <c r="B4446" s="257">
        <v>4383</v>
      </c>
      <c r="C4446" s="256">
        <v>104.89162523300328</v>
      </c>
    </row>
    <row r="4447" spans="2:3" x14ac:dyDescent="0.25">
      <c r="B4447" s="257">
        <v>4384</v>
      </c>
      <c r="C4447" s="256">
        <v>90.074952610712842</v>
      </c>
    </row>
    <row r="4448" spans="2:3" x14ac:dyDescent="0.25">
      <c r="B4448" s="257">
        <v>4385</v>
      </c>
      <c r="C4448" s="256">
        <v>135.03727455988923</v>
      </c>
    </row>
    <row r="4449" spans="2:3" x14ac:dyDescent="0.25">
      <c r="B4449" s="257">
        <v>4386</v>
      </c>
      <c r="C4449" s="256">
        <v>123.58515791354731</v>
      </c>
    </row>
    <row r="4450" spans="2:3" x14ac:dyDescent="0.25">
      <c r="B4450" s="257">
        <v>4387</v>
      </c>
      <c r="C4450" s="256">
        <v>163.00338028987389</v>
      </c>
    </row>
    <row r="4451" spans="2:3" x14ac:dyDescent="0.25">
      <c r="B4451" s="257">
        <v>4388</v>
      </c>
      <c r="C4451" s="256">
        <v>102.27328392568742</v>
      </c>
    </row>
    <row r="4452" spans="2:3" x14ac:dyDescent="0.25">
      <c r="B4452" s="257">
        <v>4389</v>
      </c>
      <c r="C4452" s="256">
        <v>182.18980134773466</v>
      </c>
    </row>
    <row r="4453" spans="2:3" x14ac:dyDescent="0.25">
      <c r="B4453" s="257">
        <v>4390</v>
      </c>
      <c r="C4453" s="256">
        <v>152.2877322351554</v>
      </c>
    </row>
    <row r="4454" spans="2:3" x14ac:dyDescent="0.25">
      <c r="B4454" s="257">
        <v>4391</v>
      </c>
      <c r="C4454" s="256">
        <v>113.10720333927001</v>
      </c>
    </row>
    <row r="4455" spans="2:3" x14ac:dyDescent="0.25">
      <c r="B4455" s="257">
        <v>4392</v>
      </c>
      <c r="C4455" s="256">
        <v>103.14215292324002</v>
      </c>
    </row>
    <row r="4456" spans="2:3" x14ac:dyDescent="0.25">
      <c r="B4456" s="257">
        <v>4393</v>
      </c>
      <c r="C4456" s="256">
        <v>99.082943945324828</v>
      </c>
    </row>
    <row r="4457" spans="2:3" x14ac:dyDescent="0.25">
      <c r="B4457" s="257">
        <v>4394</v>
      </c>
      <c r="C4457" s="256">
        <v>113.77582686292702</v>
      </c>
    </row>
    <row r="4458" spans="2:3" x14ac:dyDescent="0.25">
      <c r="B4458" s="257">
        <v>4395</v>
      </c>
      <c r="C4458" s="256">
        <v>124.12777392756703</v>
      </c>
    </row>
    <row r="4459" spans="2:3" x14ac:dyDescent="0.25">
      <c r="B4459" s="257">
        <v>4396</v>
      </c>
      <c r="C4459" s="256">
        <v>117.02417468060929</v>
      </c>
    </row>
    <row r="4460" spans="2:3" x14ac:dyDescent="0.25">
      <c r="B4460" s="257">
        <v>4397</v>
      </c>
      <c r="C4460" s="256">
        <v>109.57704975176303</v>
      </c>
    </row>
    <row r="4461" spans="2:3" x14ac:dyDescent="0.25">
      <c r="B4461" s="257">
        <v>4398</v>
      </c>
      <c r="C4461" s="256">
        <v>131.55618855282651</v>
      </c>
    </row>
    <row r="4462" spans="2:3" x14ac:dyDescent="0.25">
      <c r="B4462" s="257">
        <v>4399</v>
      </c>
      <c r="C4462" s="256">
        <v>147.65830980272617</v>
      </c>
    </row>
    <row r="4463" spans="2:3" x14ac:dyDescent="0.25">
      <c r="B4463" s="257">
        <v>4400</v>
      </c>
      <c r="C4463" s="256">
        <v>110.50038437955128</v>
      </c>
    </row>
    <row r="4464" spans="2:3" x14ac:dyDescent="0.25">
      <c r="B4464" s="257">
        <v>4401</v>
      </c>
      <c r="C4464" s="256">
        <v>105.98533118057681</v>
      </c>
    </row>
    <row r="4465" spans="2:3" x14ac:dyDescent="0.25">
      <c r="B4465" s="257">
        <v>4402</v>
      </c>
      <c r="C4465" s="256">
        <v>162.74311937226872</v>
      </c>
    </row>
    <row r="4466" spans="2:3" x14ac:dyDescent="0.25">
      <c r="B4466" s="257">
        <v>4403</v>
      </c>
      <c r="C4466" s="256">
        <v>112.84628310875047</v>
      </c>
    </row>
    <row r="4467" spans="2:3" x14ac:dyDescent="0.25">
      <c r="B4467" s="257">
        <v>4404</v>
      </c>
      <c r="C4467" s="256">
        <v>122.4359774397042</v>
      </c>
    </row>
    <row r="4468" spans="2:3" x14ac:dyDescent="0.25">
      <c r="B4468" s="257">
        <v>4405</v>
      </c>
      <c r="C4468" s="256">
        <v>89.880807199403478</v>
      </c>
    </row>
    <row r="4469" spans="2:3" x14ac:dyDescent="0.25">
      <c r="B4469" s="257">
        <v>4406</v>
      </c>
      <c r="C4469" s="256">
        <v>122.13412155330144</v>
      </c>
    </row>
    <row r="4470" spans="2:3" x14ac:dyDescent="0.25">
      <c r="B4470" s="257">
        <v>4407</v>
      </c>
      <c r="C4470" s="256">
        <v>186.99651441318463</v>
      </c>
    </row>
    <row r="4471" spans="2:3" x14ac:dyDescent="0.25">
      <c r="B4471" s="257">
        <v>4408</v>
      </c>
      <c r="C4471" s="256">
        <v>85.062647398403001</v>
      </c>
    </row>
    <row r="4472" spans="2:3" x14ac:dyDescent="0.25">
      <c r="B4472" s="257">
        <v>4409</v>
      </c>
      <c r="C4472" s="256">
        <v>116.6826299190511</v>
      </c>
    </row>
    <row r="4473" spans="2:3" x14ac:dyDescent="0.25">
      <c r="B4473" s="257">
        <v>4410</v>
      </c>
      <c r="C4473" s="256">
        <v>146.92091270878745</v>
      </c>
    </row>
    <row r="4474" spans="2:3" x14ac:dyDescent="0.25">
      <c r="B4474" s="257">
        <v>4411</v>
      </c>
      <c r="C4474" s="256">
        <v>112.94130486008207</v>
      </c>
    </row>
    <row r="4475" spans="2:3" x14ac:dyDescent="0.25">
      <c r="B4475" s="257">
        <v>4412</v>
      </c>
      <c r="C4475" s="256">
        <v>129.70512517444783</v>
      </c>
    </row>
    <row r="4476" spans="2:3" x14ac:dyDescent="0.25">
      <c r="B4476" s="257">
        <v>4413</v>
      </c>
      <c r="C4476" s="256">
        <v>103.7310225525373</v>
      </c>
    </row>
    <row r="4477" spans="2:3" x14ac:dyDescent="0.25">
      <c r="B4477" s="257">
        <v>4414</v>
      </c>
      <c r="C4477" s="256">
        <v>138.62369336364071</v>
      </c>
    </row>
    <row r="4478" spans="2:3" x14ac:dyDescent="0.25">
      <c r="B4478" s="257">
        <v>4415</v>
      </c>
      <c r="C4478" s="256">
        <v>131.6546763032988</v>
      </c>
    </row>
    <row r="4479" spans="2:3" x14ac:dyDescent="0.25">
      <c r="B4479" s="257">
        <v>4416</v>
      </c>
      <c r="C4479" s="256">
        <v>159.53599754409174</v>
      </c>
    </row>
    <row r="4480" spans="2:3" x14ac:dyDescent="0.25">
      <c r="B4480" s="257">
        <v>4417</v>
      </c>
      <c r="C4480" s="256">
        <v>156.76537271128976</v>
      </c>
    </row>
    <row r="4481" spans="2:3" x14ac:dyDescent="0.25">
      <c r="B4481" s="257">
        <v>4418</v>
      </c>
      <c r="C4481" s="256">
        <v>100.24745367957972</v>
      </c>
    </row>
    <row r="4482" spans="2:3" x14ac:dyDescent="0.25">
      <c r="B4482" s="257">
        <v>4419</v>
      </c>
      <c r="C4482" s="256">
        <v>128.26127988363896</v>
      </c>
    </row>
    <row r="4483" spans="2:3" x14ac:dyDescent="0.25">
      <c r="B4483" s="257">
        <v>4420</v>
      </c>
      <c r="C4483" s="256">
        <v>108.13712601314498</v>
      </c>
    </row>
    <row r="4484" spans="2:3" x14ac:dyDescent="0.25">
      <c r="B4484" s="257">
        <v>4421</v>
      </c>
      <c r="C4484" s="256">
        <v>124.32316986131561</v>
      </c>
    </row>
    <row r="4485" spans="2:3" x14ac:dyDescent="0.25">
      <c r="B4485" s="257">
        <v>4422</v>
      </c>
      <c r="C4485" s="256">
        <v>88.956052593998578</v>
      </c>
    </row>
    <row r="4486" spans="2:3" x14ac:dyDescent="0.25">
      <c r="B4486" s="257">
        <v>4423</v>
      </c>
      <c r="C4486" s="256">
        <v>92.204601115829689</v>
      </c>
    </row>
    <row r="4487" spans="2:3" x14ac:dyDescent="0.25">
      <c r="B4487" s="257">
        <v>4424</v>
      </c>
      <c r="C4487" s="256">
        <v>131.36757607062839</v>
      </c>
    </row>
    <row r="4488" spans="2:3" x14ac:dyDescent="0.25">
      <c r="B4488" s="257">
        <v>4425</v>
      </c>
      <c r="C4488" s="256">
        <v>69.540244709200991</v>
      </c>
    </row>
    <row r="4489" spans="2:3" x14ac:dyDescent="0.25">
      <c r="B4489" s="257">
        <v>4426</v>
      </c>
      <c r="C4489" s="256">
        <v>88.929518321751758</v>
      </c>
    </row>
    <row r="4490" spans="2:3" x14ac:dyDescent="0.25">
      <c r="B4490" s="257">
        <v>4427</v>
      </c>
      <c r="C4490" s="256">
        <v>148.4653148976214</v>
      </c>
    </row>
    <row r="4491" spans="2:3" x14ac:dyDescent="0.25">
      <c r="B4491" s="257">
        <v>4428</v>
      </c>
      <c r="C4491" s="256">
        <v>107.4518431681178</v>
      </c>
    </row>
    <row r="4492" spans="2:3" x14ac:dyDescent="0.25">
      <c r="B4492" s="257">
        <v>4429</v>
      </c>
      <c r="C4492" s="256">
        <v>144.1054880812807</v>
      </c>
    </row>
    <row r="4493" spans="2:3" x14ac:dyDescent="0.25">
      <c r="B4493" s="257">
        <v>4430</v>
      </c>
      <c r="C4493" s="256">
        <v>105.3440378975742</v>
      </c>
    </row>
    <row r="4494" spans="2:3" x14ac:dyDescent="0.25">
      <c r="B4494" s="257">
        <v>4431</v>
      </c>
      <c r="C4494" s="256">
        <v>130.49009555067934</v>
      </c>
    </row>
    <row r="4495" spans="2:3" x14ac:dyDescent="0.25">
      <c r="B4495" s="257">
        <v>4432</v>
      </c>
      <c r="C4495" s="256">
        <v>153.07355640757467</v>
      </c>
    </row>
    <row r="4496" spans="2:3" x14ac:dyDescent="0.25">
      <c r="B4496" s="257">
        <v>4433</v>
      </c>
      <c r="C4496" s="256">
        <v>124.84218908929651</v>
      </c>
    </row>
    <row r="4497" spans="2:3" x14ac:dyDescent="0.25">
      <c r="B4497" s="257">
        <v>4434</v>
      </c>
      <c r="C4497" s="256">
        <v>86.908641222432294</v>
      </c>
    </row>
    <row r="4498" spans="2:3" x14ac:dyDescent="0.25">
      <c r="B4498" s="257">
        <v>4435</v>
      </c>
      <c r="C4498" s="256">
        <v>168.31680508030877</v>
      </c>
    </row>
    <row r="4499" spans="2:3" x14ac:dyDescent="0.25">
      <c r="B4499" s="257">
        <v>4436</v>
      </c>
      <c r="C4499" s="256">
        <v>112.73117782811195</v>
      </c>
    </row>
    <row r="4500" spans="2:3" x14ac:dyDescent="0.25">
      <c r="B4500" s="257">
        <v>4437</v>
      </c>
      <c r="C4500" s="256">
        <v>162.64940934160069</v>
      </c>
    </row>
    <row r="4501" spans="2:3" x14ac:dyDescent="0.25">
      <c r="B4501" s="257">
        <v>4438</v>
      </c>
      <c r="C4501" s="256">
        <v>75.756389244478129</v>
      </c>
    </row>
    <row r="4502" spans="2:3" x14ac:dyDescent="0.25">
      <c r="B4502" s="257">
        <v>4439</v>
      </c>
      <c r="C4502" s="256">
        <v>128.72678721215516</v>
      </c>
    </row>
    <row r="4503" spans="2:3" x14ac:dyDescent="0.25">
      <c r="B4503" s="257">
        <v>4440</v>
      </c>
      <c r="C4503" s="256">
        <v>121.95810906760528</v>
      </c>
    </row>
    <row r="4504" spans="2:3" x14ac:dyDescent="0.25">
      <c r="B4504" s="257">
        <v>4441</v>
      </c>
      <c r="C4504" s="256">
        <v>158.49519010662362</v>
      </c>
    </row>
    <row r="4505" spans="2:3" x14ac:dyDescent="0.25">
      <c r="B4505" s="257">
        <v>4442</v>
      </c>
      <c r="C4505" s="256">
        <v>154.93775582869509</v>
      </c>
    </row>
    <row r="4506" spans="2:3" x14ac:dyDescent="0.25">
      <c r="B4506" s="257">
        <v>4443</v>
      </c>
      <c r="C4506" s="256">
        <v>76.81656680650471</v>
      </c>
    </row>
    <row r="4507" spans="2:3" x14ac:dyDescent="0.25">
      <c r="B4507" s="257">
        <v>4444</v>
      </c>
      <c r="C4507" s="256">
        <v>72.844320264473964</v>
      </c>
    </row>
    <row r="4508" spans="2:3" x14ac:dyDescent="0.25">
      <c r="B4508" s="257">
        <v>4445</v>
      </c>
      <c r="C4508" s="256">
        <v>93.325953013718973</v>
      </c>
    </row>
    <row r="4509" spans="2:3" x14ac:dyDescent="0.25">
      <c r="B4509" s="257">
        <v>4446</v>
      </c>
      <c r="C4509" s="256">
        <v>154.78554412736966</v>
      </c>
    </row>
    <row r="4510" spans="2:3" x14ac:dyDescent="0.25">
      <c r="B4510" s="257">
        <v>4447</v>
      </c>
      <c r="C4510" s="256">
        <v>153.30038237362103</v>
      </c>
    </row>
    <row r="4511" spans="2:3" x14ac:dyDescent="0.25">
      <c r="B4511" s="257">
        <v>4448</v>
      </c>
      <c r="C4511" s="256">
        <v>124.82021254472507</v>
      </c>
    </row>
    <row r="4512" spans="2:3" x14ac:dyDescent="0.25">
      <c r="B4512" s="257">
        <v>4449</v>
      </c>
      <c r="C4512" s="256">
        <v>150.66315621606125</v>
      </c>
    </row>
    <row r="4513" spans="2:3" x14ac:dyDescent="0.25">
      <c r="B4513" s="257">
        <v>4450</v>
      </c>
      <c r="C4513" s="256">
        <v>145.83841802115816</v>
      </c>
    </row>
    <row r="4514" spans="2:3" x14ac:dyDescent="0.25">
      <c r="B4514" s="257">
        <v>4451</v>
      </c>
      <c r="C4514" s="256">
        <v>182.4135129512685</v>
      </c>
    </row>
    <row r="4515" spans="2:3" x14ac:dyDescent="0.25">
      <c r="B4515" s="257">
        <v>4452</v>
      </c>
      <c r="C4515" s="256">
        <v>157.21488796568954</v>
      </c>
    </row>
    <row r="4516" spans="2:3" x14ac:dyDescent="0.25">
      <c r="B4516" s="257">
        <v>4453</v>
      </c>
      <c r="C4516" s="256">
        <v>99.642419614967949</v>
      </c>
    </row>
    <row r="4517" spans="2:3" x14ac:dyDescent="0.25">
      <c r="B4517" s="257">
        <v>4454</v>
      </c>
      <c r="C4517" s="256">
        <v>161.54704404439747</v>
      </c>
    </row>
    <row r="4518" spans="2:3" x14ac:dyDescent="0.25">
      <c r="B4518" s="257">
        <v>4455</v>
      </c>
      <c r="C4518" s="256">
        <v>88.976705242789691</v>
      </c>
    </row>
    <row r="4519" spans="2:3" x14ac:dyDescent="0.25">
      <c r="B4519" s="257">
        <v>4456</v>
      </c>
      <c r="C4519" s="256">
        <v>121.42682283945794</v>
      </c>
    </row>
    <row r="4520" spans="2:3" x14ac:dyDescent="0.25">
      <c r="B4520" s="257">
        <v>4457</v>
      </c>
      <c r="C4520" s="256">
        <v>131.50153108380385</v>
      </c>
    </row>
    <row r="4521" spans="2:3" x14ac:dyDescent="0.25">
      <c r="B4521" s="257">
        <v>4458</v>
      </c>
      <c r="C4521" s="256">
        <v>68.071077046139749</v>
      </c>
    </row>
    <row r="4522" spans="2:3" x14ac:dyDescent="0.25">
      <c r="B4522" s="257">
        <v>4459</v>
      </c>
      <c r="C4522" s="256">
        <v>130.40660912935556</v>
      </c>
    </row>
    <row r="4523" spans="2:3" x14ac:dyDescent="0.25">
      <c r="B4523" s="257">
        <v>4460</v>
      </c>
      <c r="C4523" s="256">
        <v>92.028216795409264</v>
      </c>
    </row>
    <row r="4524" spans="2:3" x14ac:dyDescent="0.25">
      <c r="B4524" s="257">
        <v>4461</v>
      </c>
      <c r="C4524" s="256">
        <v>159.82280548324732</v>
      </c>
    </row>
    <row r="4525" spans="2:3" x14ac:dyDescent="0.25">
      <c r="B4525" s="257">
        <v>4462</v>
      </c>
      <c r="C4525" s="256">
        <v>152.71504950090738</v>
      </c>
    </row>
    <row r="4526" spans="2:3" x14ac:dyDescent="0.25">
      <c r="B4526" s="257">
        <v>4463</v>
      </c>
      <c r="C4526" s="256">
        <v>105.61248262811196</v>
      </c>
    </row>
    <row r="4527" spans="2:3" x14ac:dyDescent="0.25">
      <c r="B4527" s="257">
        <v>4464</v>
      </c>
      <c r="C4527" s="256">
        <v>127.88588303519562</v>
      </c>
    </row>
    <row r="4528" spans="2:3" x14ac:dyDescent="0.25">
      <c r="B4528" s="257">
        <v>4465</v>
      </c>
      <c r="C4528" s="256">
        <v>131.81564705944066</v>
      </c>
    </row>
    <row r="4529" spans="2:3" x14ac:dyDescent="0.25">
      <c r="B4529" s="257">
        <v>4466</v>
      </c>
      <c r="C4529" s="256">
        <v>102.44206296055725</v>
      </c>
    </row>
    <row r="4530" spans="2:3" x14ac:dyDescent="0.25">
      <c r="B4530" s="257">
        <v>4467</v>
      </c>
      <c r="C4530" s="256">
        <v>143.50285497241589</v>
      </c>
    </row>
    <row r="4531" spans="2:3" x14ac:dyDescent="0.25">
      <c r="B4531" s="257">
        <v>4468</v>
      </c>
      <c r="C4531" s="256">
        <v>134.53807315775015</v>
      </c>
    </row>
    <row r="4532" spans="2:3" x14ac:dyDescent="0.25">
      <c r="B4532" s="257">
        <v>4469</v>
      </c>
      <c r="C4532" s="256">
        <v>87.578369358453628</v>
      </c>
    </row>
    <row r="4533" spans="2:3" x14ac:dyDescent="0.25">
      <c r="B4533" s="257">
        <v>4470</v>
      </c>
      <c r="C4533" s="256">
        <v>150.38638840570573</v>
      </c>
    </row>
    <row r="4534" spans="2:3" x14ac:dyDescent="0.25">
      <c r="B4534" s="257">
        <v>4471</v>
      </c>
      <c r="C4534" s="256">
        <v>142.94992246004898</v>
      </c>
    </row>
    <row r="4535" spans="2:3" x14ac:dyDescent="0.25">
      <c r="B4535" s="257">
        <v>4472</v>
      </c>
      <c r="C4535" s="256">
        <v>122.0033859599699</v>
      </c>
    </row>
    <row r="4536" spans="2:3" x14ac:dyDescent="0.25">
      <c r="B4536" s="257">
        <v>4473</v>
      </c>
      <c r="C4536" s="256">
        <v>106.79925692425569</v>
      </c>
    </row>
    <row r="4537" spans="2:3" x14ac:dyDescent="0.25">
      <c r="B4537" s="257">
        <v>4474</v>
      </c>
      <c r="C4537" s="256">
        <v>131.83688336274574</v>
      </c>
    </row>
    <row r="4538" spans="2:3" x14ac:dyDescent="0.25">
      <c r="B4538" s="257">
        <v>4475</v>
      </c>
      <c r="C4538" s="256">
        <v>114.6150853059134</v>
      </c>
    </row>
    <row r="4539" spans="2:3" x14ac:dyDescent="0.25">
      <c r="B4539" s="257">
        <v>4476</v>
      </c>
      <c r="C4539" s="256">
        <v>97.721317456103606</v>
      </c>
    </row>
    <row r="4540" spans="2:3" x14ac:dyDescent="0.25">
      <c r="B4540" s="257">
        <v>4477</v>
      </c>
      <c r="C4540" s="256">
        <v>111.6072816323662</v>
      </c>
    </row>
    <row r="4541" spans="2:3" x14ac:dyDescent="0.25">
      <c r="B4541" s="257">
        <v>4478</v>
      </c>
      <c r="C4541" s="256">
        <v>130.71759030382597</v>
      </c>
    </row>
    <row r="4542" spans="2:3" x14ac:dyDescent="0.25">
      <c r="B4542" s="257">
        <v>4479</v>
      </c>
      <c r="C4542" s="256">
        <v>114.87287724202426</v>
      </c>
    </row>
    <row r="4543" spans="2:3" x14ac:dyDescent="0.25">
      <c r="B4543" s="257">
        <v>4480</v>
      </c>
      <c r="C4543" s="256">
        <v>81.244291317133005</v>
      </c>
    </row>
    <row r="4544" spans="2:3" x14ac:dyDescent="0.25">
      <c r="B4544" s="257">
        <v>4481</v>
      </c>
      <c r="C4544" s="256">
        <v>168.80328676955887</v>
      </c>
    </row>
    <row r="4545" spans="2:3" x14ac:dyDescent="0.25">
      <c r="B4545" s="257">
        <v>4482</v>
      </c>
      <c r="C4545" s="256">
        <v>135.12934536782677</v>
      </c>
    </row>
    <row r="4546" spans="2:3" x14ac:dyDescent="0.25">
      <c r="B4546" s="257">
        <v>4483</v>
      </c>
      <c r="C4546" s="256">
        <v>76.71140483677371</v>
      </c>
    </row>
    <row r="4547" spans="2:3" x14ac:dyDescent="0.25">
      <c r="B4547" s="257">
        <v>4484</v>
      </c>
      <c r="C4547" s="256">
        <v>106.06086848832969</v>
      </c>
    </row>
    <row r="4548" spans="2:3" x14ac:dyDescent="0.25">
      <c r="B4548" s="257">
        <v>4485</v>
      </c>
      <c r="C4548" s="256">
        <v>131.74242758387913</v>
      </c>
    </row>
    <row r="4549" spans="2:3" x14ac:dyDescent="0.25">
      <c r="B4549" s="257">
        <v>4486</v>
      </c>
      <c r="C4549" s="256">
        <v>109.80377060070234</v>
      </c>
    </row>
    <row r="4550" spans="2:3" x14ac:dyDescent="0.25">
      <c r="B4550" s="257">
        <v>4487</v>
      </c>
      <c r="C4550" s="256">
        <v>113.87546550455642</v>
      </c>
    </row>
    <row r="4551" spans="2:3" x14ac:dyDescent="0.25">
      <c r="B4551" s="257">
        <v>4488</v>
      </c>
      <c r="C4551" s="256">
        <v>97.614195200327629</v>
      </c>
    </row>
    <row r="4552" spans="2:3" x14ac:dyDescent="0.25">
      <c r="B4552" s="257">
        <v>4489</v>
      </c>
      <c r="C4552" s="256">
        <v>97.072043470540649</v>
      </c>
    </row>
    <row r="4553" spans="2:3" x14ac:dyDescent="0.25">
      <c r="B4553" s="257">
        <v>4490</v>
      </c>
      <c r="C4553" s="256">
        <v>148.73668734114023</v>
      </c>
    </row>
    <row r="4554" spans="2:3" x14ac:dyDescent="0.25">
      <c r="B4554" s="257">
        <v>4491</v>
      </c>
      <c r="C4554" s="256">
        <v>113.64250997538886</v>
      </c>
    </row>
    <row r="4555" spans="2:3" x14ac:dyDescent="0.25">
      <c r="B4555" s="257">
        <v>4492</v>
      </c>
      <c r="C4555" s="256">
        <v>133.08478217984054</v>
      </c>
    </row>
    <row r="4556" spans="2:3" x14ac:dyDescent="0.25">
      <c r="B4556" s="257">
        <v>4493</v>
      </c>
      <c r="C4556" s="256">
        <v>154.69824131655477</v>
      </c>
    </row>
    <row r="4557" spans="2:3" x14ac:dyDescent="0.25">
      <c r="B4557" s="257">
        <v>4494</v>
      </c>
      <c r="C4557" s="256">
        <v>120.04067671065903</v>
      </c>
    </row>
    <row r="4558" spans="2:3" x14ac:dyDescent="0.25">
      <c r="B4558" s="257">
        <v>4495</v>
      </c>
      <c r="C4558" s="256">
        <v>69.223353071524571</v>
      </c>
    </row>
    <row r="4559" spans="2:3" x14ac:dyDescent="0.25">
      <c r="B4559" s="257">
        <v>4496</v>
      </c>
      <c r="C4559" s="256">
        <v>91.272311925141111</v>
      </c>
    </row>
    <row r="4560" spans="2:3" x14ac:dyDescent="0.25">
      <c r="B4560" s="257">
        <v>4497</v>
      </c>
      <c r="C4560" s="256">
        <v>134.93050703520294</v>
      </c>
    </row>
    <row r="4561" spans="2:3" x14ac:dyDescent="0.25">
      <c r="B4561" s="257">
        <v>4498</v>
      </c>
      <c r="C4561" s="256">
        <v>61.627907052946881</v>
      </c>
    </row>
    <row r="4562" spans="2:3" x14ac:dyDescent="0.25">
      <c r="B4562" s="257">
        <v>4499</v>
      </c>
      <c r="C4562" s="256">
        <v>98.196840773742252</v>
      </c>
    </row>
    <row r="4563" spans="2:3" x14ac:dyDescent="0.25">
      <c r="B4563" s="257">
        <v>4500</v>
      </c>
      <c r="C4563" s="256">
        <v>140.64723262309795</v>
      </c>
    </row>
    <row r="4564" spans="2:3" x14ac:dyDescent="0.25">
      <c r="B4564" s="257">
        <v>4501</v>
      </c>
      <c r="C4564" s="256">
        <v>66.520722107315834</v>
      </c>
    </row>
    <row r="4565" spans="2:3" x14ac:dyDescent="0.25">
      <c r="B4565" s="257">
        <v>4502</v>
      </c>
      <c r="C4565" s="256">
        <v>143.33561324175201</v>
      </c>
    </row>
    <row r="4566" spans="2:3" x14ac:dyDescent="0.25">
      <c r="B4566" s="257">
        <v>4503</v>
      </c>
      <c r="C4566" s="256">
        <v>171.10098372918984</v>
      </c>
    </row>
    <row r="4567" spans="2:3" x14ac:dyDescent="0.25">
      <c r="B4567" s="257">
        <v>4504</v>
      </c>
      <c r="C4567" s="256">
        <v>97.839589029007385</v>
      </c>
    </row>
    <row r="4568" spans="2:3" x14ac:dyDescent="0.25">
      <c r="B4568" s="257">
        <v>4505</v>
      </c>
      <c r="C4568" s="256">
        <v>136.39577014048274</v>
      </c>
    </row>
    <row r="4569" spans="2:3" x14ac:dyDescent="0.25">
      <c r="B4569" s="257">
        <v>4506</v>
      </c>
      <c r="C4569" s="256">
        <v>129.95721563405985</v>
      </c>
    </row>
    <row r="4570" spans="2:3" x14ac:dyDescent="0.25">
      <c r="B4570" s="257">
        <v>4507</v>
      </c>
      <c r="C4570" s="256">
        <v>121.05886999929849</v>
      </c>
    </row>
    <row r="4571" spans="2:3" x14ac:dyDescent="0.25">
      <c r="B4571" s="257">
        <v>4508</v>
      </c>
      <c r="C4571" s="256">
        <v>82.20649252551874</v>
      </c>
    </row>
    <row r="4572" spans="2:3" x14ac:dyDescent="0.25">
      <c r="B4572" s="257">
        <v>4509</v>
      </c>
      <c r="C4572" s="256">
        <v>143.21444956508142</v>
      </c>
    </row>
    <row r="4573" spans="2:3" x14ac:dyDescent="0.25">
      <c r="B4573" s="257">
        <v>4510</v>
      </c>
      <c r="C4573" s="256">
        <v>135.18531207751795</v>
      </c>
    </row>
    <row r="4574" spans="2:3" x14ac:dyDescent="0.25">
      <c r="B4574" s="257">
        <v>4511</v>
      </c>
      <c r="C4574" s="256">
        <v>109.47391936115716</v>
      </c>
    </row>
    <row r="4575" spans="2:3" x14ac:dyDescent="0.25">
      <c r="B4575" s="257">
        <v>4512</v>
      </c>
      <c r="C4575" s="256">
        <v>122.36438313970791</v>
      </c>
    </row>
    <row r="4576" spans="2:3" x14ac:dyDescent="0.25">
      <c r="B4576" s="257">
        <v>4513</v>
      </c>
      <c r="C4576" s="256">
        <v>169.83812935940165</v>
      </c>
    </row>
    <row r="4577" spans="2:3" x14ac:dyDescent="0.25">
      <c r="B4577" s="257">
        <v>4514</v>
      </c>
      <c r="C4577" s="256">
        <v>121.10394471667506</v>
      </c>
    </row>
    <row r="4578" spans="2:3" x14ac:dyDescent="0.25">
      <c r="B4578" s="257">
        <v>4515</v>
      </c>
      <c r="C4578" s="256">
        <v>107.26806616076506</v>
      </c>
    </row>
    <row r="4579" spans="2:3" x14ac:dyDescent="0.25">
      <c r="B4579" s="257">
        <v>4516</v>
      </c>
      <c r="C4579" s="256">
        <v>101.51669154415123</v>
      </c>
    </row>
    <row r="4580" spans="2:3" x14ac:dyDescent="0.25">
      <c r="B4580" s="257">
        <v>4517</v>
      </c>
      <c r="C4580" s="256">
        <v>136.52841696429408</v>
      </c>
    </row>
    <row r="4581" spans="2:3" x14ac:dyDescent="0.25">
      <c r="B4581" s="257">
        <v>4518</v>
      </c>
      <c r="C4581" s="256">
        <v>133.38692486468</v>
      </c>
    </row>
    <row r="4582" spans="2:3" x14ac:dyDescent="0.25">
      <c r="B4582" s="257">
        <v>4519</v>
      </c>
      <c r="C4582" s="256">
        <v>159.87396089905323</v>
      </c>
    </row>
    <row r="4583" spans="2:3" x14ac:dyDescent="0.25">
      <c r="B4583" s="257">
        <v>4520</v>
      </c>
      <c r="C4583" s="256">
        <v>138.2344898600069</v>
      </c>
    </row>
    <row r="4584" spans="2:3" x14ac:dyDescent="0.25">
      <c r="B4584" s="257">
        <v>4521</v>
      </c>
      <c r="C4584" s="256">
        <v>139.58695633549257</v>
      </c>
    </row>
    <row r="4585" spans="2:3" x14ac:dyDescent="0.25">
      <c r="B4585" s="257">
        <v>4522</v>
      </c>
      <c r="C4585" s="256">
        <v>133.77004651845772</v>
      </c>
    </row>
    <row r="4586" spans="2:3" x14ac:dyDescent="0.25">
      <c r="B4586" s="257">
        <v>4523</v>
      </c>
      <c r="C4586" s="256">
        <v>160.19954829760434</v>
      </c>
    </row>
    <row r="4587" spans="2:3" x14ac:dyDescent="0.25">
      <c r="B4587" s="257">
        <v>4524</v>
      </c>
      <c r="C4587" s="256">
        <v>131.89873577909952</v>
      </c>
    </row>
    <row r="4588" spans="2:3" x14ac:dyDescent="0.25">
      <c r="B4588" s="257">
        <v>4525</v>
      </c>
      <c r="C4588" s="256">
        <v>79.962598167827878</v>
      </c>
    </row>
    <row r="4589" spans="2:3" x14ac:dyDescent="0.25">
      <c r="B4589" s="257">
        <v>4526</v>
      </c>
      <c r="C4589" s="256">
        <v>110.07934428049492</v>
      </c>
    </row>
    <row r="4590" spans="2:3" x14ac:dyDescent="0.25">
      <c r="B4590" s="257">
        <v>4527</v>
      </c>
      <c r="C4590" s="256">
        <v>113.26085313031483</v>
      </c>
    </row>
    <row r="4591" spans="2:3" x14ac:dyDescent="0.25">
      <c r="B4591" s="257">
        <v>4528</v>
      </c>
      <c r="C4591" s="256">
        <v>100.77473610504705</v>
      </c>
    </row>
    <row r="4592" spans="2:3" x14ac:dyDescent="0.25">
      <c r="B4592" s="257">
        <v>4529</v>
      </c>
      <c r="C4592" s="256">
        <v>116.52277726611693</v>
      </c>
    </row>
    <row r="4593" spans="2:3" x14ac:dyDescent="0.25">
      <c r="B4593" s="257">
        <v>4530</v>
      </c>
      <c r="C4593" s="256">
        <v>76.756464866181403</v>
      </c>
    </row>
    <row r="4594" spans="2:3" x14ac:dyDescent="0.25">
      <c r="B4594" s="257">
        <v>4531</v>
      </c>
      <c r="C4594" s="256">
        <v>138.47081794617759</v>
      </c>
    </row>
    <row r="4595" spans="2:3" x14ac:dyDescent="0.25">
      <c r="B4595" s="257">
        <v>4532</v>
      </c>
      <c r="C4595" s="256">
        <v>84.14885466064959</v>
      </c>
    </row>
    <row r="4596" spans="2:3" x14ac:dyDescent="0.25">
      <c r="B4596" s="257">
        <v>4533</v>
      </c>
      <c r="C4596" s="256">
        <v>121.91206609106214</v>
      </c>
    </row>
    <row r="4597" spans="2:3" x14ac:dyDescent="0.25">
      <c r="B4597" s="257">
        <v>4534</v>
      </c>
      <c r="C4597" s="256">
        <v>89.972366885931194</v>
      </c>
    </row>
    <row r="4598" spans="2:3" x14ac:dyDescent="0.25">
      <c r="B4598" s="257">
        <v>4535</v>
      </c>
      <c r="C4598" s="256">
        <v>107.67620194047768</v>
      </c>
    </row>
    <row r="4599" spans="2:3" x14ac:dyDescent="0.25">
      <c r="B4599" s="257">
        <v>4536</v>
      </c>
      <c r="C4599" s="256">
        <v>113.64546434877164</v>
      </c>
    </row>
    <row r="4600" spans="2:3" x14ac:dyDescent="0.25">
      <c r="B4600" s="257">
        <v>4537</v>
      </c>
      <c r="C4600" s="256">
        <v>156.69933673018855</v>
      </c>
    </row>
    <row r="4601" spans="2:3" x14ac:dyDescent="0.25">
      <c r="B4601" s="257">
        <v>4538</v>
      </c>
      <c r="C4601" s="256">
        <v>140.79417124898092</v>
      </c>
    </row>
    <row r="4602" spans="2:3" x14ac:dyDescent="0.25">
      <c r="B4602" s="257">
        <v>4539</v>
      </c>
      <c r="C4602" s="256">
        <v>125.47864560955891</v>
      </c>
    </row>
    <row r="4603" spans="2:3" x14ac:dyDescent="0.25">
      <c r="B4603" s="257">
        <v>4540</v>
      </c>
      <c r="C4603" s="256">
        <v>113.0063520018731</v>
      </c>
    </row>
    <row r="4604" spans="2:3" x14ac:dyDescent="0.25">
      <c r="B4604" s="257">
        <v>4541</v>
      </c>
      <c r="C4604" s="256">
        <v>99.917560951693304</v>
      </c>
    </row>
    <row r="4605" spans="2:3" x14ac:dyDescent="0.25">
      <c r="B4605" s="257">
        <v>4542</v>
      </c>
      <c r="C4605" s="256">
        <v>142.54279241877339</v>
      </c>
    </row>
    <row r="4606" spans="2:3" x14ac:dyDescent="0.25">
      <c r="B4606" s="257">
        <v>4543</v>
      </c>
      <c r="C4606" s="256">
        <v>133.51093067736559</v>
      </c>
    </row>
    <row r="4607" spans="2:3" x14ac:dyDescent="0.25">
      <c r="B4607" s="257">
        <v>4544</v>
      </c>
      <c r="C4607" s="256">
        <v>123.86631211486264</v>
      </c>
    </row>
    <row r="4608" spans="2:3" x14ac:dyDescent="0.25">
      <c r="B4608" s="257">
        <v>4545</v>
      </c>
      <c r="C4608" s="256">
        <v>126.99267928791066</v>
      </c>
    </row>
    <row r="4609" spans="2:3" x14ac:dyDescent="0.25">
      <c r="B4609" s="257">
        <v>4546</v>
      </c>
      <c r="C4609" s="256">
        <v>139.8296800280572</v>
      </c>
    </row>
    <row r="4610" spans="2:3" x14ac:dyDescent="0.25">
      <c r="B4610" s="257">
        <v>4547</v>
      </c>
      <c r="C4610" s="256">
        <v>125.17066348983489</v>
      </c>
    </row>
    <row r="4611" spans="2:3" x14ac:dyDescent="0.25">
      <c r="B4611" s="257">
        <v>4548</v>
      </c>
      <c r="C4611" s="256">
        <v>132.71251290524029</v>
      </c>
    </row>
    <row r="4612" spans="2:3" x14ac:dyDescent="0.25">
      <c r="B4612" s="257">
        <v>4549</v>
      </c>
      <c r="C4612" s="256">
        <v>102.48731207810867</v>
      </c>
    </row>
    <row r="4613" spans="2:3" x14ac:dyDescent="0.25">
      <c r="B4613" s="257">
        <v>4550</v>
      </c>
      <c r="C4613" s="256">
        <v>119.72741805589671</v>
      </c>
    </row>
    <row r="4614" spans="2:3" x14ac:dyDescent="0.25">
      <c r="B4614" s="257">
        <v>4551</v>
      </c>
      <c r="C4614" s="256">
        <v>119.20374478865489</v>
      </c>
    </row>
    <row r="4615" spans="2:3" x14ac:dyDescent="0.25">
      <c r="B4615" s="257">
        <v>4552</v>
      </c>
      <c r="C4615" s="256">
        <v>110.15214137415084</v>
      </c>
    </row>
    <row r="4616" spans="2:3" x14ac:dyDescent="0.25">
      <c r="B4616" s="257">
        <v>4553</v>
      </c>
      <c r="C4616" s="256">
        <v>117.24273757017519</v>
      </c>
    </row>
    <row r="4617" spans="2:3" x14ac:dyDescent="0.25">
      <c r="B4617" s="257">
        <v>4554</v>
      </c>
      <c r="C4617" s="256">
        <v>118.49312782856408</v>
      </c>
    </row>
    <row r="4618" spans="2:3" x14ac:dyDescent="0.25">
      <c r="B4618" s="257">
        <v>4555</v>
      </c>
      <c r="C4618" s="256">
        <v>120.87380197165628</v>
      </c>
    </row>
    <row r="4619" spans="2:3" x14ac:dyDescent="0.25">
      <c r="B4619" s="257">
        <v>4556</v>
      </c>
      <c r="C4619" s="256">
        <v>68.081667628467912</v>
      </c>
    </row>
    <row r="4620" spans="2:3" x14ac:dyDescent="0.25">
      <c r="B4620" s="257">
        <v>4557</v>
      </c>
      <c r="C4620" s="256">
        <v>93.853059383084968</v>
      </c>
    </row>
    <row r="4621" spans="2:3" x14ac:dyDescent="0.25">
      <c r="B4621" s="257">
        <v>4558</v>
      </c>
      <c r="C4621" s="256">
        <v>123.97697827669238</v>
      </c>
    </row>
    <row r="4622" spans="2:3" x14ac:dyDescent="0.25">
      <c r="B4622" s="257">
        <v>4559</v>
      </c>
      <c r="C4622" s="256">
        <v>101.86350632354792</v>
      </c>
    </row>
    <row r="4623" spans="2:3" x14ac:dyDescent="0.25">
      <c r="B4623" s="257">
        <v>4560</v>
      </c>
      <c r="C4623" s="256">
        <v>88.066473869992649</v>
      </c>
    </row>
    <row r="4624" spans="2:3" x14ac:dyDescent="0.25">
      <c r="B4624" s="257">
        <v>4561</v>
      </c>
      <c r="C4624" s="256">
        <v>151.30835709678411</v>
      </c>
    </row>
    <row r="4625" spans="2:3" x14ac:dyDescent="0.25">
      <c r="B4625" s="257">
        <v>4562</v>
      </c>
      <c r="C4625" s="256">
        <v>117.96649519733224</v>
      </c>
    </row>
    <row r="4626" spans="2:3" x14ac:dyDescent="0.25">
      <c r="B4626" s="257">
        <v>4563</v>
      </c>
      <c r="C4626" s="256">
        <v>98.137519856873624</v>
      </c>
    </row>
    <row r="4627" spans="2:3" x14ac:dyDescent="0.25">
      <c r="B4627" s="257">
        <v>4564</v>
      </c>
      <c r="C4627" s="256">
        <v>96.413499473008159</v>
      </c>
    </row>
    <row r="4628" spans="2:3" x14ac:dyDescent="0.25">
      <c r="B4628" s="257">
        <v>4565</v>
      </c>
      <c r="C4628" s="256">
        <v>140.42403382394582</v>
      </c>
    </row>
    <row r="4629" spans="2:3" x14ac:dyDescent="0.25">
      <c r="B4629" s="257">
        <v>4566</v>
      </c>
      <c r="C4629" s="256">
        <v>118.68310899342551</v>
      </c>
    </row>
    <row r="4630" spans="2:3" x14ac:dyDescent="0.25">
      <c r="B4630" s="257">
        <v>4567</v>
      </c>
      <c r="C4630" s="256">
        <v>119.77823163099852</v>
      </c>
    </row>
    <row r="4631" spans="2:3" x14ac:dyDescent="0.25">
      <c r="B4631" s="257">
        <v>4568</v>
      </c>
      <c r="C4631" s="256">
        <v>178.87510959086941</v>
      </c>
    </row>
    <row r="4632" spans="2:3" x14ac:dyDescent="0.25">
      <c r="B4632" s="257">
        <v>4569</v>
      </c>
      <c r="C4632" s="256">
        <v>153.25440208950857</v>
      </c>
    </row>
    <row r="4633" spans="2:3" x14ac:dyDescent="0.25">
      <c r="B4633" s="257">
        <v>4570</v>
      </c>
      <c r="C4633" s="256">
        <v>85.782377841900313</v>
      </c>
    </row>
    <row r="4634" spans="2:3" x14ac:dyDescent="0.25">
      <c r="B4634" s="257">
        <v>4571</v>
      </c>
      <c r="C4634" s="256">
        <v>117.54434298250973</v>
      </c>
    </row>
    <row r="4635" spans="2:3" x14ac:dyDescent="0.25">
      <c r="B4635" s="257">
        <v>4572</v>
      </c>
      <c r="C4635" s="256">
        <v>119.2858553106332</v>
      </c>
    </row>
    <row r="4636" spans="2:3" x14ac:dyDescent="0.25">
      <c r="B4636" s="257">
        <v>4573</v>
      </c>
      <c r="C4636" s="256">
        <v>91.162284223792085</v>
      </c>
    </row>
    <row r="4637" spans="2:3" x14ac:dyDescent="0.25">
      <c r="B4637" s="257">
        <v>4574</v>
      </c>
      <c r="C4637" s="256">
        <v>118.39014298757341</v>
      </c>
    </row>
    <row r="4638" spans="2:3" x14ac:dyDescent="0.25">
      <c r="B4638" s="257">
        <v>4575</v>
      </c>
      <c r="C4638" s="256">
        <v>172.52086690745648</v>
      </c>
    </row>
    <row r="4639" spans="2:3" x14ac:dyDescent="0.25">
      <c r="B4639" s="257">
        <v>4576</v>
      </c>
      <c r="C4639" s="256">
        <v>140.8193074892676</v>
      </c>
    </row>
    <row r="4640" spans="2:3" x14ac:dyDescent="0.25">
      <c r="B4640" s="257">
        <v>4577</v>
      </c>
      <c r="C4640" s="256">
        <v>106.65167022870983</v>
      </c>
    </row>
    <row r="4641" spans="2:3" x14ac:dyDescent="0.25">
      <c r="B4641" s="257">
        <v>4578</v>
      </c>
      <c r="C4641" s="256">
        <v>173.24235070378109</v>
      </c>
    </row>
    <row r="4642" spans="2:3" x14ac:dyDescent="0.25">
      <c r="B4642" s="257">
        <v>4579</v>
      </c>
      <c r="C4642" s="256">
        <v>117.273159593421</v>
      </c>
    </row>
    <row r="4643" spans="2:3" x14ac:dyDescent="0.25">
      <c r="B4643" s="257">
        <v>4580</v>
      </c>
      <c r="C4643" s="256">
        <v>146.1712981453453</v>
      </c>
    </row>
    <row r="4644" spans="2:3" x14ac:dyDescent="0.25">
      <c r="B4644" s="257">
        <v>4581</v>
      </c>
      <c r="C4644" s="256">
        <v>126.90610203746253</v>
      </c>
    </row>
    <row r="4645" spans="2:3" x14ac:dyDescent="0.25">
      <c r="B4645" s="257">
        <v>4582</v>
      </c>
      <c r="C4645" s="256">
        <v>72.284786527637863</v>
      </c>
    </row>
    <row r="4646" spans="2:3" x14ac:dyDescent="0.25">
      <c r="B4646" s="257">
        <v>4583</v>
      </c>
      <c r="C4646" s="256">
        <v>118.21862009069149</v>
      </c>
    </row>
    <row r="4647" spans="2:3" x14ac:dyDescent="0.25">
      <c r="B4647" s="257">
        <v>4584</v>
      </c>
      <c r="C4647" s="256">
        <v>117.64504313632288</v>
      </c>
    </row>
    <row r="4648" spans="2:3" x14ac:dyDescent="0.25">
      <c r="B4648" s="257">
        <v>4585</v>
      </c>
      <c r="C4648" s="256">
        <v>120.14103839065461</v>
      </c>
    </row>
    <row r="4649" spans="2:3" x14ac:dyDescent="0.25">
      <c r="B4649" s="257">
        <v>4586</v>
      </c>
      <c r="C4649" s="256">
        <v>103.68982955941655</v>
      </c>
    </row>
    <row r="4650" spans="2:3" x14ac:dyDescent="0.25">
      <c r="B4650" s="257">
        <v>4587</v>
      </c>
      <c r="C4650" s="256">
        <v>121.25255175533913</v>
      </c>
    </row>
    <row r="4651" spans="2:3" x14ac:dyDescent="0.25">
      <c r="B4651" s="257">
        <v>4588</v>
      </c>
      <c r="C4651" s="256">
        <v>103.50402067567623</v>
      </c>
    </row>
    <row r="4652" spans="2:3" x14ac:dyDescent="0.25">
      <c r="B4652" s="257">
        <v>4589</v>
      </c>
      <c r="C4652" s="256">
        <v>122.91512425965581</v>
      </c>
    </row>
    <row r="4653" spans="2:3" x14ac:dyDescent="0.25">
      <c r="B4653" s="257">
        <v>4590</v>
      </c>
      <c r="C4653" s="256">
        <v>137.21472735773975</v>
      </c>
    </row>
    <row r="4654" spans="2:3" x14ac:dyDescent="0.25">
      <c r="B4654" s="257">
        <v>4591</v>
      </c>
      <c r="C4654" s="256">
        <v>120.80769322480079</v>
      </c>
    </row>
    <row r="4655" spans="2:3" x14ac:dyDescent="0.25">
      <c r="B4655" s="257">
        <v>4592</v>
      </c>
      <c r="C4655" s="256">
        <v>131.44152030061682</v>
      </c>
    </row>
    <row r="4656" spans="2:3" x14ac:dyDescent="0.25">
      <c r="B4656" s="257">
        <v>4593</v>
      </c>
      <c r="C4656" s="256">
        <v>112.12746017247241</v>
      </c>
    </row>
    <row r="4657" spans="2:3" x14ac:dyDescent="0.25">
      <c r="B4657" s="257">
        <v>4594</v>
      </c>
      <c r="C4657" s="256">
        <v>141.89977960968668</v>
      </c>
    </row>
    <row r="4658" spans="2:3" x14ac:dyDescent="0.25">
      <c r="B4658" s="257">
        <v>4595</v>
      </c>
      <c r="C4658" s="256">
        <v>130.84129389568236</v>
      </c>
    </row>
    <row r="4659" spans="2:3" x14ac:dyDescent="0.25">
      <c r="B4659" s="257">
        <v>4596</v>
      </c>
      <c r="C4659" s="256">
        <v>137.64138899024317</v>
      </c>
    </row>
    <row r="4660" spans="2:3" x14ac:dyDescent="0.25">
      <c r="B4660" s="257">
        <v>4597</v>
      </c>
      <c r="C4660" s="256">
        <v>133.65105991000104</v>
      </c>
    </row>
    <row r="4661" spans="2:3" x14ac:dyDescent="0.25">
      <c r="B4661" s="257">
        <v>4598</v>
      </c>
      <c r="C4661" s="256">
        <v>145.88890705571379</v>
      </c>
    </row>
    <row r="4662" spans="2:3" x14ac:dyDescent="0.25">
      <c r="B4662" s="257">
        <v>4599</v>
      </c>
      <c r="C4662" s="256">
        <v>75.607703292565176</v>
      </c>
    </row>
    <row r="4663" spans="2:3" x14ac:dyDescent="0.25">
      <c r="B4663" s="257">
        <v>4600</v>
      </c>
      <c r="C4663" s="256">
        <v>116.31311338726985</v>
      </c>
    </row>
    <row r="4664" spans="2:3" x14ac:dyDescent="0.25">
      <c r="B4664" s="257">
        <v>4601</v>
      </c>
      <c r="C4664" s="256">
        <v>94.922531208480024</v>
      </c>
    </row>
    <row r="4665" spans="2:3" x14ac:dyDescent="0.25">
      <c r="B4665" s="257">
        <v>4602</v>
      </c>
      <c r="C4665" s="256">
        <v>139.6270619373405</v>
      </c>
    </row>
    <row r="4666" spans="2:3" x14ac:dyDescent="0.25">
      <c r="B4666" s="257">
        <v>4603</v>
      </c>
      <c r="C4666" s="256">
        <v>80.586867290403958</v>
      </c>
    </row>
    <row r="4667" spans="2:3" x14ac:dyDescent="0.25">
      <c r="B4667" s="257">
        <v>4604</v>
      </c>
      <c r="C4667" s="256">
        <v>65.809666015904938</v>
      </c>
    </row>
    <row r="4668" spans="2:3" x14ac:dyDescent="0.25">
      <c r="B4668" s="257">
        <v>4605</v>
      </c>
      <c r="C4668" s="256">
        <v>148.56840298207601</v>
      </c>
    </row>
    <row r="4669" spans="2:3" x14ac:dyDescent="0.25">
      <c r="B4669" s="257">
        <v>4606</v>
      </c>
      <c r="C4669" s="256">
        <v>125.47625482529462</v>
      </c>
    </row>
    <row r="4670" spans="2:3" x14ac:dyDescent="0.25">
      <c r="B4670" s="257">
        <v>4607</v>
      </c>
      <c r="C4670" s="256">
        <v>104.6559914210721</v>
      </c>
    </row>
    <row r="4671" spans="2:3" x14ac:dyDescent="0.25">
      <c r="B4671" s="257">
        <v>4608</v>
      </c>
      <c r="C4671" s="256">
        <v>149.91715088279125</v>
      </c>
    </row>
    <row r="4672" spans="2:3" x14ac:dyDescent="0.25">
      <c r="B4672" s="257">
        <v>4609</v>
      </c>
      <c r="C4672" s="256">
        <v>126.31901610309225</v>
      </c>
    </row>
    <row r="4673" spans="2:3" x14ac:dyDescent="0.25">
      <c r="B4673" s="257">
        <v>4610</v>
      </c>
      <c r="C4673" s="256">
        <v>170.76128908582965</v>
      </c>
    </row>
    <row r="4674" spans="2:3" x14ac:dyDescent="0.25">
      <c r="B4674" s="257">
        <v>4611</v>
      </c>
      <c r="C4674" s="256">
        <v>102.14506389077873</v>
      </c>
    </row>
    <row r="4675" spans="2:3" x14ac:dyDescent="0.25">
      <c r="B4675" s="257">
        <v>4612</v>
      </c>
      <c r="C4675" s="256">
        <v>113.29753473761266</v>
      </c>
    </row>
    <row r="4676" spans="2:3" x14ac:dyDescent="0.25">
      <c r="B4676" s="257">
        <v>4613</v>
      </c>
      <c r="C4676" s="256">
        <v>121.07751321459564</v>
      </c>
    </row>
    <row r="4677" spans="2:3" x14ac:dyDescent="0.25">
      <c r="B4677" s="257">
        <v>4614</v>
      </c>
      <c r="C4677" s="256">
        <v>137.21002088025935</v>
      </c>
    </row>
    <row r="4678" spans="2:3" x14ac:dyDescent="0.25">
      <c r="B4678" s="257">
        <v>4615</v>
      </c>
      <c r="C4678" s="256">
        <v>139.43977303816877</v>
      </c>
    </row>
    <row r="4679" spans="2:3" x14ac:dyDescent="0.25">
      <c r="B4679" s="257">
        <v>4616</v>
      </c>
      <c r="C4679" s="256">
        <v>134.84542518657898</v>
      </c>
    </row>
    <row r="4680" spans="2:3" x14ac:dyDescent="0.25">
      <c r="B4680" s="257">
        <v>4617</v>
      </c>
      <c r="C4680" s="256">
        <v>132.78100935391231</v>
      </c>
    </row>
    <row r="4681" spans="2:3" x14ac:dyDescent="0.25">
      <c r="B4681" s="257">
        <v>4618</v>
      </c>
      <c r="C4681" s="256">
        <v>83.500907949410504</v>
      </c>
    </row>
    <row r="4682" spans="2:3" x14ac:dyDescent="0.25">
      <c r="B4682" s="257">
        <v>4619</v>
      </c>
      <c r="C4682" s="256">
        <v>149.18271587818214</v>
      </c>
    </row>
    <row r="4683" spans="2:3" x14ac:dyDescent="0.25">
      <c r="B4683" s="257">
        <v>4620</v>
      </c>
      <c r="C4683" s="256">
        <v>146.10704233564451</v>
      </c>
    </row>
    <row r="4684" spans="2:3" x14ac:dyDescent="0.25">
      <c r="B4684" s="257">
        <v>4621</v>
      </c>
      <c r="C4684" s="256">
        <v>59.464982335890184</v>
      </c>
    </row>
    <row r="4685" spans="2:3" x14ac:dyDescent="0.25">
      <c r="B4685" s="257">
        <v>4622</v>
      </c>
      <c r="C4685" s="256">
        <v>73.688961131818743</v>
      </c>
    </row>
    <row r="4686" spans="2:3" x14ac:dyDescent="0.25">
      <c r="B4686" s="257">
        <v>4623</v>
      </c>
      <c r="C4686" s="256">
        <v>80.173904827171555</v>
      </c>
    </row>
    <row r="4687" spans="2:3" x14ac:dyDescent="0.25">
      <c r="B4687" s="257">
        <v>4624</v>
      </c>
      <c r="C4687" s="256">
        <v>86.180931250469598</v>
      </c>
    </row>
    <row r="4688" spans="2:3" x14ac:dyDescent="0.25">
      <c r="B4688" s="257">
        <v>4625</v>
      </c>
      <c r="C4688" s="256">
        <v>108.96208686131845</v>
      </c>
    </row>
    <row r="4689" spans="2:3" x14ac:dyDescent="0.25">
      <c r="B4689" s="257">
        <v>4626</v>
      </c>
      <c r="C4689" s="256">
        <v>137.36393802928774</v>
      </c>
    </row>
    <row r="4690" spans="2:3" x14ac:dyDescent="0.25">
      <c r="B4690" s="257">
        <v>4627</v>
      </c>
      <c r="C4690" s="256">
        <v>121.96923258952927</v>
      </c>
    </row>
    <row r="4691" spans="2:3" x14ac:dyDescent="0.25">
      <c r="B4691" s="257">
        <v>4628</v>
      </c>
      <c r="C4691" s="256">
        <v>128.16450998008432</v>
      </c>
    </row>
    <row r="4692" spans="2:3" x14ac:dyDescent="0.25">
      <c r="B4692" s="257">
        <v>4629</v>
      </c>
      <c r="C4692" s="256">
        <v>84.171194479048921</v>
      </c>
    </row>
    <row r="4693" spans="2:3" x14ac:dyDescent="0.25">
      <c r="B4693" s="257">
        <v>4630</v>
      </c>
      <c r="C4693" s="256">
        <v>80.698233279474778</v>
      </c>
    </row>
    <row r="4694" spans="2:3" x14ac:dyDescent="0.25">
      <c r="B4694" s="257">
        <v>4631</v>
      </c>
      <c r="C4694" s="256">
        <v>152.52248218669638</v>
      </c>
    </row>
    <row r="4695" spans="2:3" x14ac:dyDescent="0.25">
      <c r="B4695" s="257">
        <v>4632</v>
      </c>
      <c r="C4695" s="256">
        <v>78.740291322345612</v>
      </c>
    </row>
    <row r="4696" spans="2:3" x14ac:dyDescent="0.25">
      <c r="B4696" s="257">
        <v>4633</v>
      </c>
      <c r="C4696" s="256">
        <v>117.8072131645234</v>
      </c>
    </row>
    <row r="4697" spans="2:3" x14ac:dyDescent="0.25">
      <c r="B4697" s="257">
        <v>4634</v>
      </c>
      <c r="C4697" s="256">
        <v>149.06929358130571</v>
      </c>
    </row>
    <row r="4698" spans="2:3" x14ac:dyDescent="0.25">
      <c r="B4698" s="257">
        <v>4635</v>
      </c>
      <c r="C4698" s="256">
        <v>128.4315598327008</v>
      </c>
    </row>
    <row r="4699" spans="2:3" x14ac:dyDescent="0.25">
      <c r="B4699" s="257">
        <v>4636</v>
      </c>
      <c r="C4699" s="256">
        <v>124.50356847261489</v>
      </c>
    </row>
    <row r="4700" spans="2:3" x14ac:dyDescent="0.25">
      <c r="B4700" s="257">
        <v>4637</v>
      </c>
      <c r="C4700" s="256">
        <v>148.62025614617886</v>
      </c>
    </row>
    <row r="4701" spans="2:3" x14ac:dyDescent="0.25">
      <c r="B4701" s="257">
        <v>4638</v>
      </c>
      <c r="C4701" s="256">
        <v>58.866971428726274</v>
      </c>
    </row>
    <row r="4702" spans="2:3" x14ac:dyDescent="0.25">
      <c r="B4702" s="257">
        <v>4639</v>
      </c>
      <c r="C4702" s="256">
        <v>123.51024356212459</v>
      </c>
    </row>
    <row r="4703" spans="2:3" x14ac:dyDescent="0.25">
      <c r="B4703" s="257">
        <v>4640</v>
      </c>
      <c r="C4703" s="256">
        <v>100.6270736597646</v>
      </c>
    </row>
    <row r="4704" spans="2:3" x14ac:dyDescent="0.25">
      <c r="B4704" s="257">
        <v>4641</v>
      </c>
      <c r="C4704" s="256">
        <v>108.35600052134481</v>
      </c>
    </row>
    <row r="4705" spans="2:3" x14ac:dyDescent="0.25">
      <c r="B4705" s="257">
        <v>4642</v>
      </c>
      <c r="C4705" s="256">
        <v>144.36263970123861</v>
      </c>
    </row>
    <row r="4706" spans="2:3" x14ac:dyDescent="0.25">
      <c r="B4706" s="257">
        <v>4643</v>
      </c>
      <c r="C4706" s="256">
        <v>99.40431095616097</v>
      </c>
    </row>
    <row r="4707" spans="2:3" x14ac:dyDescent="0.25">
      <c r="B4707" s="257">
        <v>4644</v>
      </c>
      <c r="C4707" s="256">
        <v>92.685430083351406</v>
      </c>
    </row>
    <row r="4708" spans="2:3" x14ac:dyDescent="0.25">
      <c r="B4708" s="257">
        <v>4645</v>
      </c>
      <c r="C4708" s="256">
        <v>109.846135468811</v>
      </c>
    </row>
    <row r="4709" spans="2:3" x14ac:dyDescent="0.25">
      <c r="B4709" s="257">
        <v>4646</v>
      </c>
      <c r="C4709" s="256">
        <v>102.82749214302522</v>
      </c>
    </row>
    <row r="4710" spans="2:3" x14ac:dyDescent="0.25">
      <c r="B4710" s="257">
        <v>4647</v>
      </c>
      <c r="C4710" s="256">
        <v>82.95946612784968</v>
      </c>
    </row>
    <row r="4711" spans="2:3" x14ac:dyDescent="0.25">
      <c r="B4711" s="257">
        <v>4648</v>
      </c>
      <c r="C4711" s="256">
        <v>126.50254563159433</v>
      </c>
    </row>
    <row r="4712" spans="2:3" x14ac:dyDescent="0.25">
      <c r="B4712" s="257">
        <v>4649</v>
      </c>
      <c r="C4712" s="256">
        <v>80.08568092914193</v>
      </c>
    </row>
    <row r="4713" spans="2:3" x14ac:dyDescent="0.25">
      <c r="B4713" s="257">
        <v>4650</v>
      </c>
      <c r="C4713" s="256">
        <v>123.92232337122411</v>
      </c>
    </row>
    <row r="4714" spans="2:3" x14ac:dyDescent="0.25">
      <c r="B4714" s="257">
        <v>4651</v>
      </c>
      <c r="C4714" s="256">
        <v>101.14468974808082</v>
      </c>
    </row>
    <row r="4715" spans="2:3" x14ac:dyDescent="0.25">
      <c r="B4715" s="257">
        <v>4652</v>
      </c>
      <c r="C4715" s="256">
        <v>126.73102023719049</v>
      </c>
    </row>
    <row r="4716" spans="2:3" x14ac:dyDescent="0.25">
      <c r="B4716" s="257">
        <v>4653</v>
      </c>
      <c r="C4716" s="256">
        <v>135.58248403995711</v>
      </c>
    </row>
    <row r="4717" spans="2:3" x14ac:dyDescent="0.25">
      <c r="B4717" s="257">
        <v>4654</v>
      </c>
      <c r="C4717" s="256">
        <v>143.20878220229145</v>
      </c>
    </row>
    <row r="4718" spans="2:3" x14ac:dyDescent="0.25">
      <c r="B4718" s="257">
        <v>4655</v>
      </c>
      <c r="C4718" s="256">
        <v>121.127049334106</v>
      </c>
    </row>
    <row r="4719" spans="2:3" x14ac:dyDescent="0.25">
      <c r="B4719" s="257">
        <v>4656</v>
      </c>
      <c r="C4719" s="256">
        <v>104.99657037207676</v>
      </c>
    </row>
    <row r="4720" spans="2:3" x14ac:dyDescent="0.25">
      <c r="B4720" s="257">
        <v>4657</v>
      </c>
      <c r="C4720" s="256">
        <v>110.00378770181671</v>
      </c>
    </row>
    <row r="4721" spans="2:3" x14ac:dyDescent="0.25">
      <c r="B4721" s="257">
        <v>4658</v>
      </c>
      <c r="C4721" s="256">
        <v>66.103173461875173</v>
      </c>
    </row>
    <row r="4722" spans="2:3" x14ac:dyDescent="0.25">
      <c r="B4722" s="257">
        <v>4659</v>
      </c>
      <c r="C4722" s="256">
        <v>133.51827664734449</v>
      </c>
    </row>
    <row r="4723" spans="2:3" x14ac:dyDescent="0.25">
      <c r="B4723" s="257">
        <v>4660</v>
      </c>
      <c r="C4723" s="256">
        <v>134.3357770389301</v>
      </c>
    </row>
    <row r="4724" spans="2:3" x14ac:dyDescent="0.25">
      <c r="B4724" s="257">
        <v>4661</v>
      </c>
      <c r="C4724" s="256">
        <v>148.77969607878362</v>
      </c>
    </row>
    <row r="4725" spans="2:3" x14ac:dyDescent="0.25">
      <c r="B4725" s="257">
        <v>4662</v>
      </c>
      <c r="C4725" s="256">
        <v>171.74868372161561</v>
      </c>
    </row>
    <row r="4726" spans="2:3" x14ac:dyDescent="0.25">
      <c r="B4726" s="257">
        <v>4663</v>
      </c>
      <c r="C4726" s="256">
        <v>147.99833341592461</v>
      </c>
    </row>
    <row r="4727" spans="2:3" x14ac:dyDescent="0.25">
      <c r="B4727" s="257">
        <v>4664</v>
      </c>
      <c r="C4727" s="256">
        <v>107.56452659165741</v>
      </c>
    </row>
    <row r="4728" spans="2:3" x14ac:dyDescent="0.25">
      <c r="B4728" s="257">
        <v>4665</v>
      </c>
      <c r="C4728" s="256">
        <v>139.26275822235124</v>
      </c>
    </row>
    <row r="4729" spans="2:3" x14ac:dyDescent="0.25">
      <c r="B4729" s="257">
        <v>4666</v>
      </c>
      <c r="C4729" s="256">
        <v>104.29223258671108</v>
      </c>
    </row>
    <row r="4730" spans="2:3" x14ac:dyDescent="0.25">
      <c r="B4730" s="257">
        <v>4667</v>
      </c>
      <c r="C4730" s="256">
        <v>103.01509623639882</v>
      </c>
    </row>
    <row r="4731" spans="2:3" x14ac:dyDescent="0.25">
      <c r="B4731" s="257">
        <v>4668</v>
      </c>
      <c r="C4731" s="256">
        <v>114.21720255921147</v>
      </c>
    </row>
    <row r="4732" spans="2:3" x14ac:dyDescent="0.25">
      <c r="B4732" s="257">
        <v>4669</v>
      </c>
      <c r="C4732" s="256">
        <v>159.93214497081772</v>
      </c>
    </row>
    <row r="4733" spans="2:3" x14ac:dyDescent="0.25">
      <c r="B4733" s="257">
        <v>4670</v>
      </c>
      <c r="C4733" s="256">
        <v>151.04273121751487</v>
      </c>
    </row>
    <row r="4734" spans="2:3" x14ac:dyDescent="0.25">
      <c r="B4734" s="257">
        <v>4671</v>
      </c>
      <c r="C4734" s="256">
        <v>101.05890254324162</v>
      </c>
    </row>
    <row r="4735" spans="2:3" x14ac:dyDescent="0.25">
      <c r="B4735" s="257">
        <v>4672</v>
      </c>
      <c r="C4735" s="256">
        <v>97.152145311173612</v>
      </c>
    </row>
    <row r="4736" spans="2:3" x14ac:dyDescent="0.25">
      <c r="B4736" s="257">
        <v>4673</v>
      </c>
      <c r="C4736" s="256">
        <v>175.55917188320893</v>
      </c>
    </row>
    <row r="4737" spans="2:3" x14ac:dyDescent="0.25">
      <c r="B4737" s="257">
        <v>4674</v>
      </c>
      <c r="C4737" s="256">
        <v>125.66972808339698</v>
      </c>
    </row>
    <row r="4738" spans="2:3" x14ac:dyDescent="0.25">
      <c r="B4738" s="257">
        <v>4675</v>
      </c>
      <c r="C4738" s="256">
        <v>139.31657019959982</v>
      </c>
    </row>
    <row r="4739" spans="2:3" x14ac:dyDescent="0.25">
      <c r="B4739" s="257">
        <v>4676</v>
      </c>
      <c r="C4739" s="256">
        <v>66.360463585135406</v>
      </c>
    </row>
    <row r="4740" spans="2:3" x14ac:dyDescent="0.25">
      <c r="B4740" s="257">
        <v>4677</v>
      </c>
      <c r="C4740" s="256">
        <v>124.51633142300807</v>
      </c>
    </row>
    <row r="4741" spans="2:3" x14ac:dyDescent="0.25">
      <c r="B4741" s="257">
        <v>4678</v>
      </c>
      <c r="C4741" s="256">
        <v>83.551653050479757</v>
      </c>
    </row>
    <row r="4742" spans="2:3" x14ac:dyDescent="0.25">
      <c r="B4742" s="257">
        <v>4679</v>
      </c>
      <c r="C4742" s="256">
        <v>114.61887529766555</v>
      </c>
    </row>
    <row r="4743" spans="2:3" x14ac:dyDescent="0.25">
      <c r="B4743" s="257">
        <v>4680</v>
      </c>
      <c r="C4743" s="256">
        <v>125.49606429614904</v>
      </c>
    </row>
    <row r="4744" spans="2:3" x14ac:dyDescent="0.25">
      <c r="B4744" s="257">
        <v>4681</v>
      </c>
      <c r="C4744" s="256">
        <v>112.24651824352731</v>
      </c>
    </row>
    <row r="4745" spans="2:3" x14ac:dyDescent="0.25">
      <c r="B4745" s="257">
        <v>4682</v>
      </c>
      <c r="C4745" s="256">
        <v>135.93736693075763</v>
      </c>
    </row>
    <row r="4746" spans="2:3" x14ac:dyDescent="0.25">
      <c r="B4746" s="257">
        <v>4683</v>
      </c>
      <c r="C4746" s="256">
        <v>147.50004421245265</v>
      </c>
    </row>
    <row r="4747" spans="2:3" x14ac:dyDescent="0.25">
      <c r="B4747" s="257">
        <v>4684</v>
      </c>
      <c r="C4747" s="256">
        <v>90.802697035759223</v>
      </c>
    </row>
    <row r="4748" spans="2:3" x14ac:dyDescent="0.25">
      <c r="B4748" s="257">
        <v>4685</v>
      </c>
      <c r="C4748" s="256">
        <v>113.35928856883717</v>
      </c>
    </row>
    <row r="4749" spans="2:3" x14ac:dyDescent="0.25">
      <c r="B4749" s="257">
        <v>4686</v>
      </c>
      <c r="C4749" s="256">
        <v>87.491205016908879</v>
      </c>
    </row>
    <row r="4750" spans="2:3" x14ac:dyDescent="0.25">
      <c r="B4750" s="257">
        <v>4687</v>
      </c>
      <c r="C4750" s="256">
        <v>126.97516670464462</v>
      </c>
    </row>
    <row r="4751" spans="2:3" x14ac:dyDescent="0.25">
      <c r="B4751" s="257">
        <v>4688</v>
      </c>
      <c r="C4751" s="256">
        <v>97.780083968680572</v>
      </c>
    </row>
    <row r="4752" spans="2:3" x14ac:dyDescent="0.25">
      <c r="B4752" s="257">
        <v>4689</v>
      </c>
      <c r="C4752" s="256">
        <v>126.96711134922195</v>
      </c>
    </row>
    <row r="4753" spans="2:3" x14ac:dyDescent="0.25">
      <c r="B4753" s="257">
        <v>4690</v>
      </c>
      <c r="C4753" s="256">
        <v>112.51302944528493</v>
      </c>
    </row>
    <row r="4754" spans="2:3" x14ac:dyDescent="0.25">
      <c r="B4754" s="257">
        <v>4691</v>
      </c>
      <c r="C4754" s="256">
        <v>130.24479221552312</v>
      </c>
    </row>
    <row r="4755" spans="2:3" x14ac:dyDescent="0.25">
      <c r="B4755" s="257">
        <v>4692</v>
      </c>
      <c r="C4755" s="256">
        <v>136.74473947788789</v>
      </c>
    </row>
    <row r="4756" spans="2:3" x14ac:dyDescent="0.25">
      <c r="B4756" s="257">
        <v>4693</v>
      </c>
      <c r="C4756" s="256">
        <v>138.94907595312907</v>
      </c>
    </row>
    <row r="4757" spans="2:3" x14ac:dyDescent="0.25">
      <c r="B4757" s="257">
        <v>4694</v>
      </c>
      <c r="C4757" s="256">
        <v>94.144399201301439</v>
      </c>
    </row>
    <row r="4758" spans="2:3" x14ac:dyDescent="0.25">
      <c r="B4758" s="257">
        <v>4695</v>
      </c>
      <c r="C4758" s="256">
        <v>157.03944076921107</v>
      </c>
    </row>
    <row r="4759" spans="2:3" x14ac:dyDescent="0.25">
      <c r="B4759" s="257">
        <v>4696</v>
      </c>
      <c r="C4759" s="256">
        <v>132.28232808564553</v>
      </c>
    </row>
    <row r="4760" spans="2:3" x14ac:dyDescent="0.25">
      <c r="B4760" s="257">
        <v>4697</v>
      </c>
      <c r="C4760" s="256">
        <v>86.569740726947344</v>
      </c>
    </row>
    <row r="4761" spans="2:3" x14ac:dyDescent="0.25">
      <c r="B4761" s="257">
        <v>4698</v>
      </c>
      <c r="C4761" s="256">
        <v>103.46842998827653</v>
      </c>
    </row>
    <row r="4762" spans="2:3" x14ac:dyDescent="0.25">
      <c r="B4762" s="257">
        <v>4699</v>
      </c>
      <c r="C4762" s="256">
        <v>112.49459654448302</v>
      </c>
    </row>
    <row r="4763" spans="2:3" x14ac:dyDescent="0.25">
      <c r="B4763" s="257">
        <v>4700</v>
      </c>
      <c r="C4763" s="256">
        <v>110.45637579977465</v>
      </c>
    </row>
    <row r="4764" spans="2:3" x14ac:dyDescent="0.25">
      <c r="B4764" s="257">
        <v>4701</v>
      </c>
      <c r="C4764" s="256">
        <v>148.64477734463816</v>
      </c>
    </row>
    <row r="4765" spans="2:3" x14ac:dyDescent="0.25">
      <c r="B4765" s="257">
        <v>4702</v>
      </c>
      <c r="C4765" s="256">
        <v>108.21619426585377</v>
      </c>
    </row>
    <row r="4766" spans="2:3" x14ac:dyDescent="0.25">
      <c r="B4766" s="257">
        <v>4703</v>
      </c>
      <c r="C4766" s="256">
        <v>138.29397127589652</v>
      </c>
    </row>
    <row r="4767" spans="2:3" x14ac:dyDescent="0.25">
      <c r="B4767" s="257">
        <v>4704</v>
      </c>
      <c r="C4767" s="256">
        <v>113.6087129776739</v>
      </c>
    </row>
    <row r="4768" spans="2:3" x14ac:dyDescent="0.25">
      <c r="B4768" s="257">
        <v>4705</v>
      </c>
      <c r="C4768" s="256">
        <v>111.28131592204275</v>
      </c>
    </row>
    <row r="4769" spans="2:3" x14ac:dyDescent="0.25">
      <c r="B4769" s="257">
        <v>4706</v>
      </c>
      <c r="C4769" s="256">
        <v>134.05807153519095</v>
      </c>
    </row>
    <row r="4770" spans="2:3" x14ac:dyDescent="0.25">
      <c r="B4770" s="257">
        <v>4707</v>
      </c>
      <c r="C4770" s="256">
        <v>119.63958817085187</v>
      </c>
    </row>
    <row r="4771" spans="2:3" x14ac:dyDescent="0.25">
      <c r="B4771" s="257">
        <v>4708</v>
      </c>
      <c r="C4771" s="256">
        <v>99.816567845166887</v>
      </c>
    </row>
    <row r="4772" spans="2:3" x14ac:dyDescent="0.25">
      <c r="B4772" s="257">
        <v>4709</v>
      </c>
      <c r="C4772" s="256">
        <v>114.77949098929328</v>
      </c>
    </row>
    <row r="4773" spans="2:3" x14ac:dyDescent="0.25">
      <c r="B4773" s="257">
        <v>4710</v>
      </c>
      <c r="C4773" s="256">
        <v>122.69090487142599</v>
      </c>
    </row>
    <row r="4774" spans="2:3" x14ac:dyDescent="0.25">
      <c r="B4774" s="257">
        <v>4711</v>
      </c>
      <c r="C4774" s="256">
        <v>115.90588681264893</v>
      </c>
    </row>
    <row r="4775" spans="2:3" x14ac:dyDescent="0.25">
      <c r="B4775" s="257">
        <v>4712</v>
      </c>
      <c r="C4775" s="256">
        <v>119.72537897985264</v>
      </c>
    </row>
    <row r="4776" spans="2:3" x14ac:dyDescent="0.25">
      <c r="B4776" s="257">
        <v>4713</v>
      </c>
      <c r="C4776" s="256">
        <v>140.70708219996555</v>
      </c>
    </row>
    <row r="4777" spans="2:3" x14ac:dyDescent="0.25">
      <c r="B4777" s="257">
        <v>4714</v>
      </c>
      <c r="C4777" s="256">
        <v>152.71505497360639</v>
      </c>
    </row>
    <row r="4778" spans="2:3" x14ac:dyDescent="0.25">
      <c r="B4778" s="257">
        <v>4715</v>
      </c>
      <c r="C4778" s="256">
        <v>93.843030884840019</v>
      </c>
    </row>
    <row r="4779" spans="2:3" x14ac:dyDescent="0.25">
      <c r="B4779" s="257">
        <v>4716</v>
      </c>
      <c r="C4779" s="256">
        <v>123.32409897119041</v>
      </c>
    </row>
    <row r="4780" spans="2:3" x14ac:dyDescent="0.25">
      <c r="B4780" s="257">
        <v>4717</v>
      </c>
      <c r="C4780" s="256">
        <v>97.619813803322643</v>
      </c>
    </row>
    <row r="4781" spans="2:3" x14ac:dyDescent="0.25">
      <c r="B4781" s="257">
        <v>4718</v>
      </c>
      <c r="C4781" s="256">
        <v>125.95664483964252</v>
      </c>
    </row>
    <row r="4782" spans="2:3" x14ac:dyDescent="0.25">
      <c r="B4782" s="257">
        <v>4719</v>
      </c>
      <c r="C4782" s="256">
        <v>103.67122696302962</v>
      </c>
    </row>
    <row r="4783" spans="2:3" x14ac:dyDescent="0.25">
      <c r="B4783" s="257">
        <v>4720</v>
      </c>
      <c r="C4783" s="256">
        <v>140.17691996076076</v>
      </c>
    </row>
    <row r="4784" spans="2:3" x14ac:dyDescent="0.25">
      <c r="B4784" s="257">
        <v>4721</v>
      </c>
      <c r="C4784" s="256">
        <v>116.0263296521922</v>
      </c>
    </row>
    <row r="4785" spans="2:3" x14ac:dyDescent="0.25">
      <c r="B4785" s="257">
        <v>4722</v>
      </c>
      <c r="C4785" s="256">
        <v>75.741681673754044</v>
      </c>
    </row>
    <row r="4786" spans="2:3" x14ac:dyDescent="0.25">
      <c r="B4786" s="257">
        <v>4723</v>
      </c>
      <c r="C4786" s="256">
        <v>106.94005824132996</v>
      </c>
    </row>
    <row r="4787" spans="2:3" x14ac:dyDescent="0.25">
      <c r="B4787" s="257">
        <v>4724</v>
      </c>
      <c r="C4787" s="256">
        <v>130.38717482283889</v>
      </c>
    </row>
    <row r="4788" spans="2:3" x14ac:dyDescent="0.25">
      <c r="B4788" s="257">
        <v>4725</v>
      </c>
      <c r="C4788" s="256">
        <v>87.204507614104642</v>
      </c>
    </row>
    <row r="4789" spans="2:3" x14ac:dyDescent="0.25">
      <c r="B4789" s="257">
        <v>4726</v>
      </c>
      <c r="C4789" s="256">
        <v>138.55707145212645</v>
      </c>
    </row>
    <row r="4790" spans="2:3" x14ac:dyDescent="0.25">
      <c r="B4790" s="257">
        <v>4727</v>
      </c>
      <c r="C4790" s="256">
        <v>132.74880693941927</v>
      </c>
    </row>
    <row r="4791" spans="2:3" x14ac:dyDescent="0.25">
      <c r="B4791" s="257">
        <v>4728</v>
      </c>
      <c r="C4791" s="256">
        <v>118.81680012859293</v>
      </c>
    </row>
    <row r="4792" spans="2:3" x14ac:dyDescent="0.25">
      <c r="B4792" s="257">
        <v>4729</v>
      </c>
      <c r="C4792" s="256">
        <v>172.03715990296138</v>
      </c>
    </row>
    <row r="4793" spans="2:3" x14ac:dyDescent="0.25">
      <c r="B4793" s="257">
        <v>4730</v>
      </c>
      <c r="C4793" s="256">
        <v>85.793856891602374</v>
      </c>
    </row>
    <row r="4794" spans="2:3" x14ac:dyDescent="0.25">
      <c r="B4794" s="257">
        <v>4731</v>
      </c>
      <c r="C4794" s="256">
        <v>115.41778500958132</v>
      </c>
    </row>
    <row r="4795" spans="2:3" x14ac:dyDescent="0.25">
      <c r="B4795" s="257">
        <v>4732</v>
      </c>
      <c r="C4795" s="256">
        <v>150.92883771996833</v>
      </c>
    </row>
    <row r="4796" spans="2:3" x14ac:dyDescent="0.25">
      <c r="B4796" s="257">
        <v>4733</v>
      </c>
      <c r="C4796" s="256">
        <v>146.54302098037056</v>
      </c>
    </row>
    <row r="4797" spans="2:3" x14ac:dyDescent="0.25">
      <c r="B4797" s="257">
        <v>4734</v>
      </c>
      <c r="C4797" s="256">
        <v>131.40578182763596</v>
      </c>
    </row>
    <row r="4798" spans="2:3" x14ac:dyDescent="0.25">
      <c r="B4798" s="257">
        <v>4735</v>
      </c>
      <c r="C4798" s="256">
        <v>140.98862694633544</v>
      </c>
    </row>
    <row r="4799" spans="2:3" x14ac:dyDescent="0.25">
      <c r="B4799" s="257">
        <v>4736</v>
      </c>
      <c r="C4799" s="256">
        <v>98.00762360506414</v>
      </c>
    </row>
    <row r="4800" spans="2:3" x14ac:dyDescent="0.25">
      <c r="B4800" s="257">
        <v>4737</v>
      </c>
      <c r="C4800" s="256">
        <v>87.583405935091008</v>
      </c>
    </row>
    <row r="4801" spans="2:3" x14ac:dyDescent="0.25">
      <c r="B4801" s="257">
        <v>4738</v>
      </c>
      <c r="C4801" s="256">
        <v>138.88134680545025</v>
      </c>
    </row>
    <row r="4802" spans="2:3" x14ac:dyDescent="0.25">
      <c r="B4802" s="257">
        <v>4739</v>
      </c>
      <c r="C4802" s="256">
        <v>142.1609846320022</v>
      </c>
    </row>
    <row r="4803" spans="2:3" x14ac:dyDescent="0.25">
      <c r="B4803" s="257">
        <v>4740</v>
      </c>
      <c r="C4803" s="256">
        <v>58.590131692886843</v>
      </c>
    </row>
    <row r="4804" spans="2:3" x14ac:dyDescent="0.25">
      <c r="B4804" s="257">
        <v>4741</v>
      </c>
      <c r="C4804" s="256">
        <v>145.40974135586222</v>
      </c>
    </row>
    <row r="4805" spans="2:3" x14ac:dyDescent="0.25">
      <c r="B4805" s="257">
        <v>4742</v>
      </c>
      <c r="C4805" s="256">
        <v>156.34243535151421</v>
      </c>
    </row>
    <row r="4806" spans="2:3" x14ac:dyDescent="0.25">
      <c r="B4806" s="257">
        <v>4743</v>
      </c>
      <c r="C4806" s="256">
        <v>98.304501782881914</v>
      </c>
    </row>
    <row r="4807" spans="2:3" x14ac:dyDescent="0.25">
      <c r="B4807" s="257">
        <v>4744</v>
      </c>
      <c r="C4807" s="256">
        <v>88.825179629752796</v>
      </c>
    </row>
    <row r="4808" spans="2:3" x14ac:dyDescent="0.25">
      <c r="B4808" s="257">
        <v>4745</v>
      </c>
      <c r="C4808" s="256">
        <v>151.04620201970658</v>
      </c>
    </row>
    <row r="4809" spans="2:3" x14ac:dyDescent="0.25">
      <c r="B4809" s="257">
        <v>4746</v>
      </c>
      <c r="C4809" s="256">
        <v>99.158122057418112</v>
      </c>
    </row>
    <row r="4810" spans="2:3" x14ac:dyDescent="0.25">
      <c r="B4810" s="257">
        <v>4747</v>
      </c>
      <c r="C4810" s="256">
        <v>112.81811991662627</v>
      </c>
    </row>
    <row r="4811" spans="2:3" x14ac:dyDescent="0.25">
      <c r="B4811" s="257">
        <v>4748</v>
      </c>
      <c r="C4811" s="256">
        <v>132.97746535118071</v>
      </c>
    </row>
    <row r="4812" spans="2:3" x14ac:dyDescent="0.25">
      <c r="B4812" s="257">
        <v>4749</v>
      </c>
      <c r="C4812" s="256">
        <v>132.74166191208471</v>
      </c>
    </row>
    <row r="4813" spans="2:3" x14ac:dyDescent="0.25">
      <c r="B4813" s="257">
        <v>4750</v>
      </c>
      <c r="C4813" s="256">
        <v>115.22567471530493</v>
      </c>
    </row>
    <row r="4814" spans="2:3" x14ac:dyDescent="0.25">
      <c r="B4814" s="257">
        <v>4751</v>
      </c>
      <c r="C4814" s="256">
        <v>136.81161556154734</v>
      </c>
    </row>
    <row r="4815" spans="2:3" x14ac:dyDescent="0.25">
      <c r="B4815" s="257">
        <v>4752</v>
      </c>
      <c r="C4815" s="256">
        <v>114.98705152512058</v>
      </c>
    </row>
    <row r="4816" spans="2:3" x14ac:dyDescent="0.25">
      <c r="B4816" s="257">
        <v>4753</v>
      </c>
      <c r="C4816" s="256">
        <v>159.87109682608929</v>
      </c>
    </row>
    <row r="4817" spans="2:3" x14ac:dyDescent="0.25">
      <c r="B4817" s="257">
        <v>4754</v>
      </c>
      <c r="C4817" s="256">
        <v>135.55918924975879</v>
      </c>
    </row>
    <row r="4818" spans="2:3" x14ac:dyDescent="0.25">
      <c r="B4818" s="257">
        <v>4755</v>
      </c>
      <c r="C4818" s="256">
        <v>139.46313818331663</v>
      </c>
    </row>
    <row r="4819" spans="2:3" x14ac:dyDescent="0.25">
      <c r="B4819" s="257">
        <v>4756</v>
      </c>
      <c r="C4819" s="256">
        <v>70.685269573436159</v>
      </c>
    </row>
    <row r="4820" spans="2:3" x14ac:dyDescent="0.25">
      <c r="B4820" s="257">
        <v>4757</v>
      </c>
      <c r="C4820" s="256">
        <v>172.03400168556206</v>
      </c>
    </row>
    <row r="4821" spans="2:3" x14ac:dyDescent="0.25">
      <c r="B4821" s="257">
        <v>4758</v>
      </c>
      <c r="C4821" s="256">
        <v>99.592771904400919</v>
      </c>
    </row>
    <row r="4822" spans="2:3" x14ac:dyDescent="0.25">
      <c r="B4822" s="257">
        <v>4759</v>
      </c>
      <c r="C4822" s="256">
        <v>113.92987860557889</v>
      </c>
    </row>
    <row r="4823" spans="2:3" x14ac:dyDescent="0.25">
      <c r="B4823" s="257">
        <v>4760</v>
      </c>
      <c r="C4823" s="256">
        <v>138.80472204026734</v>
      </c>
    </row>
    <row r="4824" spans="2:3" x14ac:dyDescent="0.25">
      <c r="B4824" s="257">
        <v>4761</v>
      </c>
      <c r="C4824" s="256">
        <v>149.74381654266753</v>
      </c>
    </row>
    <row r="4825" spans="2:3" x14ac:dyDescent="0.25">
      <c r="B4825" s="257">
        <v>4762</v>
      </c>
      <c r="C4825" s="256">
        <v>131.95344460497026</v>
      </c>
    </row>
    <row r="4826" spans="2:3" x14ac:dyDescent="0.25">
      <c r="B4826" s="257">
        <v>4763</v>
      </c>
      <c r="C4826" s="256">
        <v>107.4421079057023</v>
      </c>
    </row>
    <row r="4827" spans="2:3" x14ac:dyDescent="0.25">
      <c r="B4827" s="257">
        <v>4764</v>
      </c>
      <c r="C4827" s="256">
        <v>111.70761856080422</v>
      </c>
    </row>
    <row r="4828" spans="2:3" x14ac:dyDescent="0.25">
      <c r="B4828" s="257">
        <v>4765</v>
      </c>
      <c r="C4828" s="256">
        <v>134.5596119318258</v>
      </c>
    </row>
    <row r="4829" spans="2:3" x14ac:dyDescent="0.25">
      <c r="B4829" s="257">
        <v>4766</v>
      </c>
      <c r="C4829" s="256">
        <v>124.51666952806644</v>
      </c>
    </row>
    <row r="4830" spans="2:3" x14ac:dyDescent="0.25">
      <c r="B4830" s="257">
        <v>4767</v>
      </c>
      <c r="C4830" s="256">
        <v>107.54206976525005</v>
      </c>
    </row>
    <row r="4831" spans="2:3" x14ac:dyDescent="0.25">
      <c r="B4831" s="257">
        <v>4768</v>
      </c>
      <c r="C4831" s="256">
        <v>106.11784676318602</v>
      </c>
    </row>
    <row r="4832" spans="2:3" x14ac:dyDescent="0.25">
      <c r="B4832" s="257">
        <v>4769</v>
      </c>
      <c r="C4832" s="256">
        <v>118.16055909725057</v>
      </c>
    </row>
    <row r="4833" spans="2:3" x14ac:dyDescent="0.25">
      <c r="B4833" s="257">
        <v>4770</v>
      </c>
      <c r="C4833" s="256">
        <v>105.84373831477524</v>
      </c>
    </row>
    <row r="4834" spans="2:3" x14ac:dyDescent="0.25">
      <c r="B4834" s="257">
        <v>4771</v>
      </c>
      <c r="C4834" s="256">
        <v>111.09600325375672</v>
      </c>
    </row>
    <row r="4835" spans="2:3" x14ac:dyDescent="0.25">
      <c r="B4835" s="257">
        <v>4772</v>
      </c>
      <c r="C4835" s="256">
        <v>90.644864809383449</v>
      </c>
    </row>
    <row r="4836" spans="2:3" x14ac:dyDescent="0.25">
      <c r="B4836" s="257">
        <v>4773</v>
      </c>
      <c r="C4836" s="256">
        <v>106.39312808532515</v>
      </c>
    </row>
    <row r="4837" spans="2:3" x14ac:dyDescent="0.25">
      <c r="B4837" s="257">
        <v>4774</v>
      </c>
      <c r="C4837" s="256">
        <v>109.37475119704496</v>
      </c>
    </row>
    <row r="4838" spans="2:3" x14ac:dyDescent="0.25">
      <c r="B4838" s="257">
        <v>4775</v>
      </c>
      <c r="C4838" s="256">
        <v>135.22740995184151</v>
      </c>
    </row>
    <row r="4839" spans="2:3" x14ac:dyDescent="0.25">
      <c r="B4839" s="257">
        <v>4776</v>
      </c>
      <c r="C4839" s="256">
        <v>135.70901181879555</v>
      </c>
    </row>
    <row r="4840" spans="2:3" x14ac:dyDescent="0.25">
      <c r="B4840" s="257">
        <v>4777</v>
      </c>
      <c r="C4840" s="256">
        <v>98.545538431264674</v>
      </c>
    </row>
    <row r="4841" spans="2:3" x14ac:dyDescent="0.25">
      <c r="B4841" s="257">
        <v>4778</v>
      </c>
      <c r="C4841" s="256">
        <v>97.217872939381266</v>
      </c>
    </row>
    <row r="4842" spans="2:3" x14ac:dyDescent="0.25">
      <c r="B4842" s="257">
        <v>4779</v>
      </c>
      <c r="C4842" s="256">
        <v>169.28274959104169</v>
      </c>
    </row>
    <row r="4843" spans="2:3" x14ac:dyDescent="0.25">
      <c r="B4843" s="257">
        <v>4780</v>
      </c>
      <c r="C4843" s="256">
        <v>130.53368764423587</v>
      </c>
    </row>
    <row r="4844" spans="2:3" x14ac:dyDescent="0.25">
      <c r="B4844" s="257">
        <v>4781</v>
      </c>
      <c r="C4844" s="256">
        <v>90.639767300433235</v>
      </c>
    </row>
    <row r="4845" spans="2:3" x14ac:dyDescent="0.25">
      <c r="B4845" s="257">
        <v>4782</v>
      </c>
      <c r="C4845" s="256">
        <v>109.99387778784188</v>
      </c>
    </row>
    <row r="4846" spans="2:3" x14ac:dyDescent="0.25">
      <c r="B4846" s="257">
        <v>4783</v>
      </c>
      <c r="C4846" s="256">
        <v>113.64250291643208</v>
      </c>
    </row>
    <row r="4847" spans="2:3" x14ac:dyDescent="0.25">
      <c r="B4847" s="257">
        <v>4784</v>
      </c>
      <c r="C4847" s="256">
        <v>96.302530554679649</v>
      </c>
    </row>
    <row r="4848" spans="2:3" x14ac:dyDescent="0.25">
      <c r="B4848" s="257">
        <v>4785</v>
      </c>
      <c r="C4848" s="256">
        <v>94.512762000787575</v>
      </c>
    </row>
    <row r="4849" spans="2:3" x14ac:dyDescent="0.25">
      <c r="B4849" s="257">
        <v>4786</v>
      </c>
      <c r="C4849" s="256">
        <v>187.96225014155027</v>
      </c>
    </row>
    <row r="4850" spans="2:3" x14ac:dyDescent="0.25">
      <c r="B4850" s="257">
        <v>4787</v>
      </c>
      <c r="C4850" s="256">
        <v>104.77815972269846</v>
      </c>
    </row>
    <row r="4851" spans="2:3" x14ac:dyDescent="0.25">
      <c r="B4851" s="257">
        <v>4788</v>
      </c>
      <c r="C4851" s="256">
        <v>144.69109388634976</v>
      </c>
    </row>
    <row r="4852" spans="2:3" x14ac:dyDescent="0.25">
      <c r="B4852" s="257">
        <v>4789</v>
      </c>
      <c r="C4852" s="256">
        <v>127.11690112219866</v>
      </c>
    </row>
    <row r="4853" spans="2:3" x14ac:dyDescent="0.25">
      <c r="B4853" s="257">
        <v>4790</v>
      </c>
      <c r="C4853" s="256">
        <v>109.75946348516746</v>
      </c>
    </row>
    <row r="4854" spans="2:3" x14ac:dyDescent="0.25">
      <c r="B4854" s="257">
        <v>4791</v>
      </c>
      <c r="C4854" s="256">
        <v>136.02819947481692</v>
      </c>
    </row>
    <row r="4855" spans="2:3" x14ac:dyDescent="0.25">
      <c r="B4855" s="257">
        <v>4792</v>
      </c>
      <c r="C4855" s="256">
        <v>104.60494551140074</v>
      </c>
    </row>
    <row r="4856" spans="2:3" x14ac:dyDescent="0.25">
      <c r="B4856" s="257">
        <v>4793</v>
      </c>
      <c r="C4856" s="256">
        <v>128.73462879050115</v>
      </c>
    </row>
    <row r="4857" spans="2:3" x14ac:dyDescent="0.25">
      <c r="B4857" s="257">
        <v>4794</v>
      </c>
      <c r="C4857" s="256">
        <v>128.13909746173834</v>
      </c>
    </row>
    <row r="4858" spans="2:3" x14ac:dyDescent="0.25">
      <c r="B4858" s="257">
        <v>4795</v>
      </c>
      <c r="C4858" s="256">
        <v>79.03807683592018</v>
      </c>
    </row>
    <row r="4859" spans="2:3" x14ac:dyDescent="0.25">
      <c r="B4859" s="257">
        <v>4796</v>
      </c>
      <c r="C4859" s="256">
        <v>96.294079196778256</v>
      </c>
    </row>
    <row r="4860" spans="2:3" x14ac:dyDescent="0.25">
      <c r="B4860" s="257">
        <v>4797</v>
      </c>
      <c r="C4860" s="256">
        <v>134.89116708903362</v>
      </c>
    </row>
    <row r="4861" spans="2:3" x14ac:dyDescent="0.25">
      <c r="B4861" s="257">
        <v>4798</v>
      </c>
      <c r="C4861" s="256">
        <v>79.394222052680163</v>
      </c>
    </row>
    <row r="4862" spans="2:3" x14ac:dyDescent="0.25">
      <c r="B4862" s="257">
        <v>4799</v>
      </c>
      <c r="C4862" s="256">
        <v>121.90275507733412</v>
      </c>
    </row>
    <row r="4863" spans="2:3" x14ac:dyDescent="0.25">
      <c r="B4863" s="257">
        <v>4800</v>
      </c>
      <c r="C4863" s="256">
        <v>104.62345994316568</v>
      </c>
    </row>
    <row r="4864" spans="2:3" x14ac:dyDescent="0.25">
      <c r="B4864" s="257">
        <v>4801</v>
      </c>
      <c r="C4864" s="256">
        <v>140.78067118459307</v>
      </c>
    </row>
    <row r="4865" spans="2:3" x14ac:dyDescent="0.25">
      <c r="B4865" s="257">
        <v>4802</v>
      </c>
      <c r="C4865" s="256">
        <v>96.572226812096361</v>
      </c>
    </row>
    <row r="4866" spans="2:3" x14ac:dyDescent="0.25">
      <c r="B4866" s="257">
        <v>4803</v>
      </c>
      <c r="C4866" s="256">
        <v>115.64722041426661</v>
      </c>
    </row>
    <row r="4867" spans="2:3" x14ac:dyDescent="0.25">
      <c r="B4867" s="257">
        <v>4804</v>
      </c>
      <c r="C4867" s="256">
        <v>140.89449201369513</v>
      </c>
    </row>
    <row r="4868" spans="2:3" x14ac:dyDescent="0.25">
      <c r="B4868" s="257">
        <v>4805</v>
      </c>
      <c r="C4868" s="256">
        <v>161.11512416325689</v>
      </c>
    </row>
    <row r="4869" spans="2:3" x14ac:dyDescent="0.25">
      <c r="B4869" s="257">
        <v>4806</v>
      </c>
      <c r="C4869" s="256">
        <v>125.77408004677966</v>
      </c>
    </row>
    <row r="4870" spans="2:3" x14ac:dyDescent="0.25">
      <c r="B4870" s="257">
        <v>4807</v>
      </c>
      <c r="C4870" s="256">
        <v>115.59172084238651</v>
      </c>
    </row>
    <row r="4871" spans="2:3" x14ac:dyDescent="0.25">
      <c r="B4871" s="257">
        <v>4808</v>
      </c>
      <c r="C4871" s="256">
        <v>101.80714399799298</v>
      </c>
    </row>
    <row r="4872" spans="2:3" x14ac:dyDescent="0.25">
      <c r="B4872" s="257">
        <v>4809</v>
      </c>
      <c r="C4872" s="256">
        <v>136.42018272822673</v>
      </c>
    </row>
    <row r="4873" spans="2:3" x14ac:dyDescent="0.25">
      <c r="B4873" s="257">
        <v>4810</v>
      </c>
      <c r="C4873" s="256">
        <v>123.77665496860487</v>
      </c>
    </row>
    <row r="4874" spans="2:3" x14ac:dyDescent="0.25">
      <c r="B4874" s="257">
        <v>4811</v>
      </c>
      <c r="C4874" s="256">
        <v>107.11317663624166</v>
      </c>
    </row>
    <row r="4875" spans="2:3" x14ac:dyDescent="0.25">
      <c r="B4875" s="257">
        <v>4812</v>
      </c>
      <c r="C4875" s="256">
        <v>123.95865634044129</v>
      </c>
    </row>
    <row r="4876" spans="2:3" x14ac:dyDescent="0.25">
      <c r="B4876" s="257">
        <v>4813</v>
      </c>
      <c r="C4876" s="256">
        <v>106.11969950577652</v>
      </c>
    </row>
    <row r="4877" spans="2:3" x14ac:dyDescent="0.25">
      <c r="B4877" s="257">
        <v>4814</v>
      </c>
      <c r="C4877" s="256">
        <v>95.115789177432049</v>
      </c>
    </row>
    <row r="4878" spans="2:3" x14ac:dyDescent="0.25">
      <c r="B4878" s="257">
        <v>4815</v>
      </c>
      <c r="C4878" s="256">
        <v>136.62767335300487</v>
      </c>
    </row>
    <row r="4879" spans="2:3" x14ac:dyDescent="0.25">
      <c r="B4879" s="257">
        <v>4816</v>
      </c>
      <c r="C4879" s="256">
        <v>123.64784564096107</v>
      </c>
    </row>
    <row r="4880" spans="2:3" x14ac:dyDescent="0.25">
      <c r="B4880" s="257">
        <v>4817</v>
      </c>
      <c r="C4880" s="256">
        <v>127.79583721610845</v>
      </c>
    </row>
    <row r="4881" spans="2:3" x14ac:dyDescent="0.25">
      <c r="B4881" s="257">
        <v>4818</v>
      </c>
      <c r="C4881" s="256">
        <v>134.59775313344136</v>
      </c>
    </row>
    <row r="4882" spans="2:3" x14ac:dyDescent="0.25">
      <c r="B4882" s="257">
        <v>4819</v>
      </c>
      <c r="C4882" s="256">
        <v>146.64969129200193</v>
      </c>
    </row>
    <row r="4883" spans="2:3" x14ac:dyDescent="0.25">
      <c r="B4883" s="257">
        <v>4820</v>
      </c>
      <c r="C4883" s="256">
        <v>127.06544829435103</v>
      </c>
    </row>
    <row r="4884" spans="2:3" x14ac:dyDescent="0.25">
      <c r="B4884" s="257">
        <v>4821</v>
      </c>
      <c r="C4884" s="256">
        <v>96.377740380490337</v>
      </c>
    </row>
    <row r="4885" spans="2:3" x14ac:dyDescent="0.25">
      <c r="B4885" s="257">
        <v>4822</v>
      </c>
      <c r="C4885" s="256">
        <v>128.94386641813406</v>
      </c>
    </row>
    <row r="4886" spans="2:3" x14ac:dyDescent="0.25">
      <c r="B4886" s="257">
        <v>4823</v>
      </c>
      <c r="C4886" s="256">
        <v>148.1140031359979</v>
      </c>
    </row>
    <row r="4887" spans="2:3" x14ac:dyDescent="0.25">
      <c r="B4887" s="257">
        <v>4824</v>
      </c>
      <c r="C4887" s="256">
        <v>95.263580588706319</v>
      </c>
    </row>
    <row r="4888" spans="2:3" x14ac:dyDescent="0.25">
      <c r="B4888" s="257">
        <v>4825</v>
      </c>
      <c r="C4888" s="256">
        <v>153.28789075945878</v>
      </c>
    </row>
    <row r="4889" spans="2:3" x14ac:dyDescent="0.25">
      <c r="B4889" s="257">
        <v>4826</v>
      </c>
      <c r="C4889" s="256">
        <v>113.13331626212488</v>
      </c>
    </row>
    <row r="4890" spans="2:3" x14ac:dyDescent="0.25">
      <c r="B4890" s="257">
        <v>4827</v>
      </c>
      <c r="C4890" s="256">
        <v>158.98316293366366</v>
      </c>
    </row>
    <row r="4891" spans="2:3" x14ac:dyDescent="0.25">
      <c r="B4891" s="257">
        <v>4828</v>
      </c>
      <c r="C4891" s="256">
        <v>116.8186170954941</v>
      </c>
    </row>
    <row r="4892" spans="2:3" x14ac:dyDescent="0.25">
      <c r="B4892" s="257">
        <v>4829</v>
      </c>
      <c r="C4892" s="256">
        <v>104.14799824155493</v>
      </c>
    </row>
    <row r="4893" spans="2:3" x14ac:dyDescent="0.25">
      <c r="B4893" s="257">
        <v>4830</v>
      </c>
      <c r="C4893" s="256">
        <v>94.212320986487327</v>
      </c>
    </row>
    <row r="4894" spans="2:3" x14ac:dyDescent="0.25">
      <c r="B4894" s="257">
        <v>4831</v>
      </c>
      <c r="C4894" s="256">
        <v>124.10218625011019</v>
      </c>
    </row>
    <row r="4895" spans="2:3" x14ac:dyDescent="0.25">
      <c r="B4895" s="257">
        <v>4832</v>
      </c>
      <c r="C4895" s="256">
        <v>136.77156159939113</v>
      </c>
    </row>
    <row r="4896" spans="2:3" x14ac:dyDescent="0.25">
      <c r="B4896" s="257">
        <v>4833</v>
      </c>
      <c r="C4896" s="256">
        <v>134.58685906048143</v>
      </c>
    </row>
    <row r="4897" spans="2:3" x14ac:dyDescent="0.25">
      <c r="B4897" s="257">
        <v>4834</v>
      </c>
      <c r="C4897" s="256">
        <v>124.06885044545581</v>
      </c>
    </row>
    <row r="4898" spans="2:3" x14ac:dyDescent="0.25">
      <c r="B4898" s="257">
        <v>4835</v>
      </c>
      <c r="C4898" s="256">
        <v>114.20642629763579</v>
      </c>
    </row>
    <row r="4899" spans="2:3" x14ac:dyDescent="0.25">
      <c r="B4899" s="257">
        <v>4836</v>
      </c>
      <c r="C4899" s="256">
        <v>128.53718086185472</v>
      </c>
    </row>
    <row r="4900" spans="2:3" x14ac:dyDescent="0.25">
      <c r="B4900" s="257">
        <v>4837</v>
      </c>
      <c r="C4900" s="256">
        <v>125.59080411518494</v>
      </c>
    </row>
    <row r="4901" spans="2:3" x14ac:dyDescent="0.25">
      <c r="B4901" s="257">
        <v>4838</v>
      </c>
      <c r="C4901" s="256">
        <v>133.10723448037959</v>
      </c>
    </row>
    <row r="4902" spans="2:3" x14ac:dyDescent="0.25">
      <c r="B4902" s="257">
        <v>4839</v>
      </c>
      <c r="C4902" s="256">
        <v>115.26773359532177</v>
      </c>
    </row>
    <row r="4903" spans="2:3" x14ac:dyDescent="0.25">
      <c r="B4903" s="257">
        <v>4840</v>
      </c>
      <c r="C4903" s="256">
        <v>117.47068851117318</v>
      </c>
    </row>
    <row r="4904" spans="2:3" x14ac:dyDescent="0.25">
      <c r="B4904" s="257">
        <v>4841</v>
      </c>
      <c r="C4904" s="256">
        <v>142.41943633368163</v>
      </c>
    </row>
    <row r="4905" spans="2:3" x14ac:dyDescent="0.25">
      <c r="B4905" s="257">
        <v>4842</v>
      </c>
      <c r="C4905" s="256">
        <v>157.98550611261899</v>
      </c>
    </row>
    <row r="4906" spans="2:3" x14ac:dyDescent="0.25">
      <c r="B4906" s="257">
        <v>4843</v>
      </c>
      <c r="C4906" s="256">
        <v>90.165602616710956</v>
      </c>
    </row>
    <row r="4907" spans="2:3" x14ac:dyDescent="0.25">
      <c r="B4907" s="257">
        <v>4844</v>
      </c>
      <c r="C4907" s="256">
        <v>117.03931119238172</v>
      </c>
    </row>
    <row r="4908" spans="2:3" x14ac:dyDescent="0.25">
      <c r="B4908" s="257">
        <v>4845</v>
      </c>
      <c r="C4908" s="256">
        <v>80.419556730945033</v>
      </c>
    </row>
    <row r="4909" spans="2:3" x14ac:dyDescent="0.25">
      <c r="B4909" s="257">
        <v>4846</v>
      </c>
      <c r="C4909" s="256">
        <v>108.1361260586559</v>
      </c>
    </row>
    <row r="4910" spans="2:3" x14ac:dyDescent="0.25">
      <c r="B4910" s="257">
        <v>4847</v>
      </c>
      <c r="C4910" s="256">
        <v>111.4968863825251</v>
      </c>
    </row>
    <row r="4911" spans="2:3" x14ac:dyDescent="0.25">
      <c r="B4911" s="257">
        <v>4848</v>
      </c>
      <c r="C4911" s="256">
        <v>160.67846605038883</v>
      </c>
    </row>
    <row r="4912" spans="2:3" x14ac:dyDescent="0.25">
      <c r="B4912" s="257">
        <v>4849</v>
      </c>
      <c r="C4912" s="256">
        <v>83.49835743103931</v>
      </c>
    </row>
    <row r="4913" spans="2:3" x14ac:dyDescent="0.25">
      <c r="B4913" s="257">
        <v>4850</v>
      </c>
      <c r="C4913" s="256">
        <v>98.279615973582239</v>
      </c>
    </row>
    <row r="4914" spans="2:3" x14ac:dyDescent="0.25">
      <c r="B4914" s="257">
        <v>4851</v>
      </c>
      <c r="C4914" s="256">
        <v>97.439920888816076</v>
      </c>
    </row>
    <row r="4915" spans="2:3" x14ac:dyDescent="0.25">
      <c r="B4915" s="257">
        <v>4852</v>
      </c>
      <c r="C4915" s="256">
        <v>102.13772084354454</v>
      </c>
    </row>
    <row r="4916" spans="2:3" x14ac:dyDescent="0.25">
      <c r="B4916" s="257">
        <v>4853</v>
      </c>
      <c r="C4916" s="256">
        <v>117.30091918945648</v>
      </c>
    </row>
    <row r="4917" spans="2:3" x14ac:dyDescent="0.25">
      <c r="B4917" s="257">
        <v>4854</v>
      </c>
      <c r="C4917" s="256">
        <v>124.48277667761306</v>
      </c>
    </row>
    <row r="4918" spans="2:3" x14ac:dyDescent="0.25">
      <c r="B4918" s="257">
        <v>4855</v>
      </c>
      <c r="C4918" s="256">
        <v>131.33757153075098</v>
      </c>
    </row>
    <row r="4919" spans="2:3" x14ac:dyDescent="0.25">
      <c r="B4919" s="257">
        <v>4856</v>
      </c>
      <c r="C4919" s="256">
        <v>89.743101892672598</v>
      </c>
    </row>
    <row r="4920" spans="2:3" x14ac:dyDescent="0.25">
      <c r="B4920" s="257">
        <v>4857</v>
      </c>
      <c r="C4920" s="256">
        <v>129.00096352604518</v>
      </c>
    </row>
    <row r="4921" spans="2:3" x14ac:dyDescent="0.25">
      <c r="B4921" s="257">
        <v>4858</v>
      </c>
      <c r="C4921" s="256">
        <v>104.36189100188645</v>
      </c>
    </row>
    <row r="4922" spans="2:3" x14ac:dyDescent="0.25">
      <c r="B4922" s="257">
        <v>4859</v>
      </c>
      <c r="C4922" s="256">
        <v>153.73842492556383</v>
      </c>
    </row>
    <row r="4923" spans="2:3" x14ac:dyDescent="0.25">
      <c r="B4923" s="257">
        <v>4860</v>
      </c>
      <c r="C4923" s="256">
        <v>99.206148161385116</v>
      </c>
    </row>
    <row r="4924" spans="2:3" x14ac:dyDescent="0.25">
      <c r="B4924" s="257">
        <v>4861</v>
      </c>
      <c r="C4924" s="256">
        <v>109.28975647972689</v>
      </c>
    </row>
    <row r="4925" spans="2:3" x14ac:dyDescent="0.25">
      <c r="B4925" s="257">
        <v>4862</v>
      </c>
      <c r="C4925" s="256">
        <v>149.7034955883733</v>
      </c>
    </row>
    <row r="4926" spans="2:3" x14ac:dyDescent="0.25">
      <c r="B4926" s="257">
        <v>4863</v>
      </c>
      <c r="C4926" s="256">
        <v>113.61521540557305</v>
      </c>
    </row>
    <row r="4927" spans="2:3" x14ac:dyDescent="0.25">
      <c r="B4927" s="257">
        <v>4864</v>
      </c>
      <c r="C4927" s="256">
        <v>94.162908596753525</v>
      </c>
    </row>
    <row r="4928" spans="2:3" x14ac:dyDescent="0.25">
      <c r="B4928" s="257">
        <v>4865</v>
      </c>
      <c r="C4928" s="256">
        <v>116.27633791864092</v>
      </c>
    </row>
    <row r="4929" spans="2:3" x14ac:dyDescent="0.25">
      <c r="B4929" s="257">
        <v>4866</v>
      </c>
      <c r="C4929" s="256">
        <v>100.70554262556274</v>
      </c>
    </row>
    <row r="4930" spans="2:3" x14ac:dyDescent="0.25">
      <c r="B4930" s="257">
        <v>4867</v>
      </c>
      <c r="C4930" s="256">
        <v>122.21552925150596</v>
      </c>
    </row>
    <row r="4931" spans="2:3" x14ac:dyDescent="0.25">
      <c r="B4931" s="257">
        <v>4868</v>
      </c>
      <c r="C4931" s="256">
        <v>88.164630993138303</v>
      </c>
    </row>
    <row r="4932" spans="2:3" x14ac:dyDescent="0.25">
      <c r="B4932" s="257">
        <v>4869</v>
      </c>
      <c r="C4932" s="256">
        <v>107.26031349858339</v>
      </c>
    </row>
    <row r="4933" spans="2:3" x14ac:dyDescent="0.25">
      <c r="B4933" s="257">
        <v>4870</v>
      </c>
      <c r="C4933" s="256">
        <v>109.97045291539803</v>
      </c>
    </row>
    <row r="4934" spans="2:3" x14ac:dyDescent="0.25">
      <c r="B4934" s="257">
        <v>4871</v>
      </c>
      <c r="C4934" s="256">
        <v>77.25135256716689</v>
      </c>
    </row>
    <row r="4935" spans="2:3" x14ac:dyDescent="0.25">
      <c r="B4935" s="257">
        <v>4872</v>
      </c>
      <c r="C4935" s="256">
        <v>127.01417903055662</v>
      </c>
    </row>
    <row r="4936" spans="2:3" x14ac:dyDescent="0.25">
      <c r="B4936" s="257">
        <v>4873</v>
      </c>
      <c r="C4936" s="256">
        <v>124.12897601422267</v>
      </c>
    </row>
    <row r="4937" spans="2:3" x14ac:dyDescent="0.25">
      <c r="B4937" s="257">
        <v>4874</v>
      </c>
      <c r="C4937" s="256">
        <v>59.100184633254528</v>
      </c>
    </row>
    <row r="4938" spans="2:3" x14ac:dyDescent="0.25">
      <c r="B4938" s="257">
        <v>4875</v>
      </c>
      <c r="C4938" s="256">
        <v>141.68703951797801</v>
      </c>
    </row>
    <row r="4939" spans="2:3" x14ac:dyDescent="0.25">
      <c r="B4939" s="257">
        <v>4876</v>
      </c>
      <c r="C4939" s="256">
        <v>102.35120331967997</v>
      </c>
    </row>
    <row r="4940" spans="2:3" x14ac:dyDescent="0.25">
      <c r="B4940" s="257">
        <v>4877</v>
      </c>
      <c r="C4940" s="256">
        <v>138.67066872555</v>
      </c>
    </row>
    <row r="4941" spans="2:3" x14ac:dyDescent="0.25">
      <c r="B4941" s="257">
        <v>4878</v>
      </c>
      <c r="C4941" s="256">
        <v>112.97095296873252</v>
      </c>
    </row>
    <row r="4942" spans="2:3" x14ac:dyDescent="0.25">
      <c r="B4942" s="257">
        <v>4879</v>
      </c>
      <c r="C4942" s="256">
        <v>125.65073153152919</v>
      </c>
    </row>
    <row r="4943" spans="2:3" x14ac:dyDescent="0.25">
      <c r="B4943" s="257">
        <v>4880</v>
      </c>
      <c r="C4943" s="256">
        <v>109.21248681864657</v>
      </c>
    </row>
    <row r="4944" spans="2:3" x14ac:dyDescent="0.25">
      <c r="B4944" s="257">
        <v>4881</v>
      </c>
      <c r="C4944" s="256">
        <v>82.934592820256299</v>
      </c>
    </row>
    <row r="4945" spans="2:3" x14ac:dyDescent="0.25">
      <c r="B4945" s="257">
        <v>4882</v>
      </c>
      <c r="C4945" s="256">
        <v>134.30790437819195</v>
      </c>
    </row>
    <row r="4946" spans="2:3" x14ac:dyDescent="0.25">
      <c r="B4946" s="257">
        <v>4883</v>
      </c>
      <c r="C4946" s="256">
        <v>115.29543569302004</v>
      </c>
    </row>
    <row r="4947" spans="2:3" x14ac:dyDescent="0.25">
      <c r="B4947" s="257">
        <v>4884</v>
      </c>
      <c r="C4947" s="256">
        <v>151.13861257386654</v>
      </c>
    </row>
    <row r="4948" spans="2:3" x14ac:dyDescent="0.25">
      <c r="B4948" s="257">
        <v>4885</v>
      </c>
      <c r="C4948" s="256">
        <v>153.50556036547766</v>
      </c>
    </row>
    <row r="4949" spans="2:3" x14ac:dyDescent="0.25">
      <c r="B4949" s="257">
        <v>4886</v>
      </c>
      <c r="C4949" s="256">
        <v>140.25533960575757</v>
      </c>
    </row>
    <row r="4950" spans="2:3" x14ac:dyDescent="0.25">
      <c r="B4950" s="257">
        <v>4887</v>
      </c>
      <c r="C4950" s="256">
        <v>102.56499340909801</v>
      </c>
    </row>
    <row r="4951" spans="2:3" x14ac:dyDescent="0.25">
      <c r="B4951" s="257">
        <v>4888</v>
      </c>
      <c r="C4951" s="256">
        <v>177.2868415968864</v>
      </c>
    </row>
    <row r="4952" spans="2:3" x14ac:dyDescent="0.25">
      <c r="B4952" s="257">
        <v>4889</v>
      </c>
      <c r="C4952" s="256">
        <v>159.74474283147069</v>
      </c>
    </row>
    <row r="4953" spans="2:3" x14ac:dyDescent="0.25">
      <c r="B4953" s="257">
        <v>4890</v>
      </c>
      <c r="C4953" s="256">
        <v>100.11948461229161</v>
      </c>
    </row>
    <row r="4954" spans="2:3" x14ac:dyDescent="0.25">
      <c r="B4954" s="257">
        <v>4891</v>
      </c>
      <c r="C4954" s="256">
        <v>105.51056557624553</v>
      </c>
    </row>
    <row r="4955" spans="2:3" x14ac:dyDescent="0.25">
      <c r="B4955" s="257">
        <v>4892</v>
      </c>
      <c r="C4955" s="256">
        <v>143.91593179508649</v>
      </c>
    </row>
    <row r="4956" spans="2:3" x14ac:dyDescent="0.25">
      <c r="B4956" s="257">
        <v>4893</v>
      </c>
      <c r="C4956" s="256">
        <v>145.41157998152619</v>
      </c>
    </row>
    <row r="4957" spans="2:3" x14ac:dyDescent="0.25">
      <c r="B4957" s="257">
        <v>4894</v>
      </c>
      <c r="C4957" s="256">
        <v>67.835315912686539</v>
      </c>
    </row>
    <row r="4958" spans="2:3" x14ac:dyDescent="0.25">
      <c r="B4958" s="257">
        <v>4895</v>
      </c>
      <c r="C4958" s="256">
        <v>89.3418183048976</v>
      </c>
    </row>
    <row r="4959" spans="2:3" x14ac:dyDescent="0.25">
      <c r="B4959" s="257">
        <v>4896</v>
      </c>
      <c r="C4959" s="256">
        <v>66.880839952447289</v>
      </c>
    </row>
    <row r="4960" spans="2:3" x14ac:dyDescent="0.25">
      <c r="B4960" s="257">
        <v>4897</v>
      </c>
      <c r="C4960" s="256">
        <v>108.75900683270885</v>
      </c>
    </row>
    <row r="4961" spans="2:3" x14ac:dyDescent="0.25">
      <c r="B4961" s="257">
        <v>4898</v>
      </c>
      <c r="C4961" s="256">
        <v>139.03798847024123</v>
      </c>
    </row>
    <row r="4962" spans="2:3" x14ac:dyDescent="0.25">
      <c r="B4962" s="257">
        <v>4899</v>
      </c>
      <c r="C4962" s="256">
        <v>138.43281750715067</v>
      </c>
    </row>
    <row r="4963" spans="2:3" x14ac:dyDescent="0.25">
      <c r="B4963" s="257">
        <v>4900</v>
      </c>
      <c r="C4963" s="256">
        <v>110.18616579794504</v>
      </c>
    </row>
    <row r="4964" spans="2:3" x14ac:dyDescent="0.25">
      <c r="B4964" s="257">
        <v>4901</v>
      </c>
      <c r="C4964" s="256">
        <v>90.82187306080138</v>
      </c>
    </row>
    <row r="4965" spans="2:3" x14ac:dyDescent="0.25">
      <c r="B4965" s="257">
        <v>4902</v>
      </c>
      <c r="C4965" s="256">
        <v>125.86853997604241</v>
      </c>
    </row>
    <row r="4966" spans="2:3" x14ac:dyDescent="0.25">
      <c r="B4966" s="257">
        <v>4903</v>
      </c>
      <c r="C4966" s="256">
        <v>129.58294442464478</v>
      </c>
    </row>
    <row r="4967" spans="2:3" x14ac:dyDescent="0.25">
      <c r="B4967" s="257">
        <v>4904</v>
      </c>
      <c r="C4967" s="256">
        <v>120.91347183521926</v>
      </c>
    </row>
    <row r="4968" spans="2:3" x14ac:dyDescent="0.25">
      <c r="B4968" s="257">
        <v>4905</v>
      </c>
      <c r="C4968" s="256">
        <v>120.19886356053344</v>
      </c>
    </row>
    <row r="4969" spans="2:3" x14ac:dyDescent="0.25">
      <c r="B4969" s="257">
        <v>4906</v>
      </c>
      <c r="C4969" s="256">
        <v>104.01124233190362</v>
      </c>
    </row>
    <row r="4970" spans="2:3" x14ac:dyDescent="0.25">
      <c r="B4970" s="257">
        <v>4907</v>
      </c>
      <c r="C4970" s="256">
        <v>112.21462405275904</v>
      </c>
    </row>
    <row r="4971" spans="2:3" x14ac:dyDescent="0.25">
      <c r="B4971" s="257">
        <v>4908</v>
      </c>
      <c r="C4971" s="256">
        <v>127.44659621191549</v>
      </c>
    </row>
    <row r="4972" spans="2:3" x14ac:dyDescent="0.25">
      <c r="B4972" s="257">
        <v>4909</v>
      </c>
      <c r="C4972" s="256">
        <v>122.58967156012474</v>
      </c>
    </row>
    <row r="4973" spans="2:3" x14ac:dyDescent="0.25">
      <c r="B4973" s="257">
        <v>4910</v>
      </c>
      <c r="C4973" s="256">
        <v>114.23305527682184</v>
      </c>
    </row>
    <row r="4974" spans="2:3" x14ac:dyDescent="0.25">
      <c r="B4974" s="257">
        <v>4911</v>
      </c>
      <c r="C4974" s="256">
        <v>142.56995522686944</v>
      </c>
    </row>
    <row r="4975" spans="2:3" x14ac:dyDescent="0.25">
      <c r="B4975" s="257">
        <v>4912</v>
      </c>
      <c r="C4975" s="256">
        <v>117.18647675457278</v>
      </c>
    </row>
    <row r="4976" spans="2:3" x14ac:dyDescent="0.25">
      <c r="B4976" s="257">
        <v>4913</v>
      </c>
      <c r="C4976" s="256">
        <v>122.95053265169464</v>
      </c>
    </row>
    <row r="4977" spans="2:3" x14ac:dyDescent="0.25">
      <c r="B4977" s="257">
        <v>4914</v>
      </c>
      <c r="C4977" s="256">
        <v>134.06971116256886</v>
      </c>
    </row>
    <row r="4978" spans="2:3" x14ac:dyDescent="0.25">
      <c r="B4978" s="257">
        <v>4915</v>
      </c>
      <c r="C4978" s="256">
        <v>105.55571697901837</v>
      </c>
    </row>
    <row r="4979" spans="2:3" x14ac:dyDescent="0.25">
      <c r="B4979" s="257">
        <v>4916</v>
      </c>
      <c r="C4979" s="256">
        <v>112.05632974205824</v>
      </c>
    </row>
    <row r="4980" spans="2:3" x14ac:dyDescent="0.25">
      <c r="B4980" s="257">
        <v>4917</v>
      </c>
      <c r="C4980" s="256">
        <v>134.81850813905788</v>
      </c>
    </row>
    <row r="4981" spans="2:3" x14ac:dyDescent="0.25">
      <c r="B4981" s="257">
        <v>4918</v>
      </c>
      <c r="C4981" s="256">
        <v>147.9164567970837</v>
      </c>
    </row>
    <row r="4982" spans="2:3" x14ac:dyDescent="0.25">
      <c r="B4982" s="257">
        <v>4919</v>
      </c>
      <c r="C4982" s="256">
        <v>114.61302233777459</v>
      </c>
    </row>
    <row r="4983" spans="2:3" x14ac:dyDescent="0.25">
      <c r="B4983" s="257">
        <v>4920</v>
      </c>
      <c r="C4983" s="256">
        <v>93.535970967054837</v>
      </c>
    </row>
    <row r="4984" spans="2:3" x14ac:dyDescent="0.25">
      <c r="B4984" s="257">
        <v>4921</v>
      </c>
      <c r="C4984" s="256">
        <v>141.29198026450905</v>
      </c>
    </row>
    <row r="4985" spans="2:3" x14ac:dyDescent="0.25">
      <c r="B4985" s="257">
        <v>4922</v>
      </c>
      <c r="C4985" s="256">
        <v>125.52983935986377</v>
      </c>
    </row>
    <row r="4986" spans="2:3" x14ac:dyDescent="0.25">
      <c r="B4986" s="257">
        <v>4923</v>
      </c>
      <c r="C4986" s="256">
        <v>116.47530533446078</v>
      </c>
    </row>
    <row r="4987" spans="2:3" x14ac:dyDescent="0.25">
      <c r="B4987" s="257">
        <v>4924</v>
      </c>
      <c r="C4987" s="256">
        <v>127.12296387942071</v>
      </c>
    </row>
    <row r="4988" spans="2:3" x14ac:dyDescent="0.25">
      <c r="B4988" s="257">
        <v>4925</v>
      </c>
      <c r="C4988" s="256">
        <v>137.98303294163361</v>
      </c>
    </row>
    <row r="4989" spans="2:3" x14ac:dyDescent="0.25">
      <c r="B4989" s="257">
        <v>4926</v>
      </c>
      <c r="C4989" s="256">
        <v>169.64097101146291</v>
      </c>
    </row>
    <row r="4990" spans="2:3" x14ac:dyDescent="0.25">
      <c r="B4990" s="257">
        <v>4927</v>
      </c>
      <c r="C4990" s="256">
        <v>125.18600562247678</v>
      </c>
    </row>
    <row r="4991" spans="2:3" x14ac:dyDescent="0.25">
      <c r="B4991" s="257">
        <v>4928</v>
      </c>
      <c r="C4991" s="256">
        <v>111.32845673038632</v>
      </c>
    </row>
    <row r="4992" spans="2:3" x14ac:dyDescent="0.25">
      <c r="B4992" s="257">
        <v>4929</v>
      </c>
      <c r="C4992" s="256">
        <v>165.16513411367109</v>
      </c>
    </row>
    <row r="4993" spans="2:3" x14ac:dyDescent="0.25">
      <c r="B4993" s="257">
        <v>4930</v>
      </c>
      <c r="C4993" s="256">
        <v>148.6404836371695</v>
      </c>
    </row>
    <row r="4994" spans="2:3" x14ac:dyDescent="0.25">
      <c r="B4994" s="257">
        <v>4931</v>
      </c>
      <c r="C4994" s="256">
        <v>121.50459561828944</v>
      </c>
    </row>
    <row r="4995" spans="2:3" x14ac:dyDescent="0.25">
      <c r="B4995" s="257">
        <v>4932</v>
      </c>
      <c r="C4995" s="256">
        <v>114.43260722843539</v>
      </c>
    </row>
    <row r="4996" spans="2:3" x14ac:dyDescent="0.25">
      <c r="B4996" s="257">
        <v>4933</v>
      </c>
      <c r="C4996" s="256">
        <v>138.27184069094952</v>
      </c>
    </row>
    <row r="4997" spans="2:3" x14ac:dyDescent="0.25">
      <c r="B4997" s="257">
        <v>4934</v>
      </c>
      <c r="C4997" s="256">
        <v>124.06840117678698</v>
      </c>
    </row>
    <row r="4998" spans="2:3" x14ac:dyDescent="0.25">
      <c r="B4998" s="257">
        <v>4935</v>
      </c>
      <c r="C4998" s="256">
        <v>92.558215276174252</v>
      </c>
    </row>
    <row r="4999" spans="2:3" x14ac:dyDescent="0.25">
      <c r="B4999" s="257">
        <v>4936</v>
      </c>
      <c r="C4999" s="256">
        <v>105.9711926550987</v>
      </c>
    </row>
    <row r="5000" spans="2:3" x14ac:dyDescent="0.25">
      <c r="B5000" s="257">
        <v>4937</v>
      </c>
      <c r="C5000" s="256">
        <v>97.219069010204862</v>
      </c>
    </row>
    <row r="5001" spans="2:3" x14ac:dyDescent="0.25">
      <c r="B5001" s="257">
        <v>4938</v>
      </c>
      <c r="C5001" s="256">
        <v>145.91772402486018</v>
      </c>
    </row>
    <row r="5002" spans="2:3" x14ac:dyDescent="0.25">
      <c r="B5002" s="257">
        <v>4939</v>
      </c>
      <c r="C5002" s="256">
        <v>202.47778129910517</v>
      </c>
    </row>
    <row r="5003" spans="2:3" x14ac:dyDescent="0.25">
      <c r="B5003" s="257">
        <v>4940</v>
      </c>
      <c r="C5003" s="256">
        <v>135.17385013930968</v>
      </c>
    </row>
    <row r="5004" spans="2:3" x14ac:dyDescent="0.25">
      <c r="B5004" s="257">
        <v>4941</v>
      </c>
      <c r="C5004" s="256">
        <v>90.055191644561404</v>
      </c>
    </row>
    <row r="5005" spans="2:3" x14ac:dyDescent="0.25">
      <c r="B5005" s="257">
        <v>4942</v>
      </c>
      <c r="C5005" s="256">
        <v>124.00534024093425</v>
      </c>
    </row>
    <row r="5006" spans="2:3" x14ac:dyDescent="0.25">
      <c r="B5006" s="257">
        <v>4943</v>
      </c>
      <c r="C5006" s="256">
        <v>106.52131802407288</v>
      </c>
    </row>
    <row r="5007" spans="2:3" x14ac:dyDescent="0.25">
      <c r="B5007" s="257">
        <v>4944</v>
      </c>
      <c r="C5007" s="256">
        <v>124.39361821085649</v>
      </c>
    </row>
    <row r="5008" spans="2:3" x14ac:dyDescent="0.25">
      <c r="B5008" s="257">
        <v>4945</v>
      </c>
      <c r="C5008" s="256">
        <v>139.41971671438083</v>
      </c>
    </row>
    <row r="5009" spans="2:3" x14ac:dyDescent="0.25">
      <c r="B5009" s="257">
        <v>4946</v>
      </c>
      <c r="C5009" s="256">
        <v>148.82890604849541</v>
      </c>
    </row>
    <row r="5010" spans="2:3" x14ac:dyDescent="0.25">
      <c r="B5010" s="257">
        <v>4947</v>
      </c>
      <c r="C5010" s="256">
        <v>120.34975551038418</v>
      </c>
    </row>
    <row r="5011" spans="2:3" x14ac:dyDescent="0.25">
      <c r="B5011" s="257">
        <v>4948</v>
      </c>
      <c r="C5011" s="256">
        <v>97.502802726483253</v>
      </c>
    </row>
    <row r="5012" spans="2:3" x14ac:dyDescent="0.25">
      <c r="B5012" s="257">
        <v>4949</v>
      </c>
      <c r="C5012" s="256">
        <v>77.16936103239965</v>
      </c>
    </row>
    <row r="5013" spans="2:3" x14ac:dyDescent="0.25">
      <c r="B5013" s="257">
        <v>4950</v>
      </c>
      <c r="C5013" s="256">
        <v>141.78651800871128</v>
      </c>
    </row>
    <row r="5014" spans="2:3" x14ac:dyDescent="0.25">
      <c r="B5014" s="257">
        <v>4951</v>
      </c>
      <c r="C5014" s="256">
        <v>94.246561769362501</v>
      </c>
    </row>
    <row r="5015" spans="2:3" x14ac:dyDescent="0.25">
      <c r="B5015" s="257">
        <v>4952</v>
      </c>
      <c r="C5015" s="256">
        <v>60.75572880256604</v>
      </c>
    </row>
    <row r="5016" spans="2:3" x14ac:dyDescent="0.25">
      <c r="B5016" s="257">
        <v>4953</v>
      </c>
      <c r="C5016" s="256">
        <v>105.80065183277054</v>
      </c>
    </row>
    <row r="5017" spans="2:3" x14ac:dyDescent="0.25">
      <c r="B5017" s="257">
        <v>4954</v>
      </c>
      <c r="C5017" s="256">
        <v>122.17924300176085</v>
      </c>
    </row>
    <row r="5018" spans="2:3" x14ac:dyDescent="0.25">
      <c r="B5018" s="257">
        <v>4955</v>
      </c>
      <c r="C5018" s="256">
        <v>95.058028083295596</v>
      </c>
    </row>
    <row r="5019" spans="2:3" x14ac:dyDescent="0.25">
      <c r="B5019" s="257">
        <v>4956</v>
      </c>
      <c r="C5019" s="256">
        <v>134.70915778311004</v>
      </c>
    </row>
    <row r="5020" spans="2:3" x14ac:dyDescent="0.25">
      <c r="B5020" s="257">
        <v>4957</v>
      </c>
      <c r="C5020" s="256">
        <v>133.66317333739644</v>
      </c>
    </row>
    <row r="5021" spans="2:3" x14ac:dyDescent="0.25">
      <c r="B5021" s="257">
        <v>4958</v>
      </c>
      <c r="C5021" s="256">
        <v>132.84876103462199</v>
      </c>
    </row>
    <row r="5022" spans="2:3" x14ac:dyDescent="0.25">
      <c r="B5022" s="257">
        <v>4959</v>
      </c>
      <c r="C5022" s="256">
        <v>86.244900244712085</v>
      </c>
    </row>
    <row r="5023" spans="2:3" x14ac:dyDescent="0.25">
      <c r="B5023" s="257">
        <v>4960</v>
      </c>
      <c r="C5023" s="256">
        <v>148.826806763002</v>
      </c>
    </row>
    <row r="5024" spans="2:3" x14ac:dyDescent="0.25">
      <c r="B5024" s="257">
        <v>4961</v>
      </c>
      <c r="C5024" s="256">
        <v>121.94979328811614</v>
      </c>
    </row>
    <row r="5025" spans="2:3" x14ac:dyDescent="0.25">
      <c r="B5025" s="257">
        <v>4962</v>
      </c>
      <c r="C5025" s="256">
        <v>115.13132373833886</v>
      </c>
    </row>
    <row r="5026" spans="2:3" x14ac:dyDescent="0.25">
      <c r="B5026" s="257">
        <v>4963</v>
      </c>
      <c r="C5026" s="256">
        <v>97.143475074488578</v>
      </c>
    </row>
    <row r="5027" spans="2:3" x14ac:dyDescent="0.25">
      <c r="B5027" s="257">
        <v>4964</v>
      </c>
      <c r="C5027" s="256">
        <v>76.005546404209156</v>
      </c>
    </row>
    <row r="5028" spans="2:3" x14ac:dyDescent="0.25">
      <c r="B5028" s="257">
        <v>4965</v>
      </c>
      <c r="C5028" s="256">
        <v>132.74622237130762</v>
      </c>
    </row>
    <row r="5029" spans="2:3" x14ac:dyDescent="0.25">
      <c r="B5029" s="257">
        <v>4966</v>
      </c>
      <c r="C5029" s="256">
        <v>110.63518361205722</v>
      </c>
    </row>
    <row r="5030" spans="2:3" x14ac:dyDescent="0.25">
      <c r="B5030" s="257">
        <v>4967</v>
      </c>
      <c r="C5030" s="256">
        <v>101.76729085059792</v>
      </c>
    </row>
    <row r="5031" spans="2:3" x14ac:dyDescent="0.25">
      <c r="B5031" s="257">
        <v>4968</v>
      </c>
      <c r="C5031" s="256">
        <v>148.69265171869614</v>
      </c>
    </row>
    <row r="5032" spans="2:3" x14ac:dyDescent="0.25">
      <c r="B5032" s="257">
        <v>4969</v>
      </c>
      <c r="C5032" s="256">
        <v>110.40446671052794</v>
      </c>
    </row>
    <row r="5033" spans="2:3" x14ac:dyDescent="0.25">
      <c r="B5033" s="257">
        <v>4970</v>
      </c>
      <c r="C5033" s="256">
        <v>100.51250341083637</v>
      </c>
    </row>
    <row r="5034" spans="2:3" x14ac:dyDescent="0.25">
      <c r="B5034" s="257">
        <v>4971</v>
      </c>
      <c r="C5034" s="256">
        <v>104.35695556846454</v>
      </c>
    </row>
    <row r="5035" spans="2:3" x14ac:dyDescent="0.25">
      <c r="B5035" s="257">
        <v>4972</v>
      </c>
      <c r="C5035" s="256">
        <v>112.02491177507831</v>
      </c>
    </row>
    <row r="5036" spans="2:3" x14ac:dyDescent="0.25">
      <c r="B5036" s="257">
        <v>4973</v>
      </c>
      <c r="C5036" s="256">
        <v>135.68939513793097</v>
      </c>
    </row>
    <row r="5037" spans="2:3" x14ac:dyDescent="0.25">
      <c r="B5037" s="257">
        <v>4974</v>
      </c>
      <c r="C5037" s="256">
        <v>154.93831531083046</v>
      </c>
    </row>
    <row r="5038" spans="2:3" x14ac:dyDescent="0.25">
      <c r="B5038" s="257">
        <v>4975</v>
      </c>
      <c r="C5038" s="256">
        <v>149.98342992424253</v>
      </c>
    </row>
    <row r="5039" spans="2:3" x14ac:dyDescent="0.25">
      <c r="B5039" s="257">
        <v>4976</v>
      </c>
      <c r="C5039" s="256">
        <v>115.74032522197109</v>
      </c>
    </row>
    <row r="5040" spans="2:3" x14ac:dyDescent="0.25">
      <c r="B5040" s="257">
        <v>4977</v>
      </c>
      <c r="C5040" s="256">
        <v>123.30272747290971</v>
      </c>
    </row>
    <row r="5041" spans="2:3" x14ac:dyDescent="0.25">
      <c r="B5041" s="257">
        <v>4978</v>
      </c>
      <c r="C5041" s="256">
        <v>139.17401792581225</v>
      </c>
    </row>
    <row r="5042" spans="2:3" x14ac:dyDescent="0.25">
      <c r="B5042" s="257">
        <v>4979</v>
      </c>
      <c r="C5042" s="256">
        <v>149.75088962470895</v>
      </c>
    </row>
    <row r="5043" spans="2:3" x14ac:dyDescent="0.25">
      <c r="B5043" s="257">
        <v>4980</v>
      </c>
      <c r="C5043" s="256">
        <v>110.0284224516665</v>
      </c>
    </row>
    <row r="5044" spans="2:3" x14ac:dyDescent="0.25">
      <c r="B5044" s="257">
        <v>4981</v>
      </c>
      <c r="C5044" s="256">
        <v>119.03403411864505</v>
      </c>
    </row>
    <row r="5045" spans="2:3" x14ac:dyDescent="0.25">
      <c r="B5045" s="257">
        <v>4982</v>
      </c>
      <c r="C5045" s="256">
        <v>140.98177110520655</v>
      </c>
    </row>
    <row r="5046" spans="2:3" x14ac:dyDescent="0.25">
      <c r="B5046" s="257">
        <v>4983</v>
      </c>
      <c r="C5046" s="256">
        <v>73.241275419404687</v>
      </c>
    </row>
    <row r="5047" spans="2:3" x14ac:dyDescent="0.25">
      <c r="B5047" s="257">
        <v>4984</v>
      </c>
      <c r="C5047" s="256">
        <v>135.2064715753323</v>
      </c>
    </row>
    <row r="5048" spans="2:3" x14ac:dyDescent="0.25">
      <c r="B5048" s="257">
        <v>4985</v>
      </c>
      <c r="C5048" s="256">
        <v>133.89592958108884</v>
      </c>
    </row>
    <row r="5049" spans="2:3" x14ac:dyDescent="0.25">
      <c r="B5049" s="257">
        <v>4986</v>
      </c>
      <c r="C5049" s="256">
        <v>136.25033188061471</v>
      </c>
    </row>
    <row r="5050" spans="2:3" x14ac:dyDescent="0.25">
      <c r="B5050" s="257">
        <v>4987</v>
      </c>
      <c r="C5050" s="256">
        <v>118.53232353841757</v>
      </c>
    </row>
    <row r="5051" spans="2:3" x14ac:dyDescent="0.25">
      <c r="B5051" s="257">
        <v>4988</v>
      </c>
      <c r="C5051" s="256">
        <v>121.93992334163352</v>
      </c>
    </row>
    <row r="5052" spans="2:3" x14ac:dyDescent="0.25">
      <c r="B5052" s="257">
        <v>4989</v>
      </c>
      <c r="C5052" s="256">
        <v>77.812239189071477</v>
      </c>
    </row>
    <row r="5053" spans="2:3" x14ac:dyDescent="0.25">
      <c r="B5053" s="257">
        <v>4990</v>
      </c>
      <c r="C5053" s="256">
        <v>112.10782720865839</v>
      </c>
    </row>
    <row r="5054" spans="2:3" x14ac:dyDescent="0.25">
      <c r="B5054" s="257">
        <v>4991</v>
      </c>
      <c r="C5054" s="256">
        <v>105.05938281984869</v>
      </c>
    </row>
    <row r="5055" spans="2:3" x14ac:dyDescent="0.25">
      <c r="B5055" s="257">
        <v>4992</v>
      </c>
      <c r="C5055" s="256">
        <v>105.00257104268478</v>
      </c>
    </row>
    <row r="5056" spans="2:3" x14ac:dyDescent="0.25">
      <c r="B5056" s="257">
        <v>4993</v>
      </c>
      <c r="C5056" s="256">
        <v>118.39161919717739</v>
      </c>
    </row>
    <row r="5057" spans="2:3" x14ac:dyDescent="0.25">
      <c r="B5057" s="257">
        <v>4994</v>
      </c>
      <c r="C5057" s="256">
        <v>148.15224595486947</v>
      </c>
    </row>
    <row r="5058" spans="2:3" x14ac:dyDescent="0.25">
      <c r="B5058" s="257">
        <v>4995</v>
      </c>
      <c r="C5058" s="256">
        <v>144.02281005485838</v>
      </c>
    </row>
    <row r="5059" spans="2:3" x14ac:dyDescent="0.25">
      <c r="B5059" s="257">
        <v>4996</v>
      </c>
      <c r="C5059" s="256">
        <v>143.84649749945939</v>
      </c>
    </row>
    <row r="5060" spans="2:3" x14ac:dyDescent="0.25">
      <c r="B5060" s="257">
        <v>4997</v>
      </c>
      <c r="C5060" s="256">
        <v>143.34319398344178</v>
      </c>
    </row>
    <row r="5061" spans="2:3" x14ac:dyDescent="0.25">
      <c r="B5061" s="257">
        <v>4998</v>
      </c>
      <c r="C5061" s="256">
        <v>141.21545434366797</v>
      </c>
    </row>
    <row r="5062" spans="2:3" x14ac:dyDescent="0.25">
      <c r="B5062" s="257">
        <v>4999</v>
      </c>
      <c r="C5062" s="256">
        <v>158.666845383333</v>
      </c>
    </row>
    <row r="5063" spans="2:3" x14ac:dyDescent="0.25">
      <c r="B5063" s="257">
        <v>5000</v>
      </c>
      <c r="C5063" s="256">
        <v>140.0104534023973</v>
      </c>
    </row>
    <row r="5064" spans="2:3" x14ac:dyDescent="0.25">
      <c r="B5064" s="257">
        <v>5001</v>
      </c>
      <c r="C5064" s="256">
        <v>148.17838096618942</v>
      </c>
    </row>
    <row r="5065" spans="2:3" x14ac:dyDescent="0.25">
      <c r="B5065" s="257">
        <v>5002</v>
      </c>
      <c r="C5065" s="256">
        <v>98.335044582817176</v>
      </c>
    </row>
    <row r="5066" spans="2:3" x14ac:dyDescent="0.25">
      <c r="B5066" s="257">
        <v>5003</v>
      </c>
      <c r="C5066" s="256">
        <v>116.75571347504523</v>
      </c>
    </row>
    <row r="5067" spans="2:3" x14ac:dyDescent="0.25">
      <c r="B5067" s="257">
        <v>5004</v>
      </c>
      <c r="C5067" s="256">
        <v>109.47640461142529</v>
      </c>
    </row>
    <row r="5068" spans="2:3" x14ac:dyDescent="0.25">
      <c r="B5068" s="257">
        <v>5005</v>
      </c>
      <c r="C5068" s="256">
        <v>113.74715249549715</v>
      </c>
    </row>
    <row r="5069" spans="2:3" x14ac:dyDescent="0.25">
      <c r="B5069" s="257">
        <v>5006</v>
      </c>
      <c r="C5069" s="256">
        <v>159.44672158543233</v>
      </c>
    </row>
    <row r="5070" spans="2:3" x14ac:dyDescent="0.25">
      <c r="B5070" s="257">
        <v>5007</v>
      </c>
      <c r="C5070" s="256">
        <v>92.671795966728141</v>
      </c>
    </row>
    <row r="5071" spans="2:3" x14ac:dyDescent="0.25">
      <c r="B5071" s="257">
        <v>5008</v>
      </c>
      <c r="C5071" s="256">
        <v>130.76167212954508</v>
      </c>
    </row>
    <row r="5072" spans="2:3" x14ac:dyDescent="0.25">
      <c r="B5072" s="257">
        <v>5009</v>
      </c>
      <c r="C5072" s="256">
        <v>144.75790970749966</v>
      </c>
    </row>
    <row r="5073" spans="2:3" x14ac:dyDescent="0.25">
      <c r="B5073" s="257">
        <v>5010</v>
      </c>
      <c r="C5073" s="256">
        <v>161.23545424743352</v>
      </c>
    </row>
    <row r="5074" spans="2:3" x14ac:dyDescent="0.25">
      <c r="B5074" s="257">
        <v>5011</v>
      </c>
      <c r="C5074" s="256">
        <v>118.90477582944933</v>
      </c>
    </row>
    <row r="5075" spans="2:3" x14ac:dyDescent="0.25">
      <c r="B5075" s="257">
        <v>5012</v>
      </c>
      <c r="C5075" s="256">
        <v>77.796393788982201</v>
      </c>
    </row>
    <row r="5076" spans="2:3" x14ac:dyDescent="0.25">
      <c r="B5076" s="257">
        <v>5013</v>
      </c>
      <c r="C5076" s="256">
        <v>105.86464006298439</v>
      </c>
    </row>
    <row r="5077" spans="2:3" x14ac:dyDescent="0.25">
      <c r="B5077" s="257">
        <v>5014</v>
      </c>
      <c r="C5077" s="256">
        <v>124.10176673979731</v>
      </c>
    </row>
    <row r="5078" spans="2:3" x14ac:dyDescent="0.25">
      <c r="B5078" s="257">
        <v>5015</v>
      </c>
      <c r="C5078" s="256">
        <v>109.11585138509503</v>
      </c>
    </row>
    <row r="5079" spans="2:3" x14ac:dyDescent="0.25">
      <c r="B5079" s="257">
        <v>5016</v>
      </c>
      <c r="C5079" s="256">
        <v>106.8358059684119</v>
      </c>
    </row>
    <row r="5080" spans="2:3" x14ac:dyDescent="0.25">
      <c r="B5080" s="257">
        <v>5017</v>
      </c>
      <c r="C5080" s="256">
        <v>112.3792565206835</v>
      </c>
    </row>
    <row r="5081" spans="2:3" x14ac:dyDescent="0.25">
      <c r="B5081" s="257">
        <v>5018</v>
      </c>
      <c r="C5081" s="256">
        <v>134.69432358046228</v>
      </c>
    </row>
    <row r="5082" spans="2:3" x14ac:dyDescent="0.25">
      <c r="B5082" s="257">
        <v>5019</v>
      </c>
      <c r="C5082" s="256">
        <v>146.73863646986337</v>
      </c>
    </row>
    <row r="5083" spans="2:3" x14ac:dyDescent="0.25">
      <c r="B5083" s="257">
        <v>5020</v>
      </c>
      <c r="C5083" s="256">
        <v>116.08567329231906</v>
      </c>
    </row>
    <row r="5084" spans="2:3" x14ac:dyDescent="0.25">
      <c r="B5084" s="257">
        <v>5021</v>
      </c>
      <c r="C5084" s="256">
        <v>120.47382822525563</v>
      </c>
    </row>
    <row r="5085" spans="2:3" x14ac:dyDescent="0.25">
      <c r="B5085" s="257">
        <v>5022</v>
      </c>
      <c r="C5085" s="256">
        <v>126.43185349739457</v>
      </c>
    </row>
    <row r="5086" spans="2:3" x14ac:dyDescent="0.25">
      <c r="B5086" s="257">
        <v>5023</v>
      </c>
      <c r="C5086" s="256">
        <v>142.98652881604386</v>
      </c>
    </row>
    <row r="5087" spans="2:3" x14ac:dyDescent="0.25">
      <c r="B5087" s="257">
        <v>5024</v>
      </c>
      <c r="C5087" s="256">
        <v>112.37804069796351</v>
      </c>
    </row>
    <row r="5088" spans="2:3" x14ac:dyDescent="0.25">
      <c r="B5088" s="257">
        <v>5025</v>
      </c>
      <c r="C5088" s="256">
        <v>145.64645136516253</v>
      </c>
    </row>
    <row r="5089" spans="2:3" x14ac:dyDescent="0.25">
      <c r="B5089" s="257">
        <v>5026</v>
      </c>
      <c r="C5089" s="256">
        <v>113.01975254756788</v>
      </c>
    </row>
    <row r="5090" spans="2:3" x14ac:dyDescent="0.25">
      <c r="B5090" s="257">
        <v>5027</v>
      </c>
      <c r="C5090" s="256">
        <v>124.84308292265727</v>
      </c>
    </row>
    <row r="5091" spans="2:3" x14ac:dyDescent="0.25">
      <c r="B5091" s="257">
        <v>5028</v>
      </c>
      <c r="C5091" s="256">
        <v>114.11546481626765</v>
      </c>
    </row>
    <row r="5092" spans="2:3" x14ac:dyDescent="0.25">
      <c r="B5092" s="257">
        <v>5029</v>
      </c>
      <c r="C5092" s="256">
        <v>128.07513845317825</v>
      </c>
    </row>
    <row r="5093" spans="2:3" x14ac:dyDescent="0.25">
      <c r="B5093" s="257">
        <v>5030</v>
      </c>
      <c r="C5093" s="256">
        <v>116.94000492906855</v>
      </c>
    </row>
    <row r="5094" spans="2:3" x14ac:dyDescent="0.25">
      <c r="B5094" s="257">
        <v>5031</v>
      </c>
      <c r="C5094" s="256">
        <v>161.55857749799407</v>
      </c>
    </row>
    <row r="5095" spans="2:3" x14ac:dyDescent="0.25">
      <c r="B5095" s="257">
        <v>5032</v>
      </c>
      <c r="C5095" s="256">
        <v>129.19704096710348</v>
      </c>
    </row>
    <row r="5096" spans="2:3" x14ac:dyDescent="0.25">
      <c r="B5096" s="257">
        <v>5033</v>
      </c>
      <c r="C5096" s="256">
        <v>90.20256472237952</v>
      </c>
    </row>
    <row r="5097" spans="2:3" x14ac:dyDescent="0.25">
      <c r="B5097" s="257">
        <v>5034</v>
      </c>
      <c r="C5097" s="256">
        <v>111.08187065046855</v>
      </c>
    </row>
    <row r="5098" spans="2:3" x14ac:dyDescent="0.25">
      <c r="B5098" s="257">
        <v>5035</v>
      </c>
      <c r="C5098" s="256">
        <v>121.76315738955694</v>
      </c>
    </row>
    <row r="5099" spans="2:3" x14ac:dyDescent="0.25">
      <c r="B5099" s="257">
        <v>5036</v>
      </c>
      <c r="C5099" s="256">
        <v>129.98248522006938</v>
      </c>
    </row>
    <row r="5100" spans="2:3" x14ac:dyDescent="0.25">
      <c r="B5100" s="257">
        <v>5037</v>
      </c>
      <c r="C5100" s="256">
        <v>131.87691347503721</v>
      </c>
    </row>
    <row r="5101" spans="2:3" x14ac:dyDescent="0.25">
      <c r="B5101" s="257">
        <v>5038</v>
      </c>
      <c r="C5101" s="256">
        <v>80.976392893028432</v>
      </c>
    </row>
    <row r="5102" spans="2:3" x14ac:dyDescent="0.25">
      <c r="B5102" s="257">
        <v>5039</v>
      </c>
      <c r="C5102" s="256">
        <v>141.78147171692686</v>
      </c>
    </row>
    <row r="5103" spans="2:3" x14ac:dyDescent="0.25">
      <c r="B5103" s="257">
        <v>5040</v>
      </c>
      <c r="C5103" s="256">
        <v>137.6308754737787</v>
      </c>
    </row>
    <row r="5104" spans="2:3" x14ac:dyDescent="0.25">
      <c r="B5104" s="257">
        <v>5041</v>
      </c>
      <c r="C5104" s="256">
        <v>133.02758000626994</v>
      </c>
    </row>
    <row r="5105" spans="2:3" x14ac:dyDescent="0.25">
      <c r="B5105" s="257">
        <v>5042</v>
      </c>
      <c r="C5105" s="256">
        <v>117.49310062381399</v>
      </c>
    </row>
    <row r="5106" spans="2:3" x14ac:dyDescent="0.25">
      <c r="B5106" s="257">
        <v>5043</v>
      </c>
      <c r="C5106" s="256">
        <v>94.343180559210055</v>
      </c>
    </row>
    <row r="5107" spans="2:3" x14ac:dyDescent="0.25">
      <c r="B5107" s="257">
        <v>5044</v>
      </c>
      <c r="C5107" s="256">
        <v>152.98229821512672</v>
      </c>
    </row>
    <row r="5108" spans="2:3" x14ac:dyDescent="0.25">
      <c r="B5108" s="257">
        <v>5045</v>
      </c>
      <c r="C5108" s="256">
        <v>127.01901991353107</v>
      </c>
    </row>
    <row r="5109" spans="2:3" x14ac:dyDescent="0.25">
      <c r="B5109" s="257">
        <v>5046</v>
      </c>
      <c r="C5109" s="256">
        <v>105.42794464237744</v>
      </c>
    </row>
    <row r="5110" spans="2:3" x14ac:dyDescent="0.25">
      <c r="B5110" s="257">
        <v>5047</v>
      </c>
      <c r="C5110" s="256">
        <v>122.30151900332653</v>
      </c>
    </row>
    <row r="5111" spans="2:3" x14ac:dyDescent="0.25">
      <c r="B5111" s="257">
        <v>5048</v>
      </c>
      <c r="C5111" s="256">
        <v>126.54492117289193</v>
      </c>
    </row>
    <row r="5112" spans="2:3" x14ac:dyDescent="0.25">
      <c r="B5112" s="257">
        <v>5049</v>
      </c>
      <c r="C5112" s="256">
        <v>140.20610538699657</v>
      </c>
    </row>
    <row r="5113" spans="2:3" x14ac:dyDescent="0.25">
      <c r="B5113" s="257">
        <v>5050</v>
      </c>
      <c r="C5113" s="256">
        <v>112.55973770843832</v>
      </c>
    </row>
    <row r="5114" spans="2:3" x14ac:dyDescent="0.25">
      <c r="B5114" s="257">
        <v>5051</v>
      </c>
      <c r="C5114" s="256">
        <v>113.34744614669373</v>
      </c>
    </row>
    <row r="5115" spans="2:3" x14ac:dyDescent="0.25">
      <c r="B5115" s="257">
        <v>5052</v>
      </c>
      <c r="C5115" s="256">
        <v>96.733549036276557</v>
      </c>
    </row>
    <row r="5116" spans="2:3" x14ac:dyDescent="0.25">
      <c r="B5116" s="257">
        <v>5053</v>
      </c>
      <c r="C5116" s="256">
        <v>138.28960184623259</v>
      </c>
    </row>
    <row r="5117" spans="2:3" x14ac:dyDescent="0.25">
      <c r="B5117" s="257">
        <v>5054</v>
      </c>
      <c r="C5117" s="256">
        <v>120.00396533207177</v>
      </c>
    </row>
    <row r="5118" spans="2:3" x14ac:dyDescent="0.25">
      <c r="B5118" s="257">
        <v>5055</v>
      </c>
      <c r="C5118" s="256">
        <v>129.00116645971582</v>
      </c>
    </row>
    <row r="5119" spans="2:3" x14ac:dyDescent="0.25">
      <c r="B5119" s="257">
        <v>5056</v>
      </c>
      <c r="C5119" s="256">
        <v>121.20438755110078</v>
      </c>
    </row>
    <row r="5120" spans="2:3" x14ac:dyDescent="0.25">
      <c r="B5120" s="257">
        <v>5057</v>
      </c>
      <c r="C5120" s="256">
        <v>85.174342427728149</v>
      </c>
    </row>
    <row r="5121" spans="2:3" x14ac:dyDescent="0.25">
      <c r="B5121" s="257">
        <v>5058</v>
      </c>
      <c r="C5121" s="256">
        <v>143.7161314774763</v>
      </c>
    </row>
    <row r="5122" spans="2:3" x14ac:dyDescent="0.25">
      <c r="B5122" s="257">
        <v>5059</v>
      </c>
      <c r="C5122" s="256">
        <v>138.87361595680088</v>
      </c>
    </row>
    <row r="5123" spans="2:3" x14ac:dyDescent="0.25">
      <c r="B5123" s="257">
        <v>5060</v>
      </c>
      <c r="C5123" s="256">
        <v>112.49126569322659</v>
      </c>
    </row>
    <row r="5124" spans="2:3" x14ac:dyDescent="0.25">
      <c r="B5124" s="257">
        <v>5061</v>
      </c>
      <c r="C5124" s="256">
        <v>92.042319518872887</v>
      </c>
    </row>
    <row r="5125" spans="2:3" x14ac:dyDescent="0.25">
      <c r="B5125" s="257">
        <v>5062</v>
      </c>
      <c r="C5125" s="256">
        <v>117.94402818155612</v>
      </c>
    </row>
    <row r="5126" spans="2:3" x14ac:dyDescent="0.25">
      <c r="B5126" s="257">
        <v>5063</v>
      </c>
      <c r="C5126" s="256">
        <v>108.02431340617123</v>
      </c>
    </row>
    <row r="5127" spans="2:3" x14ac:dyDescent="0.25">
      <c r="B5127" s="257">
        <v>5064</v>
      </c>
      <c r="C5127" s="256">
        <v>123.62366523925837</v>
      </c>
    </row>
    <row r="5128" spans="2:3" x14ac:dyDescent="0.25">
      <c r="B5128" s="257">
        <v>5065</v>
      </c>
      <c r="C5128" s="256">
        <v>75.135162430909674</v>
      </c>
    </row>
    <row r="5129" spans="2:3" x14ac:dyDescent="0.25">
      <c r="B5129" s="257">
        <v>5066</v>
      </c>
      <c r="C5129" s="256">
        <v>111.23488043302577</v>
      </c>
    </row>
    <row r="5130" spans="2:3" x14ac:dyDescent="0.25">
      <c r="B5130" s="257">
        <v>5067</v>
      </c>
      <c r="C5130" s="256">
        <v>76.48000180144075</v>
      </c>
    </row>
    <row r="5131" spans="2:3" x14ac:dyDescent="0.25">
      <c r="B5131" s="257">
        <v>5068</v>
      </c>
      <c r="C5131" s="256">
        <v>121.22102313968286</v>
      </c>
    </row>
    <row r="5132" spans="2:3" x14ac:dyDescent="0.25">
      <c r="B5132" s="257">
        <v>5069</v>
      </c>
      <c r="C5132" s="256">
        <v>172.08792209185532</v>
      </c>
    </row>
    <row r="5133" spans="2:3" x14ac:dyDescent="0.25">
      <c r="B5133" s="257">
        <v>5070</v>
      </c>
      <c r="C5133" s="256">
        <v>108.17935247595571</v>
      </c>
    </row>
    <row r="5134" spans="2:3" x14ac:dyDescent="0.25">
      <c r="B5134" s="257">
        <v>5071</v>
      </c>
      <c r="C5134" s="256">
        <v>124.03019894206439</v>
      </c>
    </row>
    <row r="5135" spans="2:3" x14ac:dyDescent="0.25">
      <c r="B5135" s="257">
        <v>5072</v>
      </c>
      <c r="C5135" s="256">
        <v>114.16134266075574</v>
      </c>
    </row>
    <row r="5136" spans="2:3" x14ac:dyDescent="0.25">
      <c r="B5136" s="257">
        <v>5073</v>
      </c>
      <c r="C5136" s="256">
        <v>97.594264820826581</v>
      </c>
    </row>
    <row r="5137" spans="2:3" x14ac:dyDescent="0.25">
      <c r="B5137" s="257">
        <v>5074</v>
      </c>
      <c r="C5137" s="256">
        <v>139.8049004816813</v>
      </c>
    </row>
    <row r="5138" spans="2:3" x14ac:dyDescent="0.25">
      <c r="B5138" s="257">
        <v>5075</v>
      </c>
      <c r="C5138" s="256">
        <v>136.83143671366429</v>
      </c>
    </row>
    <row r="5139" spans="2:3" x14ac:dyDescent="0.25">
      <c r="B5139" s="257">
        <v>5076</v>
      </c>
      <c r="C5139" s="256">
        <v>147.51099247023825</v>
      </c>
    </row>
    <row r="5140" spans="2:3" x14ac:dyDescent="0.25">
      <c r="B5140" s="257">
        <v>5077</v>
      </c>
      <c r="C5140" s="256">
        <v>118.28573545473631</v>
      </c>
    </row>
    <row r="5141" spans="2:3" x14ac:dyDescent="0.25">
      <c r="B5141" s="257">
        <v>5078</v>
      </c>
      <c r="C5141" s="256">
        <v>118.19868684016761</v>
      </c>
    </row>
    <row r="5142" spans="2:3" x14ac:dyDescent="0.25">
      <c r="B5142" s="257">
        <v>5079</v>
      </c>
      <c r="C5142" s="256">
        <v>146.94265784137423</v>
      </c>
    </row>
    <row r="5143" spans="2:3" x14ac:dyDescent="0.25">
      <c r="B5143" s="257">
        <v>5080</v>
      </c>
      <c r="C5143" s="256">
        <v>137.43673592447561</v>
      </c>
    </row>
    <row r="5144" spans="2:3" x14ac:dyDescent="0.25">
      <c r="B5144" s="257">
        <v>5081</v>
      </c>
      <c r="C5144" s="256">
        <v>100.73078815238816</v>
      </c>
    </row>
    <row r="5145" spans="2:3" x14ac:dyDescent="0.25">
      <c r="B5145" s="257">
        <v>5082</v>
      </c>
      <c r="C5145" s="256">
        <v>160.781441549542</v>
      </c>
    </row>
    <row r="5146" spans="2:3" x14ac:dyDescent="0.25">
      <c r="B5146" s="257">
        <v>5083</v>
      </c>
      <c r="C5146" s="256">
        <v>71.383725286925255</v>
      </c>
    </row>
    <row r="5147" spans="2:3" x14ac:dyDescent="0.25">
      <c r="B5147" s="257">
        <v>5084</v>
      </c>
      <c r="C5147" s="256">
        <v>130.77020433956991</v>
      </c>
    </row>
    <row r="5148" spans="2:3" x14ac:dyDescent="0.25">
      <c r="B5148" s="257">
        <v>5085</v>
      </c>
      <c r="C5148" s="256">
        <v>116.17966404595798</v>
      </c>
    </row>
    <row r="5149" spans="2:3" x14ac:dyDescent="0.25">
      <c r="B5149" s="257">
        <v>5086</v>
      </c>
      <c r="C5149" s="256">
        <v>172.51391062320235</v>
      </c>
    </row>
    <row r="5150" spans="2:3" x14ac:dyDescent="0.25">
      <c r="B5150" s="257">
        <v>5087</v>
      </c>
      <c r="C5150" s="256">
        <v>120.14598536807979</v>
      </c>
    </row>
    <row r="5151" spans="2:3" x14ac:dyDescent="0.25">
      <c r="B5151" s="257">
        <v>5088</v>
      </c>
      <c r="C5151" s="256">
        <v>139.96451802693633</v>
      </c>
    </row>
    <row r="5152" spans="2:3" x14ac:dyDescent="0.25">
      <c r="B5152" s="257">
        <v>5089</v>
      </c>
      <c r="C5152" s="256">
        <v>102.36509488847859</v>
      </c>
    </row>
    <row r="5153" spans="2:3" x14ac:dyDescent="0.25">
      <c r="B5153" s="257">
        <v>5090</v>
      </c>
      <c r="C5153" s="256">
        <v>102.07977980851115</v>
      </c>
    </row>
    <row r="5154" spans="2:3" x14ac:dyDescent="0.25">
      <c r="B5154" s="257">
        <v>5091</v>
      </c>
      <c r="C5154" s="256">
        <v>75.109576657414607</v>
      </c>
    </row>
    <row r="5155" spans="2:3" x14ac:dyDescent="0.25">
      <c r="B5155" s="257">
        <v>5092</v>
      </c>
      <c r="C5155" s="256">
        <v>83.994249399405476</v>
      </c>
    </row>
    <row r="5156" spans="2:3" x14ac:dyDescent="0.25">
      <c r="B5156" s="257">
        <v>5093</v>
      </c>
      <c r="C5156" s="256">
        <v>118.82279425910215</v>
      </c>
    </row>
    <row r="5157" spans="2:3" x14ac:dyDescent="0.25">
      <c r="B5157" s="257">
        <v>5094</v>
      </c>
      <c r="C5157" s="256">
        <v>112.56218574305446</v>
      </c>
    </row>
    <row r="5158" spans="2:3" x14ac:dyDescent="0.25">
      <c r="B5158" s="257">
        <v>5095</v>
      </c>
      <c r="C5158" s="256">
        <v>108.5933939377466</v>
      </c>
    </row>
    <row r="5159" spans="2:3" x14ac:dyDescent="0.25">
      <c r="B5159" s="257">
        <v>5096</v>
      </c>
      <c r="C5159" s="256">
        <v>91.998550966683695</v>
      </c>
    </row>
    <row r="5160" spans="2:3" x14ac:dyDescent="0.25">
      <c r="B5160" s="257">
        <v>5097</v>
      </c>
      <c r="C5160" s="256">
        <v>81.132635813697718</v>
      </c>
    </row>
    <row r="5161" spans="2:3" x14ac:dyDescent="0.25">
      <c r="B5161" s="257">
        <v>5098</v>
      </c>
      <c r="C5161" s="256">
        <v>103.56007147115353</v>
      </c>
    </row>
    <row r="5162" spans="2:3" x14ac:dyDescent="0.25">
      <c r="B5162" s="257">
        <v>5099</v>
      </c>
      <c r="C5162" s="256">
        <v>118.89924887446912</v>
      </c>
    </row>
    <row r="5163" spans="2:3" x14ac:dyDescent="0.25">
      <c r="B5163" s="257">
        <v>5100</v>
      </c>
      <c r="C5163" s="256">
        <v>163.27289914246288</v>
      </c>
    </row>
    <row r="5164" spans="2:3" x14ac:dyDescent="0.25">
      <c r="B5164" s="257">
        <v>5101</v>
      </c>
      <c r="C5164" s="256">
        <v>115.39103387194892</v>
      </c>
    </row>
    <row r="5165" spans="2:3" x14ac:dyDescent="0.25">
      <c r="B5165" s="257">
        <v>5102</v>
      </c>
      <c r="C5165" s="256">
        <v>137.75421150415119</v>
      </c>
    </row>
    <row r="5166" spans="2:3" x14ac:dyDescent="0.25">
      <c r="B5166" s="257">
        <v>5103</v>
      </c>
      <c r="C5166" s="256">
        <v>125.24530047760057</v>
      </c>
    </row>
    <row r="5167" spans="2:3" x14ac:dyDescent="0.25">
      <c r="B5167" s="257">
        <v>5104</v>
      </c>
      <c r="C5167" s="256">
        <v>93.331797456980041</v>
      </c>
    </row>
    <row r="5168" spans="2:3" x14ac:dyDescent="0.25">
      <c r="B5168" s="257">
        <v>5105</v>
      </c>
      <c r="C5168" s="256">
        <v>131.21991673496345</v>
      </c>
    </row>
    <row r="5169" spans="2:3" x14ac:dyDescent="0.25">
      <c r="B5169" s="257">
        <v>5106</v>
      </c>
      <c r="C5169" s="256">
        <v>124.12174376369845</v>
      </c>
    </row>
    <row r="5170" spans="2:3" x14ac:dyDescent="0.25">
      <c r="B5170" s="257">
        <v>5107</v>
      </c>
      <c r="C5170" s="256">
        <v>125.78597585493175</v>
      </c>
    </row>
    <row r="5171" spans="2:3" x14ac:dyDescent="0.25">
      <c r="B5171" s="257">
        <v>5108</v>
      </c>
      <c r="C5171" s="256">
        <v>139.26092780712585</v>
      </c>
    </row>
    <row r="5172" spans="2:3" x14ac:dyDescent="0.25">
      <c r="B5172" s="257">
        <v>5109</v>
      </c>
      <c r="C5172" s="256">
        <v>79.183594752251963</v>
      </c>
    </row>
    <row r="5173" spans="2:3" x14ac:dyDescent="0.25">
      <c r="B5173" s="257">
        <v>5110</v>
      </c>
      <c r="C5173" s="256">
        <v>157.80303577564899</v>
      </c>
    </row>
    <row r="5174" spans="2:3" x14ac:dyDescent="0.25">
      <c r="B5174" s="257">
        <v>5111</v>
      </c>
      <c r="C5174" s="256">
        <v>144.65696345270754</v>
      </c>
    </row>
    <row r="5175" spans="2:3" x14ac:dyDescent="0.25">
      <c r="B5175" s="257">
        <v>5112</v>
      </c>
      <c r="C5175" s="256">
        <v>98.763168996354196</v>
      </c>
    </row>
    <row r="5176" spans="2:3" x14ac:dyDescent="0.25">
      <c r="B5176" s="257">
        <v>5113</v>
      </c>
      <c r="C5176" s="256">
        <v>120.66525269028405</v>
      </c>
    </row>
    <row r="5177" spans="2:3" x14ac:dyDescent="0.25">
      <c r="B5177" s="257">
        <v>5114</v>
      </c>
      <c r="C5177" s="256">
        <v>132.99730552229374</v>
      </c>
    </row>
    <row r="5178" spans="2:3" x14ac:dyDescent="0.25">
      <c r="B5178" s="257">
        <v>5115</v>
      </c>
      <c r="C5178" s="256">
        <v>118.05832006174469</v>
      </c>
    </row>
    <row r="5179" spans="2:3" x14ac:dyDescent="0.25">
      <c r="B5179" s="257">
        <v>5116</v>
      </c>
      <c r="C5179" s="256">
        <v>96.764176438192365</v>
      </c>
    </row>
    <row r="5180" spans="2:3" x14ac:dyDescent="0.25">
      <c r="B5180" s="257">
        <v>5117</v>
      </c>
      <c r="C5180" s="256">
        <v>105.28126746998483</v>
      </c>
    </row>
    <row r="5181" spans="2:3" x14ac:dyDescent="0.25">
      <c r="B5181" s="257">
        <v>5118</v>
      </c>
      <c r="C5181" s="256">
        <v>97.011832088573669</v>
      </c>
    </row>
    <row r="5182" spans="2:3" x14ac:dyDescent="0.25">
      <c r="B5182" s="257">
        <v>5119</v>
      </c>
      <c r="C5182" s="256">
        <v>133.94715778987813</v>
      </c>
    </row>
    <row r="5183" spans="2:3" x14ac:dyDescent="0.25">
      <c r="B5183" s="257">
        <v>5120</v>
      </c>
      <c r="C5183" s="256">
        <v>121.90955465003891</v>
      </c>
    </row>
    <row r="5184" spans="2:3" x14ac:dyDescent="0.25">
      <c r="B5184" s="257">
        <v>5121</v>
      </c>
      <c r="C5184" s="256">
        <v>59.815985996487676</v>
      </c>
    </row>
    <row r="5185" spans="2:3" x14ac:dyDescent="0.25">
      <c r="B5185" s="257">
        <v>5122</v>
      </c>
      <c r="C5185" s="256">
        <v>130.66994280085493</v>
      </c>
    </row>
    <row r="5186" spans="2:3" x14ac:dyDescent="0.25">
      <c r="B5186" s="257">
        <v>5123</v>
      </c>
      <c r="C5186" s="256">
        <v>112.70026852051333</v>
      </c>
    </row>
    <row r="5187" spans="2:3" x14ac:dyDescent="0.25">
      <c r="B5187" s="257">
        <v>5124</v>
      </c>
      <c r="C5187" s="256">
        <v>113.88457022323601</v>
      </c>
    </row>
    <row r="5188" spans="2:3" x14ac:dyDescent="0.25">
      <c r="B5188" s="257">
        <v>5125</v>
      </c>
      <c r="C5188" s="256">
        <v>102.63298196134369</v>
      </c>
    </row>
    <row r="5189" spans="2:3" x14ac:dyDescent="0.25">
      <c r="B5189" s="257">
        <v>5126</v>
      </c>
      <c r="C5189" s="256">
        <v>122.35210537094368</v>
      </c>
    </row>
    <row r="5190" spans="2:3" x14ac:dyDescent="0.25">
      <c r="B5190" s="257">
        <v>5127</v>
      </c>
      <c r="C5190" s="256">
        <v>111.73295685733363</v>
      </c>
    </row>
    <row r="5191" spans="2:3" x14ac:dyDescent="0.25">
      <c r="B5191" s="257">
        <v>5128</v>
      </c>
      <c r="C5191" s="256">
        <v>86.230046070944411</v>
      </c>
    </row>
    <row r="5192" spans="2:3" x14ac:dyDescent="0.25">
      <c r="B5192" s="257">
        <v>5129</v>
      </c>
      <c r="C5192" s="256">
        <v>124.2447336983367</v>
      </c>
    </row>
    <row r="5193" spans="2:3" x14ac:dyDescent="0.25">
      <c r="B5193" s="257">
        <v>5130</v>
      </c>
      <c r="C5193" s="256">
        <v>132.23178515905641</v>
      </c>
    </row>
    <row r="5194" spans="2:3" x14ac:dyDescent="0.25">
      <c r="B5194" s="257">
        <v>5131</v>
      </c>
      <c r="C5194" s="256">
        <v>130.73058814731135</v>
      </c>
    </row>
    <row r="5195" spans="2:3" x14ac:dyDescent="0.25">
      <c r="B5195" s="257">
        <v>5132</v>
      </c>
      <c r="C5195" s="256">
        <v>109.66476483289216</v>
      </c>
    </row>
    <row r="5196" spans="2:3" x14ac:dyDescent="0.25">
      <c r="B5196" s="257">
        <v>5133</v>
      </c>
      <c r="C5196" s="256">
        <v>153.0948291322425</v>
      </c>
    </row>
    <row r="5197" spans="2:3" x14ac:dyDescent="0.25">
      <c r="B5197" s="257">
        <v>5134</v>
      </c>
      <c r="C5197" s="256">
        <v>152.23646382979027</v>
      </c>
    </row>
    <row r="5198" spans="2:3" x14ac:dyDescent="0.25">
      <c r="B5198" s="257">
        <v>5135</v>
      </c>
      <c r="C5198" s="256">
        <v>91.470989332241885</v>
      </c>
    </row>
    <row r="5199" spans="2:3" x14ac:dyDescent="0.25">
      <c r="B5199" s="257">
        <v>5136</v>
      </c>
      <c r="C5199" s="256">
        <v>112.51575576105402</v>
      </c>
    </row>
    <row r="5200" spans="2:3" x14ac:dyDescent="0.25">
      <c r="B5200" s="257">
        <v>5137</v>
      </c>
      <c r="C5200" s="256">
        <v>97.918170866656226</v>
      </c>
    </row>
    <row r="5201" spans="2:3" x14ac:dyDescent="0.25">
      <c r="B5201" s="257">
        <v>5138</v>
      </c>
      <c r="C5201" s="256">
        <v>94.979678440632512</v>
      </c>
    </row>
    <row r="5202" spans="2:3" x14ac:dyDescent="0.25">
      <c r="B5202" s="257">
        <v>5139</v>
      </c>
      <c r="C5202" s="256">
        <v>65.418362376960914</v>
      </c>
    </row>
    <row r="5203" spans="2:3" x14ac:dyDescent="0.25">
      <c r="B5203" s="257">
        <v>5140</v>
      </c>
      <c r="C5203" s="256">
        <v>114.35220739926038</v>
      </c>
    </row>
    <row r="5204" spans="2:3" x14ac:dyDescent="0.25">
      <c r="B5204" s="257">
        <v>5141</v>
      </c>
      <c r="C5204" s="256">
        <v>91.358213616562168</v>
      </c>
    </row>
    <row r="5205" spans="2:3" x14ac:dyDescent="0.25">
      <c r="B5205" s="257">
        <v>5142</v>
      </c>
      <c r="C5205" s="256">
        <v>145.90284637264369</v>
      </c>
    </row>
    <row r="5206" spans="2:3" x14ac:dyDescent="0.25">
      <c r="B5206" s="257">
        <v>5143</v>
      </c>
      <c r="C5206" s="256">
        <v>101.21703186207355</v>
      </c>
    </row>
    <row r="5207" spans="2:3" x14ac:dyDescent="0.25">
      <c r="B5207" s="257">
        <v>5144</v>
      </c>
      <c r="C5207" s="256">
        <v>102.18797360705911</v>
      </c>
    </row>
    <row r="5208" spans="2:3" x14ac:dyDescent="0.25">
      <c r="B5208" s="257">
        <v>5145</v>
      </c>
      <c r="C5208" s="256">
        <v>140.83165758017896</v>
      </c>
    </row>
    <row r="5209" spans="2:3" x14ac:dyDescent="0.25">
      <c r="B5209" s="257">
        <v>5146</v>
      </c>
      <c r="C5209" s="256">
        <v>123.40713406251349</v>
      </c>
    </row>
    <row r="5210" spans="2:3" x14ac:dyDescent="0.25">
      <c r="B5210" s="257">
        <v>5147</v>
      </c>
      <c r="C5210" s="256">
        <v>145.90627873640989</v>
      </c>
    </row>
    <row r="5211" spans="2:3" x14ac:dyDescent="0.25">
      <c r="B5211" s="257">
        <v>5148</v>
      </c>
      <c r="C5211" s="256">
        <v>105.57837125227051</v>
      </c>
    </row>
    <row r="5212" spans="2:3" x14ac:dyDescent="0.25">
      <c r="B5212" s="257">
        <v>5149</v>
      </c>
      <c r="C5212" s="256">
        <v>146.67447708109822</v>
      </c>
    </row>
    <row r="5213" spans="2:3" x14ac:dyDescent="0.25">
      <c r="B5213" s="257">
        <v>5150</v>
      </c>
      <c r="C5213" s="256">
        <v>137.13368583541958</v>
      </c>
    </row>
    <row r="5214" spans="2:3" x14ac:dyDescent="0.25">
      <c r="B5214" s="257">
        <v>5151</v>
      </c>
      <c r="C5214" s="256">
        <v>94.82073480715826</v>
      </c>
    </row>
    <row r="5215" spans="2:3" x14ac:dyDescent="0.25">
      <c r="B5215" s="257">
        <v>5152</v>
      </c>
      <c r="C5215" s="256">
        <v>96.642680527786069</v>
      </c>
    </row>
    <row r="5216" spans="2:3" x14ac:dyDescent="0.25">
      <c r="B5216" s="257">
        <v>5153</v>
      </c>
      <c r="C5216" s="256">
        <v>115.93567362230119</v>
      </c>
    </row>
    <row r="5217" spans="2:3" x14ac:dyDescent="0.25">
      <c r="B5217" s="257">
        <v>5154</v>
      </c>
      <c r="C5217" s="256">
        <v>151.85433852380837</v>
      </c>
    </row>
    <row r="5218" spans="2:3" x14ac:dyDescent="0.25">
      <c r="B5218" s="257">
        <v>5155</v>
      </c>
      <c r="C5218" s="256">
        <v>115.57394731399562</v>
      </c>
    </row>
    <row r="5219" spans="2:3" x14ac:dyDescent="0.25">
      <c r="B5219" s="257">
        <v>5156</v>
      </c>
      <c r="C5219" s="256">
        <v>130.85483736177542</v>
      </c>
    </row>
    <row r="5220" spans="2:3" x14ac:dyDescent="0.25">
      <c r="B5220" s="257">
        <v>5157</v>
      </c>
      <c r="C5220" s="256">
        <v>136.25026098139071</v>
      </c>
    </row>
    <row r="5221" spans="2:3" x14ac:dyDescent="0.25">
      <c r="B5221" s="257">
        <v>5158</v>
      </c>
      <c r="C5221" s="256">
        <v>77.971202655069362</v>
      </c>
    </row>
    <row r="5222" spans="2:3" x14ac:dyDescent="0.25">
      <c r="B5222" s="257">
        <v>5159</v>
      </c>
      <c r="C5222" s="256">
        <v>114.29461886623953</v>
      </c>
    </row>
    <row r="5223" spans="2:3" x14ac:dyDescent="0.25">
      <c r="B5223" s="257">
        <v>5160</v>
      </c>
      <c r="C5223" s="256">
        <v>111.94465001260797</v>
      </c>
    </row>
    <row r="5224" spans="2:3" x14ac:dyDescent="0.25">
      <c r="B5224" s="257">
        <v>5161</v>
      </c>
      <c r="C5224" s="256">
        <v>128.34914927737779</v>
      </c>
    </row>
    <row r="5225" spans="2:3" x14ac:dyDescent="0.25">
      <c r="B5225" s="257">
        <v>5162</v>
      </c>
      <c r="C5225" s="256">
        <v>126.12707425468061</v>
      </c>
    </row>
    <row r="5226" spans="2:3" x14ac:dyDescent="0.25">
      <c r="B5226" s="257">
        <v>5163</v>
      </c>
      <c r="C5226" s="256">
        <v>133.75935546950015</v>
      </c>
    </row>
    <row r="5227" spans="2:3" x14ac:dyDescent="0.25">
      <c r="B5227" s="257">
        <v>5164</v>
      </c>
      <c r="C5227" s="256">
        <v>169.87825567635758</v>
      </c>
    </row>
    <row r="5228" spans="2:3" x14ac:dyDescent="0.25">
      <c r="B5228" s="257">
        <v>5165</v>
      </c>
      <c r="C5228" s="256">
        <v>137.5664861653226</v>
      </c>
    </row>
    <row r="5229" spans="2:3" x14ac:dyDescent="0.25">
      <c r="B5229" s="257">
        <v>5166</v>
      </c>
      <c r="C5229" s="256">
        <v>107.49434735187461</v>
      </c>
    </row>
    <row r="5230" spans="2:3" x14ac:dyDescent="0.25">
      <c r="B5230" s="257">
        <v>5167</v>
      </c>
      <c r="C5230" s="256">
        <v>110.48120690292248</v>
      </c>
    </row>
    <row r="5231" spans="2:3" x14ac:dyDescent="0.25">
      <c r="B5231" s="257">
        <v>5168</v>
      </c>
      <c r="C5231" s="256">
        <v>127.77809314829622</v>
      </c>
    </row>
    <row r="5232" spans="2:3" x14ac:dyDescent="0.25">
      <c r="B5232" s="257">
        <v>5169</v>
      </c>
      <c r="C5232" s="256">
        <v>126.39554430546504</v>
      </c>
    </row>
    <row r="5233" spans="2:3" x14ac:dyDescent="0.25">
      <c r="B5233" s="257">
        <v>5170</v>
      </c>
      <c r="C5233" s="256">
        <v>96.458756491060257</v>
      </c>
    </row>
    <row r="5234" spans="2:3" x14ac:dyDescent="0.25">
      <c r="B5234" s="257">
        <v>5171</v>
      </c>
      <c r="C5234" s="256">
        <v>124.29729234233</v>
      </c>
    </row>
    <row r="5235" spans="2:3" x14ac:dyDescent="0.25">
      <c r="B5235" s="257">
        <v>5172</v>
      </c>
      <c r="C5235" s="256">
        <v>136.07623004148817</v>
      </c>
    </row>
    <row r="5236" spans="2:3" x14ac:dyDescent="0.25">
      <c r="B5236" s="257">
        <v>5173</v>
      </c>
      <c r="C5236" s="256">
        <v>141.33684432282629</v>
      </c>
    </row>
    <row r="5237" spans="2:3" x14ac:dyDescent="0.25">
      <c r="B5237" s="257">
        <v>5174</v>
      </c>
      <c r="C5237" s="256">
        <v>157.11016028023636</v>
      </c>
    </row>
    <row r="5238" spans="2:3" x14ac:dyDescent="0.25">
      <c r="B5238" s="257">
        <v>5175</v>
      </c>
      <c r="C5238" s="256">
        <v>132.06498023318159</v>
      </c>
    </row>
    <row r="5239" spans="2:3" x14ac:dyDescent="0.25">
      <c r="B5239" s="257">
        <v>5176</v>
      </c>
      <c r="C5239" s="256">
        <v>127.38442866471637</v>
      </c>
    </row>
    <row r="5240" spans="2:3" x14ac:dyDescent="0.25">
      <c r="B5240" s="257">
        <v>5177</v>
      </c>
      <c r="C5240" s="256">
        <v>116.98466320299312</v>
      </c>
    </row>
    <row r="5241" spans="2:3" x14ac:dyDescent="0.25">
      <c r="B5241" s="257">
        <v>5178</v>
      </c>
      <c r="C5241" s="256">
        <v>105.92792297101192</v>
      </c>
    </row>
    <row r="5242" spans="2:3" x14ac:dyDescent="0.25">
      <c r="B5242" s="257">
        <v>5179</v>
      </c>
      <c r="C5242" s="256">
        <v>110.54451155163171</v>
      </c>
    </row>
    <row r="5243" spans="2:3" x14ac:dyDescent="0.25">
      <c r="B5243" s="257">
        <v>5180</v>
      </c>
      <c r="C5243" s="256">
        <v>158.51697344040076</v>
      </c>
    </row>
    <row r="5244" spans="2:3" x14ac:dyDescent="0.25">
      <c r="B5244" s="257">
        <v>5181</v>
      </c>
      <c r="C5244" s="256">
        <v>112.29944258992876</v>
      </c>
    </row>
    <row r="5245" spans="2:3" x14ac:dyDescent="0.25">
      <c r="B5245" s="257">
        <v>5182</v>
      </c>
      <c r="C5245" s="256">
        <v>134.23031304787511</v>
      </c>
    </row>
    <row r="5246" spans="2:3" x14ac:dyDescent="0.25">
      <c r="B5246" s="257">
        <v>5183</v>
      </c>
      <c r="C5246" s="256">
        <v>128.4222448108635</v>
      </c>
    </row>
    <row r="5247" spans="2:3" x14ac:dyDescent="0.25">
      <c r="B5247" s="257">
        <v>5184</v>
      </c>
      <c r="C5247" s="256">
        <v>118.39472526357119</v>
      </c>
    </row>
    <row r="5248" spans="2:3" x14ac:dyDescent="0.25">
      <c r="B5248" s="257">
        <v>5185</v>
      </c>
      <c r="C5248" s="256">
        <v>121.19210239401747</v>
      </c>
    </row>
    <row r="5249" spans="2:3" x14ac:dyDescent="0.25">
      <c r="B5249" s="257">
        <v>5186</v>
      </c>
      <c r="C5249" s="256">
        <v>119.46067770469102</v>
      </c>
    </row>
    <row r="5250" spans="2:3" x14ac:dyDescent="0.25">
      <c r="B5250" s="257">
        <v>5187</v>
      </c>
      <c r="C5250" s="256">
        <v>141.45828005182665</v>
      </c>
    </row>
    <row r="5251" spans="2:3" x14ac:dyDescent="0.25">
      <c r="B5251" s="257">
        <v>5188</v>
      </c>
      <c r="C5251" s="256">
        <v>172.78208956544904</v>
      </c>
    </row>
    <row r="5252" spans="2:3" x14ac:dyDescent="0.25">
      <c r="B5252" s="257">
        <v>5189</v>
      </c>
      <c r="C5252" s="256">
        <v>69.670980497615574</v>
      </c>
    </row>
    <row r="5253" spans="2:3" x14ac:dyDescent="0.25">
      <c r="B5253" s="257">
        <v>5190</v>
      </c>
      <c r="C5253" s="256">
        <v>67.699318713457387</v>
      </c>
    </row>
    <row r="5254" spans="2:3" x14ac:dyDescent="0.25">
      <c r="B5254" s="257">
        <v>5191</v>
      </c>
      <c r="C5254" s="256">
        <v>95.292106284688458</v>
      </c>
    </row>
    <row r="5255" spans="2:3" x14ac:dyDescent="0.25">
      <c r="B5255" s="257">
        <v>5192</v>
      </c>
      <c r="C5255" s="256">
        <v>103.48787455008568</v>
      </c>
    </row>
    <row r="5256" spans="2:3" x14ac:dyDescent="0.25">
      <c r="B5256" s="257">
        <v>5193</v>
      </c>
      <c r="C5256" s="256">
        <v>124.73341721957127</v>
      </c>
    </row>
    <row r="5257" spans="2:3" x14ac:dyDescent="0.25">
      <c r="B5257" s="257">
        <v>5194</v>
      </c>
      <c r="C5257" s="256">
        <v>96.44527003773895</v>
      </c>
    </row>
    <row r="5258" spans="2:3" x14ac:dyDescent="0.25">
      <c r="B5258" s="257">
        <v>5195</v>
      </c>
      <c r="C5258" s="256">
        <v>140.79644068786749</v>
      </c>
    </row>
    <row r="5259" spans="2:3" x14ac:dyDescent="0.25">
      <c r="B5259" s="257">
        <v>5196</v>
      </c>
      <c r="C5259" s="256">
        <v>135.88136138439074</v>
      </c>
    </row>
    <row r="5260" spans="2:3" x14ac:dyDescent="0.25">
      <c r="B5260" s="257">
        <v>5197</v>
      </c>
      <c r="C5260" s="256">
        <v>170.37008424316122</v>
      </c>
    </row>
    <row r="5261" spans="2:3" x14ac:dyDescent="0.25">
      <c r="B5261" s="257">
        <v>5198</v>
      </c>
      <c r="C5261" s="256">
        <v>102.73089628813482</v>
      </c>
    </row>
    <row r="5262" spans="2:3" x14ac:dyDescent="0.25">
      <c r="B5262" s="257">
        <v>5199</v>
      </c>
      <c r="C5262" s="256">
        <v>111.68841413251306</v>
      </c>
    </row>
    <row r="5263" spans="2:3" x14ac:dyDescent="0.25">
      <c r="B5263" s="257">
        <v>5200</v>
      </c>
      <c r="C5263" s="256">
        <v>103.60413847580111</v>
      </c>
    </row>
    <row r="5264" spans="2:3" x14ac:dyDescent="0.25">
      <c r="B5264" s="257">
        <v>5201</v>
      </c>
      <c r="C5264" s="256">
        <v>98.867664061156788</v>
      </c>
    </row>
    <row r="5265" spans="2:3" x14ac:dyDescent="0.25">
      <c r="B5265" s="257">
        <v>5202</v>
      </c>
      <c r="C5265" s="256">
        <v>135.24726971193249</v>
      </c>
    </row>
    <row r="5266" spans="2:3" x14ac:dyDescent="0.25">
      <c r="B5266" s="257">
        <v>5203</v>
      </c>
      <c r="C5266" s="256">
        <v>145.04369860721428</v>
      </c>
    </row>
    <row r="5267" spans="2:3" x14ac:dyDescent="0.25">
      <c r="B5267" s="257">
        <v>5204</v>
      </c>
      <c r="C5267" s="256">
        <v>98.238001541040859</v>
      </c>
    </row>
    <row r="5268" spans="2:3" x14ac:dyDescent="0.25">
      <c r="B5268" s="257">
        <v>5205</v>
      </c>
      <c r="C5268" s="256">
        <v>130.24243550361032</v>
      </c>
    </row>
    <row r="5269" spans="2:3" x14ac:dyDescent="0.25">
      <c r="B5269" s="257">
        <v>5206</v>
      </c>
      <c r="C5269" s="256">
        <v>107.08335137271804</v>
      </c>
    </row>
    <row r="5270" spans="2:3" x14ac:dyDescent="0.25">
      <c r="B5270" s="257">
        <v>5207</v>
      </c>
      <c r="C5270" s="256">
        <v>116.56082032109414</v>
      </c>
    </row>
    <row r="5271" spans="2:3" x14ac:dyDescent="0.25">
      <c r="B5271" s="257">
        <v>5208</v>
      </c>
      <c r="C5271" s="256">
        <v>175.90711558639484</v>
      </c>
    </row>
    <row r="5272" spans="2:3" x14ac:dyDescent="0.25">
      <c r="B5272" s="257">
        <v>5209</v>
      </c>
      <c r="C5272" s="256">
        <v>99.01390253049162</v>
      </c>
    </row>
    <row r="5273" spans="2:3" x14ac:dyDescent="0.25">
      <c r="B5273" s="257">
        <v>5210</v>
      </c>
      <c r="C5273" s="256">
        <v>115.55527110615303</v>
      </c>
    </row>
    <row r="5274" spans="2:3" x14ac:dyDescent="0.25">
      <c r="B5274" s="257">
        <v>5211</v>
      </c>
      <c r="C5274" s="256">
        <v>139.4620214158997</v>
      </c>
    </row>
    <row r="5275" spans="2:3" x14ac:dyDescent="0.25">
      <c r="B5275" s="257">
        <v>5212</v>
      </c>
      <c r="C5275" s="256">
        <v>104.24397017748328</v>
      </c>
    </row>
    <row r="5276" spans="2:3" x14ac:dyDescent="0.25">
      <c r="B5276" s="257">
        <v>5213</v>
      </c>
      <c r="C5276" s="256">
        <v>108.32879438546964</v>
      </c>
    </row>
    <row r="5277" spans="2:3" x14ac:dyDescent="0.25">
      <c r="B5277" s="257">
        <v>5214</v>
      </c>
      <c r="C5277" s="256">
        <v>136.19414428748885</v>
      </c>
    </row>
    <row r="5278" spans="2:3" x14ac:dyDescent="0.25">
      <c r="B5278" s="257">
        <v>5215</v>
      </c>
      <c r="C5278" s="256">
        <v>144.31399006538726</v>
      </c>
    </row>
    <row r="5279" spans="2:3" x14ac:dyDescent="0.25">
      <c r="B5279" s="257">
        <v>5216</v>
      </c>
      <c r="C5279" s="256">
        <v>131.44061217779392</v>
      </c>
    </row>
    <row r="5280" spans="2:3" x14ac:dyDescent="0.25">
      <c r="B5280" s="257">
        <v>5217</v>
      </c>
      <c r="C5280" s="256">
        <v>130.21042718146111</v>
      </c>
    </row>
    <row r="5281" spans="2:3" x14ac:dyDescent="0.25">
      <c r="B5281" s="257">
        <v>5218</v>
      </c>
      <c r="C5281" s="256">
        <v>117.7010092289164</v>
      </c>
    </row>
    <row r="5282" spans="2:3" x14ac:dyDescent="0.25">
      <c r="B5282" s="257">
        <v>5219</v>
      </c>
      <c r="C5282" s="256">
        <v>77.783368232148518</v>
      </c>
    </row>
    <row r="5283" spans="2:3" x14ac:dyDescent="0.25">
      <c r="B5283" s="257">
        <v>5220</v>
      </c>
      <c r="C5283" s="256">
        <v>108.49264315186022</v>
      </c>
    </row>
    <row r="5284" spans="2:3" x14ac:dyDescent="0.25">
      <c r="B5284" s="257">
        <v>5221</v>
      </c>
      <c r="C5284" s="256">
        <v>118.92960186475645</v>
      </c>
    </row>
    <row r="5285" spans="2:3" x14ac:dyDescent="0.25">
      <c r="B5285" s="257">
        <v>5222</v>
      </c>
      <c r="C5285" s="256">
        <v>96.797691771898471</v>
      </c>
    </row>
    <row r="5286" spans="2:3" x14ac:dyDescent="0.25">
      <c r="B5286" s="257">
        <v>5223</v>
      </c>
      <c r="C5286" s="256">
        <v>55.378455575768484</v>
      </c>
    </row>
    <row r="5287" spans="2:3" x14ac:dyDescent="0.25">
      <c r="B5287" s="257">
        <v>5224</v>
      </c>
      <c r="C5287" s="256">
        <v>136.70247558475333</v>
      </c>
    </row>
    <row r="5288" spans="2:3" x14ac:dyDescent="0.25">
      <c r="B5288" s="257">
        <v>5225</v>
      </c>
      <c r="C5288" s="256">
        <v>113.16309146190298</v>
      </c>
    </row>
    <row r="5289" spans="2:3" x14ac:dyDescent="0.25">
      <c r="B5289" s="257">
        <v>5226</v>
      </c>
      <c r="C5289" s="256">
        <v>130.81102738911073</v>
      </c>
    </row>
    <row r="5290" spans="2:3" x14ac:dyDescent="0.25">
      <c r="B5290" s="257">
        <v>5227</v>
      </c>
      <c r="C5290" s="256">
        <v>161.51710471132799</v>
      </c>
    </row>
    <row r="5291" spans="2:3" x14ac:dyDescent="0.25">
      <c r="B5291" s="257">
        <v>5228</v>
      </c>
      <c r="C5291" s="256">
        <v>92.681631888853261</v>
      </c>
    </row>
    <row r="5292" spans="2:3" x14ac:dyDescent="0.25">
      <c r="B5292" s="257">
        <v>5229</v>
      </c>
      <c r="C5292" s="256">
        <v>118.96540267921981</v>
      </c>
    </row>
    <row r="5293" spans="2:3" x14ac:dyDescent="0.25">
      <c r="B5293" s="257">
        <v>5230</v>
      </c>
      <c r="C5293" s="256">
        <v>84.203506510782674</v>
      </c>
    </row>
    <row r="5294" spans="2:3" x14ac:dyDescent="0.25">
      <c r="B5294" s="257">
        <v>5231</v>
      </c>
      <c r="C5294" s="256">
        <v>116.2968405655253</v>
      </c>
    </row>
    <row r="5295" spans="2:3" x14ac:dyDescent="0.25">
      <c r="B5295" s="257">
        <v>5232</v>
      </c>
      <c r="C5295" s="256">
        <v>69.644020230563541</v>
      </c>
    </row>
    <row r="5296" spans="2:3" x14ac:dyDescent="0.25">
      <c r="B5296" s="257">
        <v>5233</v>
      </c>
      <c r="C5296" s="256">
        <v>107.91301290409771</v>
      </c>
    </row>
    <row r="5297" spans="2:3" x14ac:dyDescent="0.25">
      <c r="B5297" s="257">
        <v>5234</v>
      </c>
      <c r="C5297" s="256">
        <v>112.05181361363968</v>
      </c>
    </row>
    <row r="5298" spans="2:3" x14ac:dyDescent="0.25">
      <c r="B5298" s="257">
        <v>5235</v>
      </c>
      <c r="C5298" s="256">
        <v>78.974117050862418</v>
      </c>
    </row>
    <row r="5299" spans="2:3" x14ac:dyDescent="0.25">
      <c r="B5299" s="257">
        <v>5236</v>
      </c>
      <c r="C5299" s="256">
        <v>120.04329692835859</v>
      </c>
    </row>
    <row r="5300" spans="2:3" x14ac:dyDescent="0.25">
      <c r="B5300" s="257">
        <v>5237</v>
      </c>
      <c r="C5300" s="256">
        <v>116.69197561992016</v>
      </c>
    </row>
    <row r="5301" spans="2:3" x14ac:dyDescent="0.25">
      <c r="B5301" s="257">
        <v>5238</v>
      </c>
      <c r="C5301" s="256">
        <v>142.55828926853678</v>
      </c>
    </row>
    <row r="5302" spans="2:3" x14ac:dyDescent="0.25">
      <c r="B5302" s="257">
        <v>5239</v>
      </c>
      <c r="C5302" s="256">
        <v>130.7859330783437</v>
      </c>
    </row>
    <row r="5303" spans="2:3" x14ac:dyDescent="0.25">
      <c r="B5303" s="257">
        <v>5240</v>
      </c>
      <c r="C5303" s="256">
        <v>119.45819505256883</v>
      </c>
    </row>
    <row r="5304" spans="2:3" x14ac:dyDescent="0.25">
      <c r="B5304" s="257">
        <v>5241</v>
      </c>
      <c r="C5304" s="256">
        <v>118.46762257252517</v>
      </c>
    </row>
    <row r="5305" spans="2:3" x14ac:dyDescent="0.25">
      <c r="B5305" s="257">
        <v>5242</v>
      </c>
      <c r="C5305" s="256">
        <v>133.11047032236905</v>
      </c>
    </row>
    <row r="5306" spans="2:3" x14ac:dyDescent="0.25">
      <c r="B5306" s="257">
        <v>5243</v>
      </c>
      <c r="C5306" s="256">
        <v>110.31831564878006</v>
      </c>
    </row>
    <row r="5307" spans="2:3" x14ac:dyDescent="0.25">
      <c r="B5307" s="257">
        <v>5244</v>
      </c>
      <c r="C5307" s="256">
        <v>149.03471880829562</v>
      </c>
    </row>
    <row r="5308" spans="2:3" x14ac:dyDescent="0.25">
      <c r="B5308" s="257">
        <v>5245</v>
      </c>
      <c r="C5308" s="256">
        <v>132.36773886785429</v>
      </c>
    </row>
    <row r="5309" spans="2:3" x14ac:dyDescent="0.25">
      <c r="B5309" s="257">
        <v>5246</v>
      </c>
      <c r="C5309" s="256">
        <v>155.48409530252891</v>
      </c>
    </row>
    <row r="5310" spans="2:3" x14ac:dyDescent="0.25">
      <c r="B5310" s="257">
        <v>5247</v>
      </c>
      <c r="C5310" s="256">
        <v>104.28125543124639</v>
      </c>
    </row>
    <row r="5311" spans="2:3" x14ac:dyDescent="0.25">
      <c r="B5311" s="257">
        <v>5248</v>
      </c>
      <c r="C5311" s="256">
        <v>207.15320705974756</v>
      </c>
    </row>
    <row r="5312" spans="2:3" x14ac:dyDescent="0.25">
      <c r="B5312" s="257">
        <v>5249</v>
      </c>
      <c r="C5312" s="256">
        <v>101.24610892153164</v>
      </c>
    </row>
    <row r="5313" spans="2:3" x14ac:dyDescent="0.25">
      <c r="B5313" s="257">
        <v>5250</v>
      </c>
      <c r="C5313" s="256">
        <v>119.0211347004681</v>
      </c>
    </row>
    <row r="5314" spans="2:3" x14ac:dyDescent="0.25">
      <c r="B5314" s="257">
        <v>5251</v>
      </c>
      <c r="C5314" s="256">
        <v>90.808517349259063</v>
      </c>
    </row>
    <row r="5315" spans="2:3" x14ac:dyDescent="0.25">
      <c r="B5315" s="257">
        <v>5252</v>
      </c>
      <c r="C5315" s="256">
        <v>115.23217891306675</v>
      </c>
    </row>
    <row r="5316" spans="2:3" x14ac:dyDescent="0.25">
      <c r="B5316" s="257">
        <v>5253</v>
      </c>
      <c r="C5316" s="256">
        <v>153.9928085237307</v>
      </c>
    </row>
    <row r="5317" spans="2:3" x14ac:dyDescent="0.25">
      <c r="B5317" s="257">
        <v>5254</v>
      </c>
      <c r="C5317" s="256">
        <v>99.335734490738787</v>
      </c>
    </row>
    <row r="5318" spans="2:3" x14ac:dyDescent="0.25">
      <c r="B5318" s="257">
        <v>5255</v>
      </c>
      <c r="C5318" s="256">
        <v>148.01468478419494</v>
      </c>
    </row>
    <row r="5319" spans="2:3" x14ac:dyDescent="0.25">
      <c r="B5319" s="257">
        <v>5256</v>
      </c>
      <c r="C5319" s="256">
        <v>119.65809526872464</v>
      </c>
    </row>
    <row r="5320" spans="2:3" x14ac:dyDescent="0.25">
      <c r="B5320" s="257">
        <v>5257</v>
      </c>
      <c r="C5320" s="256">
        <v>126.47535144260557</v>
      </c>
    </row>
    <row r="5321" spans="2:3" x14ac:dyDescent="0.25">
      <c r="B5321" s="257">
        <v>5258</v>
      </c>
      <c r="C5321" s="256">
        <v>105.12675991214147</v>
      </c>
    </row>
    <row r="5322" spans="2:3" x14ac:dyDescent="0.25">
      <c r="B5322" s="257">
        <v>5259</v>
      </c>
      <c r="C5322" s="256">
        <v>112.72789776096511</v>
      </c>
    </row>
    <row r="5323" spans="2:3" x14ac:dyDescent="0.25">
      <c r="B5323" s="257">
        <v>5260</v>
      </c>
      <c r="C5323" s="256">
        <v>157.18928409758166</v>
      </c>
    </row>
    <row r="5324" spans="2:3" x14ac:dyDescent="0.25">
      <c r="B5324" s="257">
        <v>5261</v>
      </c>
      <c r="C5324" s="256">
        <v>150.65138604674547</v>
      </c>
    </row>
    <row r="5325" spans="2:3" x14ac:dyDescent="0.25">
      <c r="B5325" s="257">
        <v>5262</v>
      </c>
      <c r="C5325" s="256">
        <v>117.22080140725853</v>
      </c>
    </row>
    <row r="5326" spans="2:3" x14ac:dyDescent="0.25">
      <c r="B5326" s="257">
        <v>5263</v>
      </c>
      <c r="C5326" s="256">
        <v>116.69540144350447</v>
      </c>
    </row>
    <row r="5327" spans="2:3" x14ac:dyDescent="0.25">
      <c r="B5327" s="257">
        <v>5264</v>
      </c>
      <c r="C5327" s="256">
        <v>156.64012241180075</v>
      </c>
    </row>
    <row r="5328" spans="2:3" x14ac:dyDescent="0.25">
      <c r="B5328" s="257">
        <v>5265</v>
      </c>
      <c r="C5328" s="256">
        <v>135.79458736165867</v>
      </c>
    </row>
    <row r="5329" spans="2:3" x14ac:dyDescent="0.25">
      <c r="B5329" s="257">
        <v>5266</v>
      </c>
      <c r="C5329" s="256">
        <v>116.97337563717608</v>
      </c>
    </row>
    <row r="5330" spans="2:3" x14ac:dyDescent="0.25">
      <c r="B5330" s="257">
        <v>5267</v>
      </c>
      <c r="C5330" s="256">
        <v>114.8701065588366</v>
      </c>
    </row>
    <row r="5331" spans="2:3" x14ac:dyDescent="0.25">
      <c r="B5331" s="257">
        <v>5268</v>
      </c>
      <c r="C5331" s="256">
        <v>105.56415156771314</v>
      </c>
    </row>
    <row r="5332" spans="2:3" x14ac:dyDescent="0.25">
      <c r="B5332" s="257">
        <v>5269</v>
      </c>
      <c r="C5332" s="256">
        <v>82.085377793749032</v>
      </c>
    </row>
    <row r="5333" spans="2:3" x14ac:dyDescent="0.25">
      <c r="B5333" s="257">
        <v>5270</v>
      </c>
      <c r="C5333" s="256">
        <v>113.19443762125832</v>
      </c>
    </row>
    <row r="5334" spans="2:3" x14ac:dyDescent="0.25">
      <c r="B5334" s="257">
        <v>5271</v>
      </c>
      <c r="C5334" s="256">
        <v>102.52895239194126</v>
      </c>
    </row>
    <row r="5335" spans="2:3" x14ac:dyDescent="0.25">
      <c r="B5335" s="257">
        <v>5272</v>
      </c>
      <c r="C5335" s="256">
        <v>88.2974373965898</v>
      </c>
    </row>
    <row r="5336" spans="2:3" x14ac:dyDescent="0.25">
      <c r="B5336" s="257">
        <v>5273</v>
      </c>
      <c r="C5336" s="256">
        <v>128.62168526661986</v>
      </c>
    </row>
    <row r="5337" spans="2:3" x14ac:dyDescent="0.25">
      <c r="B5337" s="257">
        <v>5274</v>
      </c>
      <c r="C5337" s="256">
        <v>136.65005771293698</v>
      </c>
    </row>
    <row r="5338" spans="2:3" x14ac:dyDescent="0.25">
      <c r="B5338" s="257">
        <v>5275</v>
      </c>
      <c r="C5338" s="256">
        <v>148.74478922410279</v>
      </c>
    </row>
    <row r="5339" spans="2:3" x14ac:dyDescent="0.25">
      <c r="B5339" s="257">
        <v>5276</v>
      </c>
      <c r="C5339" s="256">
        <v>124.20843340373047</v>
      </c>
    </row>
    <row r="5340" spans="2:3" x14ac:dyDescent="0.25">
      <c r="B5340" s="257">
        <v>5277</v>
      </c>
      <c r="C5340" s="256">
        <v>96.836168031848217</v>
      </c>
    </row>
    <row r="5341" spans="2:3" x14ac:dyDescent="0.25">
      <c r="B5341" s="257">
        <v>5278</v>
      </c>
      <c r="C5341" s="256">
        <v>96.247043052261745</v>
      </c>
    </row>
    <row r="5342" spans="2:3" x14ac:dyDescent="0.25">
      <c r="B5342" s="257">
        <v>5279</v>
      </c>
      <c r="C5342" s="256">
        <v>127.97740230793839</v>
      </c>
    </row>
    <row r="5343" spans="2:3" x14ac:dyDescent="0.25">
      <c r="B5343" s="257">
        <v>5280</v>
      </c>
      <c r="C5343" s="256">
        <v>127.31788409821777</v>
      </c>
    </row>
    <row r="5344" spans="2:3" x14ac:dyDescent="0.25">
      <c r="B5344" s="257">
        <v>5281</v>
      </c>
      <c r="C5344" s="256">
        <v>157.33059181165689</v>
      </c>
    </row>
    <row r="5345" spans="2:3" x14ac:dyDescent="0.25">
      <c r="B5345" s="257">
        <v>5282</v>
      </c>
      <c r="C5345" s="256">
        <v>118.62877470892377</v>
      </c>
    </row>
    <row r="5346" spans="2:3" x14ac:dyDescent="0.25">
      <c r="B5346" s="257">
        <v>5283</v>
      </c>
      <c r="C5346" s="256">
        <v>102.74309404309695</v>
      </c>
    </row>
    <row r="5347" spans="2:3" x14ac:dyDescent="0.25">
      <c r="B5347" s="257">
        <v>5284</v>
      </c>
      <c r="C5347" s="256">
        <v>137.61370287792056</v>
      </c>
    </row>
    <row r="5348" spans="2:3" x14ac:dyDescent="0.25">
      <c r="B5348" s="257">
        <v>5285</v>
      </c>
      <c r="C5348" s="256">
        <v>121.24754032422734</v>
      </c>
    </row>
    <row r="5349" spans="2:3" x14ac:dyDescent="0.25">
      <c r="B5349" s="257">
        <v>5286</v>
      </c>
      <c r="C5349" s="256">
        <v>125.58589345790203</v>
      </c>
    </row>
    <row r="5350" spans="2:3" x14ac:dyDescent="0.25">
      <c r="B5350" s="257">
        <v>5287</v>
      </c>
      <c r="C5350" s="256">
        <v>111.36187889300253</v>
      </c>
    </row>
    <row r="5351" spans="2:3" x14ac:dyDescent="0.25">
      <c r="B5351" s="257">
        <v>5288</v>
      </c>
      <c r="C5351" s="256">
        <v>90.801566883585949</v>
      </c>
    </row>
    <row r="5352" spans="2:3" x14ac:dyDescent="0.25">
      <c r="B5352" s="257">
        <v>5289</v>
      </c>
      <c r="C5352" s="256">
        <v>159.28847504853073</v>
      </c>
    </row>
    <row r="5353" spans="2:3" x14ac:dyDescent="0.25">
      <c r="B5353" s="257">
        <v>5290</v>
      </c>
      <c r="C5353" s="256">
        <v>146.68079462327171</v>
      </c>
    </row>
    <row r="5354" spans="2:3" x14ac:dyDescent="0.25">
      <c r="B5354" s="257">
        <v>5291</v>
      </c>
      <c r="C5354" s="256">
        <v>125.72446941006585</v>
      </c>
    </row>
    <row r="5355" spans="2:3" x14ac:dyDescent="0.25">
      <c r="B5355" s="257">
        <v>5292</v>
      </c>
      <c r="C5355" s="256">
        <v>138.71906750167221</v>
      </c>
    </row>
    <row r="5356" spans="2:3" x14ac:dyDescent="0.25">
      <c r="B5356" s="257">
        <v>5293</v>
      </c>
      <c r="C5356" s="256">
        <v>131.19645641635651</v>
      </c>
    </row>
    <row r="5357" spans="2:3" x14ac:dyDescent="0.25">
      <c r="B5357" s="257">
        <v>5294</v>
      </c>
      <c r="C5357" s="256">
        <v>107.64180454699378</v>
      </c>
    </row>
    <row r="5358" spans="2:3" x14ac:dyDescent="0.25">
      <c r="B5358" s="257">
        <v>5295</v>
      </c>
      <c r="C5358" s="256">
        <v>98.785390591082518</v>
      </c>
    </row>
    <row r="5359" spans="2:3" x14ac:dyDescent="0.25">
      <c r="B5359" s="257">
        <v>5296</v>
      </c>
      <c r="C5359" s="256">
        <v>104.58184885687814</v>
      </c>
    </row>
    <row r="5360" spans="2:3" x14ac:dyDescent="0.25">
      <c r="B5360" s="257">
        <v>5297</v>
      </c>
      <c r="C5360" s="256">
        <v>153.92914272906486</v>
      </c>
    </row>
    <row r="5361" spans="2:3" x14ac:dyDescent="0.25">
      <c r="B5361" s="257">
        <v>5298</v>
      </c>
      <c r="C5361" s="256">
        <v>98.144026610650869</v>
      </c>
    </row>
    <row r="5362" spans="2:3" x14ac:dyDescent="0.25">
      <c r="B5362" s="257">
        <v>5299</v>
      </c>
      <c r="C5362" s="256">
        <v>178.46974395228318</v>
      </c>
    </row>
    <row r="5363" spans="2:3" x14ac:dyDescent="0.25">
      <c r="B5363" s="257">
        <v>5300</v>
      </c>
      <c r="C5363" s="256">
        <v>129.98195748922902</v>
      </c>
    </row>
    <row r="5364" spans="2:3" x14ac:dyDescent="0.25">
      <c r="B5364" s="257">
        <v>5301</v>
      </c>
      <c r="C5364" s="256">
        <v>111.63586405685773</v>
      </c>
    </row>
    <row r="5365" spans="2:3" x14ac:dyDescent="0.25">
      <c r="B5365" s="257">
        <v>5302</v>
      </c>
      <c r="C5365" s="256">
        <v>103.36934661737024</v>
      </c>
    </row>
    <row r="5366" spans="2:3" x14ac:dyDescent="0.25">
      <c r="B5366" s="257">
        <v>5303</v>
      </c>
      <c r="C5366" s="256">
        <v>137.30646050976432</v>
      </c>
    </row>
    <row r="5367" spans="2:3" x14ac:dyDescent="0.25">
      <c r="B5367" s="257">
        <v>5304</v>
      </c>
      <c r="C5367" s="256">
        <v>92.817865807810321</v>
      </c>
    </row>
    <row r="5368" spans="2:3" x14ac:dyDescent="0.25">
      <c r="B5368" s="257">
        <v>5305</v>
      </c>
      <c r="C5368" s="256">
        <v>124.49493933430296</v>
      </c>
    </row>
    <row r="5369" spans="2:3" x14ac:dyDescent="0.25">
      <c r="B5369" s="257">
        <v>5306</v>
      </c>
      <c r="C5369" s="256">
        <v>127.1033272431455</v>
      </c>
    </row>
    <row r="5370" spans="2:3" x14ac:dyDescent="0.25">
      <c r="B5370" s="257">
        <v>5307</v>
      </c>
      <c r="C5370" s="256">
        <v>118.38577930465489</v>
      </c>
    </row>
    <row r="5371" spans="2:3" x14ac:dyDescent="0.25">
      <c r="B5371" s="257">
        <v>5308</v>
      </c>
      <c r="C5371" s="256">
        <v>117.39691252367795</v>
      </c>
    </row>
    <row r="5372" spans="2:3" x14ac:dyDescent="0.25">
      <c r="B5372" s="257">
        <v>5309</v>
      </c>
      <c r="C5372" s="256">
        <v>157.41320165124398</v>
      </c>
    </row>
    <row r="5373" spans="2:3" x14ac:dyDescent="0.25">
      <c r="B5373" s="257">
        <v>5310</v>
      </c>
      <c r="C5373" s="256">
        <v>146.65001960938008</v>
      </c>
    </row>
    <row r="5374" spans="2:3" x14ac:dyDescent="0.25">
      <c r="B5374" s="257">
        <v>5311</v>
      </c>
      <c r="C5374" s="256">
        <v>114.18855630540344</v>
      </c>
    </row>
    <row r="5375" spans="2:3" x14ac:dyDescent="0.25">
      <c r="B5375" s="257">
        <v>5312</v>
      </c>
      <c r="C5375" s="256">
        <v>96.81676482434186</v>
      </c>
    </row>
    <row r="5376" spans="2:3" x14ac:dyDescent="0.25">
      <c r="B5376" s="257">
        <v>5313</v>
      </c>
      <c r="C5376" s="256">
        <v>122.47791774895012</v>
      </c>
    </row>
    <row r="5377" spans="2:3" x14ac:dyDescent="0.25">
      <c r="B5377" s="257">
        <v>5314</v>
      </c>
      <c r="C5377" s="256">
        <v>134.03556796784409</v>
      </c>
    </row>
    <row r="5378" spans="2:3" x14ac:dyDescent="0.25">
      <c r="B5378" s="257">
        <v>5315</v>
      </c>
      <c r="C5378" s="256">
        <v>96.114045940886342</v>
      </c>
    </row>
    <row r="5379" spans="2:3" x14ac:dyDescent="0.25">
      <c r="B5379" s="257">
        <v>5316</v>
      </c>
      <c r="C5379" s="256">
        <v>107.32717149328931</v>
      </c>
    </row>
    <row r="5380" spans="2:3" x14ac:dyDescent="0.25">
      <c r="B5380" s="257">
        <v>5317</v>
      </c>
      <c r="C5380" s="256">
        <v>87.414245651053392</v>
      </c>
    </row>
    <row r="5381" spans="2:3" x14ac:dyDescent="0.25">
      <c r="B5381" s="257">
        <v>5318</v>
      </c>
      <c r="C5381" s="256">
        <v>111.21365220290257</v>
      </c>
    </row>
    <row r="5382" spans="2:3" x14ac:dyDescent="0.25">
      <c r="B5382" s="257">
        <v>5319</v>
      </c>
      <c r="C5382" s="256">
        <v>164.61374080572406</v>
      </c>
    </row>
    <row r="5383" spans="2:3" x14ac:dyDescent="0.25">
      <c r="B5383" s="257">
        <v>5320</v>
      </c>
      <c r="C5383" s="256">
        <v>97.676315652180918</v>
      </c>
    </row>
    <row r="5384" spans="2:3" x14ac:dyDescent="0.25">
      <c r="B5384" s="257">
        <v>5321</v>
      </c>
      <c r="C5384" s="256">
        <v>148.81528943516906</v>
      </c>
    </row>
    <row r="5385" spans="2:3" x14ac:dyDescent="0.25">
      <c r="B5385" s="257">
        <v>5322</v>
      </c>
      <c r="C5385" s="256">
        <v>142.07159834742166</v>
      </c>
    </row>
    <row r="5386" spans="2:3" x14ac:dyDescent="0.25">
      <c r="B5386" s="257">
        <v>5323</v>
      </c>
      <c r="C5386" s="256">
        <v>128.57694562273184</v>
      </c>
    </row>
    <row r="5387" spans="2:3" x14ac:dyDescent="0.25">
      <c r="B5387" s="257">
        <v>5324</v>
      </c>
      <c r="C5387" s="256">
        <v>115.20966024981658</v>
      </c>
    </row>
    <row r="5388" spans="2:3" x14ac:dyDescent="0.25">
      <c r="B5388" s="257">
        <v>5325</v>
      </c>
      <c r="C5388" s="256">
        <v>139.68122046622551</v>
      </c>
    </row>
    <row r="5389" spans="2:3" x14ac:dyDescent="0.25">
      <c r="B5389" s="257">
        <v>5326</v>
      </c>
      <c r="C5389" s="256">
        <v>97.933744642532787</v>
      </c>
    </row>
    <row r="5390" spans="2:3" x14ac:dyDescent="0.25">
      <c r="B5390" s="257">
        <v>5327</v>
      </c>
      <c r="C5390" s="256">
        <v>144.18550331930459</v>
      </c>
    </row>
    <row r="5391" spans="2:3" x14ac:dyDescent="0.25">
      <c r="B5391" s="257">
        <v>5328</v>
      </c>
      <c r="C5391" s="256">
        <v>148.47282771477643</v>
      </c>
    </row>
    <row r="5392" spans="2:3" x14ac:dyDescent="0.25">
      <c r="B5392" s="257">
        <v>5329</v>
      </c>
      <c r="C5392" s="256">
        <v>122.75906458467961</v>
      </c>
    </row>
    <row r="5393" spans="2:3" x14ac:dyDescent="0.25">
      <c r="B5393" s="257">
        <v>5330</v>
      </c>
      <c r="C5393" s="256">
        <v>126.84114964084058</v>
      </c>
    </row>
    <row r="5394" spans="2:3" x14ac:dyDescent="0.25">
      <c r="B5394" s="257">
        <v>5331</v>
      </c>
      <c r="C5394" s="256">
        <v>126.4028540506099</v>
      </c>
    </row>
    <row r="5395" spans="2:3" x14ac:dyDescent="0.25">
      <c r="B5395" s="257">
        <v>5332</v>
      </c>
      <c r="C5395" s="256">
        <v>124.32069633543381</v>
      </c>
    </row>
    <row r="5396" spans="2:3" x14ac:dyDescent="0.25">
      <c r="B5396" s="257">
        <v>5333</v>
      </c>
      <c r="C5396" s="256">
        <v>167.8552661175961</v>
      </c>
    </row>
    <row r="5397" spans="2:3" x14ac:dyDescent="0.25">
      <c r="B5397" s="257">
        <v>5334</v>
      </c>
      <c r="C5397" s="256">
        <v>136.52938238750752</v>
      </c>
    </row>
    <row r="5398" spans="2:3" x14ac:dyDescent="0.25">
      <c r="B5398" s="257">
        <v>5335</v>
      </c>
      <c r="C5398" s="256">
        <v>92.129699777870911</v>
      </c>
    </row>
    <row r="5399" spans="2:3" x14ac:dyDescent="0.25">
      <c r="B5399" s="257">
        <v>5336</v>
      </c>
      <c r="C5399" s="256">
        <v>121.93182107828046</v>
      </c>
    </row>
    <row r="5400" spans="2:3" x14ac:dyDescent="0.25">
      <c r="B5400" s="257">
        <v>5337</v>
      </c>
      <c r="C5400" s="256">
        <v>90.218024725818822</v>
      </c>
    </row>
    <row r="5401" spans="2:3" x14ac:dyDescent="0.25">
      <c r="B5401" s="257">
        <v>5338</v>
      </c>
      <c r="C5401" s="256">
        <v>120.21451067617411</v>
      </c>
    </row>
    <row r="5402" spans="2:3" x14ac:dyDescent="0.25">
      <c r="B5402" s="257">
        <v>5339</v>
      </c>
      <c r="C5402" s="256">
        <v>118.92256132421259</v>
      </c>
    </row>
    <row r="5403" spans="2:3" x14ac:dyDescent="0.25">
      <c r="B5403" s="257">
        <v>5340</v>
      </c>
      <c r="C5403" s="256">
        <v>73.642356415816451</v>
      </c>
    </row>
    <row r="5404" spans="2:3" x14ac:dyDescent="0.25">
      <c r="B5404" s="257">
        <v>5341</v>
      </c>
      <c r="C5404" s="256">
        <v>80.342009838486575</v>
      </c>
    </row>
    <row r="5405" spans="2:3" x14ac:dyDescent="0.25">
      <c r="B5405" s="257">
        <v>5342</v>
      </c>
      <c r="C5405" s="256">
        <v>141.20617765420189</v>
      </c>
    </row>
    <row r="5406" spans="2:3" x14ac:dyDescent="0.25">
      <c r="B5406" s="257">
        <v>5343</v>
      </c>
      <c r="C5406" s="256">
        <v>127.80010921852976</v>
      </c>
    </row>
    <row r="5407" spans="2:3" x14ac:dyDescent="0.25">
      <c r="B5407" s="257">
        <v>5344</v>
      </c>
      <c r="C5407" s="256">
        <v>145.77140220056654</v>
      </c>
    </row>
    <row r="5408" spans="2:3" x14ac:dyDescent="0.25">
      <c r="B5408" s="257">
        <v>5345</v>
      </c>
      <c r="C5408" s="256">
        <v>122.27578555431283</v>
      </c>
    </row>
    <row r="5409" spans="2:3" x14ac:dyDescent="0.25">
      <c r="B5409" s="257">
        <v>5346</v>
      </c>
      <c r="C5409" s="256">
        <v>96.168923626366691</v>
      </c>
    </row>
    <row r="5410" spans="2:3" x14ac:dyDescent="0.25">
      <c r="B5410" s="257">
        <v>5347</v>
      </c>
      <c r="C5410" s="256">
        <v>119.60887379432545</v>
      </c>
    </row>
    <row r="5411" spans="2:3" x14ac:dyDescent="0.25">
      <c r="B5411" s="257">
        <v>5348</v>
      </c>
      <c r="C5411" s="256">
        <v>150.73747746380135</v>
      </c>
    </row>
    <row r="5412" spans="2:3" x14ac:dyDescent="0.25">
      <c r="B5412" s="257">
        <v>5349</v>
      </c>
      <c r="C5412" s="256">
        <v>130.99658000643754</v>
      </c>
    </row>
    <row r="5413" spans="2:3" x14ac:dyDescent="0.25">
      <c r="B5413" s="257">
        <v>5350</v>
      </c>
      <c r="C5413" s="256">
        <v>161.34815347160131</v>
      </c>
    </row>
    <row r="5414" spans="2:3" x14ac:dyDescent="0.25">
      <c r="B5414" s="257">
        <v>5351</v>
      </c>
      <c r="C5414" s="256">
        <v>138.52833103748682</v>
      </c>
    </row>
    <row r="5415" spans="2:3" x14ac:dyDescent="0.25">
      <c r="B5415" s="257">
        <v>5352</v>
      </c>
      <c r="C5415" s="256">
        <v>166.126154832304</v>
      </c>
    </row>
    <row r="5416" spans="2:3" x14ac:dyDescent="0.25">
      <c r="B5416" s="257">
        <v>5353</v>
      </c>
      <c r="C5416" s="256">
        <v>129.55851644564171</v>
      </c>
    </row>
    <row r="5417" spans="2:3" x14ac:dyDescent="0.25">
      <c r="B5417" s="257">
        <v>5354</v>
      </c>
      <c r="C5417" s="256">
        <v>137.88120683057917</v>
      </c>
    </row>
    <row r="5418" spans="2:3" x14ac:dyDescent="0.25">
      <c r="B5418" s="257">
        <v>5355</v>
      </c>
      <c r="C5418" s="256">
        <v>125.89458838394935</v>
      </c>
    </row>
    <row r="5419" spans="2:3" x14ac:dyDescent="0.25">
      <c r="B5419" s="257">
        <v>5356</v>
      </c>
      <c r="C5419" s="256">
        <v>166.93764235200393</v>
      </c>
    </row>
    <row r="5420" spans="2:3" x14ac:dyDescent="0.25">
      <c r="B5420" s="257">
        <v>5357</v>
      </c>
      <c r="C5420" s="256">
        <v>134.37605111503152</v>
      </c>
    </row>
    <row r="5421" spans="2:3" x14ac:dyDescent="0.25">
      <c r="B5421" s="257">
        <v>5358</v>
      </c>
      <c r="C5421" s="256">
        <v>75.604879027005637</v>
      </c>
    </row>
    <row r="5422" spans="2:3" x14ac:dyDescent="0.25">
      <c r="B5422" s="257">
        <v>5359</v>
      </c>
      <c r="C5422" s="256">
        <v>129.60517945336187</v>
      </c>
    </row>
    <row r="5423" spans="2:3" x14ac:dyDescent="0.25">
      <c r="B5423" s="257">
        <v>5360</v>
      </c>
      <c r="C5423" s="256">
        <v>127.68660476997592</v>
      </c>
    </row>
    <row r="5424" spans="2:3" x14ac:dyDescent="0.25">
      <c r="B5424" s="257">
        <v>5361</v>
      </c>
      <c r="C5424" s="256">
        <v>91.339832283271903</v>
      </c>
    </row>
    <row r="5425" spans="2:3" x14ac:dyDescent="0.25">
      <c r="B5425" s="257">
        <v>5362</v>
      </c>
      <c r="C5425" s="256">
        <v>129.77287553258969</v>
      </c>
    </row>
    <row r="5426" spans="2:3" x14ac:dyDescent="0.25">
      <c r="B5426" s="257">
        <v>5363</v>
      </c>
      <c r="C5426" s="256">
        <v>114.87358514628198</v>
      </c>
    </row>
    <row r="5427" spans="2:3" x14ac:dyDescent="0.25">
      <c r="B5427" s="257">
        <v>5364</v>
      </c>
      <c r="C5427" s="256">
        <v>99.685748369556038</v>
      </c>
    </row>
    <row r="5428" spans="2:3" x14ac:dyDescent="0.25">
      <c r="B5428" s="257">
        <v>5365</v>
      </c>
      <c r="C5428" s="256">
        <v>148.33263509932331</v>
      </c>
    </row>
    <row r="5429" spans="2:3" x14ac:dyDescent="0.25">
      <c r="B5429" s="257">
        <v>5366</v>
      </c>
      <c r="C5429" s="256">
        <v>72.513517087983104</v>
      </c>
    </row>
    <row r="5430" spans="2:3" x14ac:dyDescent="0.25">
      <c r="B5430" s="257">
        <v>5367</v>
      </c>
      <c r="C5430" s="256">
        <v>126.52753069404881</v>
      </c>
    </row>
    <row r="5431" spans="2:3" x14ac:dyDescent="0.25">
      <c r="B5431" s="257">
        <v>5368</v>
      </c>
      <c r="C5431" s="256">
        <v>79.820451854077049</v>
      </c>
    </row>
    <row r="5432" spans="2:3" x14ac:dyDescent="0.25">
      <c r="B5432" s="257">
        <v>5369</v>
      </c>
      <c r="C5432" s="256">
        <v>171.3856602791538</v>
      </c>
    </row>
    <row r="5433" spans="2:3" x14ac:dyDescent="0.25">
      <c r="B5433" s="257">
        <v>5370</v>
      </c>
      <c r="C5433" s="256">
        <v>114.22823597417378</v>
      </c>
    </row>
    <row r="5434" spans="2:3" x14ac:dyDescent="0.25">
      <c r="B5434" s="257">
        <v>5371</v>
      </c>
      <c r="C5434" s="256">
        <v>137.59426014514935</v>
      </c>
    </row>
    <row r="5435" spans="2:3" x14ac:dyDescent="0.25">
      <c r="B5435" s="257">
        <v>5372</v>
      </c>
      <c r="C5435" s="256">
        <v>56.728972841294123</v>
      </c>
    </row>
    <row r="5436" spans="2:3" x14ac:dyDescent="0.25">
      <c r="B5436" s="257">
        <v>5373</v>
      </c>
      <c r="C5436" s="256">
        <v>96.769877900811991</v>
      </c>
    </row>
    <row r="5437" spans="2:3" x14ac:dyDescent="0.25">
      <c r="B5437" s="257">
        <v>5374</v>
      </c>
      <c r="C5437" s="256">
        <v>119.20436064151063</v>
      </c>
    </row>
    <row r="5438" spans="2:3" x14ac:dyDescent="0.25">
      <c r="B5438" s="257">
        <v>5375</v>
      </c>
      <c r="C5438" s="256">
        <v>113.24122386908832</v>
      </c>
    </row>
    <row r="5439" spans="2:3" x14ac:dyDescent="0.25">
      <c r="B5439" s="257">
        <v>5376</v>
      </c>
      <c r="C5439" s="256">
        <v>124.15336573004451</v>
      </c>
    </row>
    <row r="5440" spans="2:3" x14ac:dyDescent="0.25">
      <c r="B5440" s="257">
        <v>5377</v>
      </c>
      <c r="C5440" s="256">
        <v>148.63437134312332</v>
      </c>
    </row>
    <row r="5441" spans="2:3" x14ac:dyDescent="0.25">
      <c r="B5441" s="257">
        <v>5378</v>
      </c>
      <c r="C5441" s="256">
        <v>92.796609177951183</v>
      </c>
    </row>
    <row r="5442" spans="2:3" x14ac:dyDescent="0.25">
      <c r="B5442" s="257">
        <v>5379</v>
      </c>
      <c r="C5442" s="256">
        <v>115.21966070164017</v>
      </c>
    </row>
    <row r="5443" spans="2:3" x14ac:dyDescent="0.25">
      <c r="B5443" s="257">
        <v>5380</v>
      </c>
      <c r="C5443" s="256">
        <v>158.87572385491649</v>
      </c>
    </row>
    <row r="5444" spans="2:3" x14ac:dyDescent="0.25">
      <c r="B5444" s="257">
        <v>5381</v>
      </c>
      <c r="C5444" s="256">
        <v>74.675955078910178</v>
      </c>
    </row>
    <row r="5445" spans="2:3" x14ac:dyDescent="0.25">
      <c r="B5445" s="257">
        <v>5382</v>
      </c>
      <c r="C5445" s="256">
        <v>98.0101970548331</v>
      </c>
    </row>
    <row r="5446" spans="2:3" x14ac:dyDescent="0.25">
      <c r="B5446" s="257">
        <v>5383</v>
      </c>
      <c r="C5446" s="256">
        <v>119.91476700546404</v>
      </c>
    </row>
    <row r="5447" spans="2:3" x14ac:dyDescent="0.25">
      <c r="B5447" s="257">
        <v>5384</v>
      </c>
      <c r="C5447" s="256">
        <v>137.6648266439849</v>
      </c>
    </row>
    <row r="5448" spans="2:3" x14ac:dyDescent="0.25">
      <c r="B5448" s="257">
        <v>5385</v>
      </c>
      <c r="C5448" s="256">
        <v>95.356225371030192</v>
      </c>
    </row>
    <row r="5449" spans="2:3" x14ac:dyDescent="0.25">
      <c r="B5449" s="257">
        <v>5386</v>
      </c>
      <c r="C5449" s="256">
        <v>101.68555144823873</v>
      </c>
    </row>
    <row r="5450" spans="2:3" x14ac:dyDescent="0.25">
      <c r="B5450" s="257">
        <v>5387</v>
      </c>
      <c r="C5450" s="256">
        <v>112.91742012441958</v>
      </c>
    </row>
    <row r="5451" spans="2:3" x14ac:dyDescent="0.25">
      <c r="B5451" s="257">
        <v>5388</v>
      </c>
      <c r="C5451" s="256">
        <v>115.5187662822035</v>
      </c>
    </row>
    <row r="5452" spans="2:3" x14ac:dyDescent="0.25">
      <c r="B5452" s="257">
        <v>5389</v>
      </c>
      <c r="C5452" s="256">
        <v>88.487243410452024</v>
      </c>
    </row>
    <row r="5453" spans="2:3" x14ac:dyDescent="0.25">
      <c r="B5453" s="257">
        <v>5390</v>
      </c>
      <c r="C5453" s="256">
        <v>72.830977490613606</v>
      </c>
    </row>
    <row r="5454" spans="2:3" x14ac:dyDescent="0.25">
      <c r="B5454" s="257">
        <v>5391</v>
      </c>
      <c r="C5454" s="256">
        <v>102.0752504974007</v>
      </c>
    </row>
    <row r="5455" spans="2:3" x14ac:dyDescent="0.25">
      <c r="B5455" s="257">
        <v>5392</v>
      </c>
      <c r="C5455" s="256">
        <v>122.57165554098664</v>
      </c>
    </row>
    <row r="5456" spans="2:3" x14ac:dyDescent="0.25">
      <c r="B5456" s="257">
        <v>5393</v>
      </c>
      <c r="C5456" s="256">
        <v>125.11288145768896</v>
      </c>
    </row>
    <row r="5457" spans="2:3" x14ac:dyDescent="0.25">
      <c r="B5457" s="257">
        <v>5394</v>
      </c>
      <c r="C5457" s="256">
        <v>102.92414694661849</v>
      </c>
    </row>
    <row r="5458" spans="2:3" x14ac:dyDescent="0.25">
      <c r="B5458" s="257">
        <v>5395</v>
      </c>
      <c r="C5458" s="256">
        <v>91.410098202831733</v>
      </c>
    </row>
    <row r="5459" spans="2:3" x14ac:dyDescent="0.25">
      <c r="B5459" s="257">
        <v>5396</v>
      </c>
      <c r="C5459" s="256">
        <v>87.881231648257511</v>
      </c>
    </row>
    <row r="5460" spans="2:3" x14ac:dyDescent="0.25">
      <c r="B5460" s="257">
        <v>5397</v>
      </c>
      <c r="C5460" s="256">
        <v>89.758198685851056</v>
      </c>
    </row>
    <row r="5461" spans="2:3" x14ac:dyDescent="0.25">
      <c r="B5461" s="257">
        <v>5398</v>
      </c>
      <c r="C5461" s="256">
        <v>131.53085726908327</v>
      </c>
    </row>
    <row r="5462" spans="2:3" x14ac:dyDescent="0.25">
      <c r="B5462" s="257">
        <v>5399</v>
      </c>
      <c r="C5462" s="256">
        <v>124.68686191243516</v>
      </c>
    </row>
    <row r="5463" spans="2:3" x14ac:dyDescent="0.25">
      <c r="B5463" s="257">
        <v>5400</v>
      </c>
      <c r="C5463" s="256">
        <v>89.912452878772172</v>
      </c>
    </row>
    <row r="5464" spans="2:3" x14ac:dyDescent="0.25">
      <c r="B5464" s="257">
        <v>5401</v>
      </c>
      <c r="C5464" s="256">
        <v>90.047346606017996</v>
      </c>
    </row>
    <row r="5465" spans="2:3" x14ac:dyDescent="0.25">
      <c r="B5465" s="257">
        <v>5402</v>
      </c>
      <c r="C5465" s="256">
        <v>94.017179266710926</v>
      </c>
    </row>
    <row r="5466" spans="2:3" x14ac:dyDescent="0.25">
      <c r="B5466" s="257">
        <v>5403</v>
      </c>
      <c r="C5466" s="256">
        <v>138.36039257954366</v>
      </c>
    </row>
    <row r="5467" spans="2:3" x14ac:dyDescent="0.25">
      <c r="B5467" s="257">
        <v>5404</v>
      </c>
      <c r="C5467" s="256">
        <v>111.96510551624972</v>
      </c>
    </row>
    <row r="5468" spans="2:3" x14ac:dyDescent="0.25">
      <c r="B5468" s="257">
        <v>5405</v>
      </c>
      <c r="C5468" s="256">
        <v>135.15270808777979</v>
      </c>
    </row>
    <row r="5469" spans="2:3" x14ac:dyDescent="0.25">
      <c r="B5469" s="257">
        <v>5406</v>
      </c>
      <c r="C5469" s="256">
        <v>147.45186028525501</v>
      </c>
    </row>
    <row r="5470" spans="2:3" x14ac:dyDescent="0.25">
      <c r="B5470" s="257">
        <v>5407</v>
      </c>
      <c r="C5470" s="256">
        <v>73.103302891475948</v>
      </c>
    </row>
    <row r="5471" spans="2:3" x14ac:dyDescent="0.25">
      <c r="B5471" s="257">
        <v>5408</v>
      </c>
      <c r="C5471" s="256">
        <v>110.81412120732058</v>
      </c>
    </row>
    <row r="5472" spans="2:3" x14ac:dyDescent="0.25">
      <c r="B5472" s="257">
        <v>5409</v>
      </c>
      <c r="C5472" s="256">
        <v>136.11915519580458</v>
      </c>
    </row>
    <row r="5473" spans="2:3" x14ac:dyDescent="0.25">
      <c r="B5473" s="257">
        <v>5410</v>
      </c>
      <c r="C5473" s="256">
        <v>94.393607794199042</v>
      </c>
    </row>
    <row r="5474" spans="2:3" x14ac:dyDescent="0.25">
      <c r="B5474" s="257">
        <v>5411</v>
      </c>
      <c r="C5474" s="256">
        <v>139.41498812964969</v>
      </c>
    </row>
    <row r="5475" spans="2:3" x14ac:dyDescent="0.25">
      <c r="B5475" s="257">
        <v>5412</v>
      </c>
      <c r="C5475" s="256">
        <v>85.684087886576776</v>
      </c>
    </row>
    <row r="5476" spans="2:3" x14ac:dyDescent="0.25">
      <c r="B5476" s="257">
        <v>5413</v>
      </c>
      <c r="C5476" s="256">
        <v>131.77066947279798</v>
      </c>
    </row>
    <row r="5477" spans="2:3" x14ac:dyDescent="0.25">
      <c r="B5477" s="257">
        <v>5414</v>
      </c>
      <c r="C5477" s="256">
        <v>112.95809816406715</v>
      </c>
    </row>
    <row r="5478" spans="2:3" x14ac:dyDescent="0.25">
      <c r="B5478" s="257">
        <v>5415</v>
      </c>
      <c r="C5478" s="256">
        <v>98.735177793538654</v>
      </c>
    </row>
    <row r="5479" spans="2:3" x14ac:dyDescent="0.25">
      <c r="B5479" s="257">
        <v>5416</v>
      </c>
      <c r="C5479" s="256">
        <v>78.377381711770283</v>
      </c>
    </row>
    <row r="5480" spans="2:3" x14ac:dyDescent="0.25">
      <c r="B5480" s="257">
        <v>5417</v>
      </c>
      <c r="C5480" s="256">
        <v>138.55413062646795</v>
      </c>
    </row>
    <row r="5481" spans="2:3" x14ac:dyDescent="0.25">
      <c r="B5481" s="257">
        <v>5418</v>
      </c>
      <c r="C5481" s="256">
        <v>153.77768849300182</v>
      </c>
    </row>
    <row r="5482" spans="2:3" x14ac:dyDescent="0.25">
      <c r="B5482" s="257">
        <v>5419</v>
      </c>
      <c r="C5482" s="256">
        <v>125.03114965849444</v>
      </c>
    </row>
    <row r="5483" spans="2:3" x14ac:dyDescent="0.25">
      <c r="B5483" s="257">
        <v>5420</v>
      </c>
      <c r="C5483" s="256">
        <v>116.96458042648368</v>
      </c>
    </row>
    <row r="5484" spans="2:3" x14ac:dyDescent="0.25">
      <c r="B5484" s="257">
        <v>5421</v>
      </c>
      <c r="C5484" s="256">
        <v>179.93188443442133</v>
      </c>
    </row>
    <row r="5485" spans="2:3" x14ac:dyDescent="0.25">
      <c r="B5485" s="257">
        <v>5422</v>
      </c>
      <c r="C5485" s="256">
        <v>104.35842253723203</v>
      </c>
    </row>
    <row r="5486" spans="2:3" x14ac:dyDescent="0.25">
      <c r="B5486" s="257">
        <v>5423</v>
      </c>
      <c r="C5486" s="256">
        <v>101.05588303774645</v>
      </c>
    </row>
    <row r="5487" spans="2:3" x14ac:dyDescent="0.25">
      <c r="B5487" s="257">
        <v>5424</v>
      </c>
      <c r="C5487" s="256">
        <v>116.0768402774323</v>
      </c>
    </row>
    <row r="5488" spans="2:3" x14ac:dyDescent="0.25">
      <c r="B5488" s="257">
        <v>5425</v>
      </c>
      <c r="C5488" s="256">
        <v>125.19964541955777</v>
      </c>
    </row>
    <row r="5489" spans="2:3" x14ac:dyDescent="0.25">
      <c r="B5489" s="257">
        <v>5426</v>
      </c>
      <c r="C5489" s="256">
        <v>128.67164945301437</v>
      </c>
    </row>
    <row r="5490" spans="2:3" x14ac:dyDescent="0.25">
      <c r="B5490" s="257">
        <v>5427</v>
      </c>
      <c r="C5490" s="256">
        <v>129.05850725385778</v>
      </c>
    </row>
    <row r="5491" spans="2:3" x14ac:dyDescent="0.25">
      <c r="B5491" s="257">
        <v>5428</v>
      </c>
      <c r="C5491" s="256">
        <v>116.92738828097022</v>
      </c>
    </row>
    <row r="5492" spans="2:3" x14ac:dyDescent="0.25">
      <c r="B5492" s="257">
        <v>5429</v>
      </c>
      <c r="C5492" s="256">
        <v>129.25548588521349</v>
      </c>
    </row>
    <row r="5493" spans="2:3" x14ac:dyDescent="0.25">
      <c r="B5493" s="257">
        <v>5430</v>
      </c>
      <c r="C5493" s="256">
        <v>137.88397869202856</v>
      </c>
    </row>
    <row r="5494" spans="2:3" x14ac:dyDescent="0.25">
      <c r="B5494" s="257">
        <v>5431</v>
      </c>
      <c r="C5494" s="256">
        <v>106.23839665546248</v>
      </c>
    </row>
    <row r="5495" spans="2:3" x14ac:dyDescent="0.25">
      <c r="B5495" s="257">
        <v>5432</v>
      </c>
      <c r="C5495" s="256">
        <v>159.23497339279066</v>
      </c>
    </row>
    <row r="5496" spans="2:3" x14ac:dyDescent="0.25">
      <c r="B5496" s="257">
        <v>5433</v>
      </c>
      <c r="C5496" s="256">
        <v>133.38218012340769</v>
      </c>
    </row>
    <row r="5497" spans="2:3" x14ac:dyDescent="0.25">
      <c r="B5497" s="257">
        <v>5434</v>
      </c>
      <c r="C5497" s="256">
        <v>142.60078223666244</v>
      </c>
    </row>
    <row r="5498" spans="2:3" x14ac:dyDescent="0.25">
      <c r="B5498" s="257">
        <v>5435</v>
      </c>
      <c r="C5498" s="256">
        <v>137.19011911590866</v>
      </c>
    </row>
    <row r="5499" spans="2:3" x14ac:dyDescent="0.25">
      <c r="B5499" s="257">
        <v>5436</v>
      </c>
      <c r="C5499" s="256">
        <v>121.28346210736048</v>
      </c>
    </row>
    <row r="5500" spans="2:3" x14ac:dyDescent="0.25">
      <c r="B5500" s="257">
        <v>5437</v>
      </c>
      <c r="C5500" s="256">
        <v>136.82272873910443</v>
      </c>
    </row>
    <row r="5501" spans="2:3" x14ac:dyDescent="0.25">
      <c r="B5501" s="257">
        <v>5438</v>
      </c>
      <c r="C5501" s="256">
        <v>108.3738708790207</v>
      </c>
    </row>
    <row r="5502" spans="2:3" x14ac:dyDescent="0.25">
      <c r="B5502" s="257">
        <v>5439</v>
      </c>
      <c r="C5502" s="256">
        <v>78.378807773606269</v>
      </c>
    </row>
    <row r="5503" spans="2:3" x14ac:dyDescent="0.25">
      <c r="B5503" s="257">
        <v>5440</v>
      </c>
      <c r="C5503" s="256">
        <v>143.79443837962708</v>
      </c>
    </row>
    <row r="5504" spans="2:3" x14ac:dyDescent="0.25">
      <c r="B5504" s="257">
        <v>5441</v>
      </c>
      <c r="C5504" s="256">
        <v>134.00332077738162</v>
      </c>
    </row>
    <row r="5505" spans="2:3" x14ac:dyDescent="0.25">
      <c r="B5505" s="257">
        <v>5442</v>
      </c>
      <c r="C5505" s="256">
        <v>143.35183656088444</v>
      </c>
    </row>
    <row r="5506" spans="2:3" x14ac:dyDescent="0.25">
      <c r="B5506" s="257">
        <v>5443</v>
      </c>
      <c r="C5506" s="256">
        <v>73.968885982374729</v>
      </c>
    </row>
    <row r="5507" spans="2:3" x14ac:dyDescent="0.25">
      <c r="B5507" s="257">
        <v>5444</v>
      </c>
      <c r="C5507" s="256">
        <v>99.221781234983638</v>
      </c>
    </row>
    <row r="5508" spans="2:3" x14ac:dyDescent="0.25">
      <c r="B5508" s="257">
        <v>5445</v>
      </c>
      <c r="C5508" s="256">
        <v>133.03771670254517</v>
      </c>
    </row>
    <row r="5509" spans="2:3" x14ac:dyDescent="0.25">
      <c r="B5509" s="257">
        <v>5446</v>
      </c>
      <c r="C5509" s="256">
        <v>142.61143584883013</v>
      </c>
    </row>
    <row r="5510" spans="2:3" x14ac:dyDescent="0.25">
      <c r="B5510" s="257">
        <v>5447</v>
      </c>
      <c r="C5510" s="256">
        <v>93.280841042168589</v>
      </c>
    </row>
    <row r="5511" spans="2:3" x14ac:dyDescent="0.25">
      <c r="B5511" s="257">
        <v>5448</v>
      </c>
      <c r="C5511" s="256">
        <v>151.3952024189775</v>
      </c>
    </row>
    <row r="5512" spans="2:3" x14ac:dyDescent="0.25">
      <c r="B5512" s="257">
        <v>5449</v>
      </c>
      <c r="C5512" s="256">
        <v>149.50765049691211</v>
      </c>
    </row>
    <row r="5513" spans="2:3" x14ac:dyDescent="0.25">
      <c r="B5513" s="257">
        <v>5450</v>
      </c>
      <c r="C5513" s="256">
        <v>105.995598033883</v>
      </c>
    </row>
    <row r="5514" spans="2:3" x14ac:dyDescent="0.25">
      <c r="B5514" s="257">
        <v>5451</v>
      </c>
      <c r="C5514" s="256">
        <v>124.78041678950039</v>
      </c>
    </row>
    <row r="5515" spans="2:3" x14ac:dyDescent="0.25">
      <c r="B5515" s="257">
        <v>5452</v>
      </c>
      <c r="C5515" s="256">
        <v>89.810438182814678</v>
      </c>
    </row>
    <row r="5516" spans="2:3" x14ac:dyDescent="0.25">
      <c r="B5516" s="257">
        <v>5453</v>
      </c>
      <c r="C5516" s="256">
        <v>126.22298832813439</v>
      </c>
    </row>
    <row r="5517" spans="2:3" x14ac:dyDescent="0.25">
      <c r="B5517" s="257">
        <v>5454</v>
      </c>
      <c r="C5517" s="256">
        <v>89.406191176671214</v>
      </c>
    </row>
    <row r="5518" spans="2:3" x14ac:dyDescent="0.25">
      <c r="B5518" s="257">
        <v>5455</v>
      </c>
      <c r="C5518" s="256">
        <v>116.94373057847707</v>
      </c>
    </row>
    <row r="5519" spans="2:3" x14ac:dyDescent="0.25">
      <c r="B5519" s="257">
        <v>5456</v>
      </c>
      <c r="C5519" s="256">
        <v>108.76988098814778</v>
      </c>
    </row>
    <row r="5520" spans="2:3" x14ac:dyDescent="0.25">
      <c r="B5520" s="257">
        <v>5457</v>
      </c>
      <c r="C5520" s="256">
        <v>97.215791782401197</v>
      </c>
    </row>
    <row r="5521" spans="2:3" x14ac:dyDescent="0.25">
      <c r="B5521" s="257">
        <v>5458</v>
      </c>
      <c r="C5521" s="256">
        <v>132.25582741209607</v>
      </c>
    </row>
    <row r="5522" spans="2:3" x14ac:dyDescent="0.25">
      <c r="B5522" s="257">
        <v>5459</v>
      </c>
      <c r="C5522" s="256">
        <v>108.47064170246821</v>
      </c>
    </row>
    <row r="5523" spans="2:3" x14ac:dyDescent="0.25">
      <c r="B5523" s="257">
        <v>5460</v>
      </c>
      <c r="C5523" s="256">
        <v>96.047671124655835</v>
      </c>
    </row>
    <row r="5524" spans="2:3" x14ac:dyDescent="0.25">
      <c r="B5524" s="257">
        <v>5461</v>
      </c>
      <c r="C5524" s="256">
        <v>103.14633899708157</v>
      </c>
    </row>
    <row r="5525" spans="2:3" x14ac:dyDescent="0.25">
      <c r="B5525" s="257">
        <v>5462</v>
      </c>
      <c r="C5525" s="256">
        <v>116.23608678493861</v>
      </c>
    </row>
    <row r="5526" spans="2:3" x14ac:dyDescent="0.25">
      <c r="B5526" s="257">
        <v>5463</v>
      </c>
      <c r="C5526" s="256">
        <v>118.57840459494628</v>
      </c>
    </row>
    <row r="5527" spans="2:3" x14ac:dyDescent="0.25">
      <c r="B5527" s="257">
        <v>5464</v>
      </c>
      <c r="C5527" s="256">
        <v>158.10272222274017</v>
      </c>
    </row>
    <row r="5528" spans="2:3" x14ac:dyDescent="0.25">
      <c r="B5528" s="257">
        <v>5465</v>
      </c>
      <c r="C5528" s="256">
        <v>107.91095535731233</v>
      </c>
    </row>
    <row r="5529" spans="2:3" x14ac:dyDescent="0.25">
      <c r="B5529" s="257">
        <v>5466</v>
      </c>
      <c r="C5529" s="256">
        <v>103.88071767281309</v>
      </c>
    </row>
    <row r="5530" spans="2:3" x14ac:dyDescent="0.25">
      <c r="B5530" s="257">
        <v>5467</v>
      </c>
      <c r="C5530" s="256">
        <v>166.27001702626069</v>
      </c>
    </row>
    <row r="5531" spans="2:3" x14ac:dyDescent="0.25">
      <c r="B5531" s="257">
        <v>5468</v>
      </c>
      <c r="C5531" s="256">
        <v>101.3578225164801</v>
      </c>
    </row>
    <row r="5532" spans="2:3" x14ac:dyDescent="0.25">
      <c r="B5532" s="257">
        <v>5469</v>
      </c>
      <c r="C5532" s="256">
        <v>136.81346345237247</v>
      </c>
    </row>
    <row r="5533" spans="2:3" x14ac:dyDescent="0.25">
      <c r="B5533" s="257">
        <v>5470</v>
      </c>
      <c r="C5533" s="256">
        <v>88.086411992314339</v>
      </c>
    </row>
    <row r="5534" spans="2:3" x14ac:dyDescent="0.25">
      <c r="B5534" s="257">
        <v>5471</v>
      </c>
      <c r="C5534" s="256">
        <v>105.24080978205772</v>
      </c>
    </row>
    <row r="5535" spans="2:3" x14ac:dyDescent="0.25">
      <c r="B5535" s="257">
        <v>5472</v>
      </c>
      <c r="C5535" s="256">
        <v>119.71348454081703</v>
      </c>
    </row>
    <row r="5536" spans="2:3" x14ac:dyDescent="0.25">
      <c r="B5536" s="257">
        <v>5473</v>
      </c>
      <c r="C5536" s="256">
        <v>136.26266076660573</v>
      </c>
    </row>
    <row r="5537" spans="2:3" x14ac:dyDescent="0.25">
      <c r="B5537" s="257">
        <v>5474</v>
      </c>
      <c r="C5537" s="256">
        <v>141.74148375485731</v>
      </c>
    </row>
    <row r="5538" spans="2:3" x14ac:dyDescent="0.25">
      <c r="B5538" s="257">
        <v>5475</v>
      </c>
      <c r="C5538" s="256">
        <v>74.581065851865361</v>
      </c>
    </row>
    <row r="5539" spans="2:3" x14ac:dyDescent="0.25">
      <c r="B5539" s="257">
        <v>5476</v>
      </c>
      <c r="C5539" s="256">
        <v>106.00632696943593</v>
      </c>
    </row>
    <row r="5540" spans="2:3" x14ac:dyDescent="0.25">
      <c r="B5540" s="257">
        <v>5477</v>
      </c>
      <c r="C5540" s="256">
        <v>155.43960757854194</v>
      </c>
    </row>
    <row r="5541" spans="2:3" x14ac:dyDescent="0.25">
      <c r="B5541" s="257">
        <v>5478</v>
      </c>
      <c r="C5541" s="256">
        <v>78.465285689314243</v>
      </c>
    </row>
    <row r="5542" spans="2:3" x14ac:dyDescent="0.25">
      <c r="B5542" s="257">
        <v>5479</v>
      </c>
      <c r="C5542" s="256">
        <v>140.3833454606231</v>
      </c>
    </row>
    <row r="5543" spans="2:3" x14ac:dyDescent="0.25">
      <c r="B5543" s="257">
        <v>5480</v>
      </c>
      <c r="C5543" s="256">
        <v>94.909052357890133</v>
      </c>
    </row>
    <row r="5544" spans="2:3" x14ac:dyDescent="0.25">
      <c r="B5544" s="257">
        <v>5481</v>
      </c>
      <c r="C5544" s="256">
        <v>135.98411576772637</v>
      </c>
    </row>
    <row r="5545" spans="2:3" x14ac:dyDescent="0.25">
      <c r="B5545" s="257">
        <v>5482</v>
      </c>
      <c r="C5545" s="256">
        <v>128.18670799874354</v>
      </c>
    </row>
    <row r="5546" spans="2:3" x14ac:dyDescent="0.25">
      <c r="B5546" s="257">
        <v>5483</v>
      </c>
      <c r="C5546" s="256">
        <v>73.341795864452621</v>
      </c>
    </row>
    <row r="5547" spans="2:3" x14ac:dyDescent="0.25">
      <c r="B5547" s="257">
        <v>5484</v>
      </c>
      <c r="C5547" s="256">
        <v>159.59101474037686</v>
      </c>
    </row>
    <row r="5548" spans="2:3" x14ac:dyDescent="0.25">
      <c r="B5548" s="257">
        <v>5485</v>
      </c>
      <c r="C5548" s="256">
        <v>101.55884878227953</v>
      </c>
    </row>
    <row r="5549" spans="2:3" x14ac:dyDescent="0.25">
      <c r="B5549" s="257">
        <v>5486</v>
      </c>
      <c r="C5549" s="256">
        <v>124.7261479643623</v>
      </c>
    </row>
    <row r="5550" spans="2:3" x14ac:dyDescent="0.25">
      <c r="B5550" s="257">
        <v>5487</v>
      </c>
      <c r="C5550" s="256">
        <v>101.03958101953579</v>
      </c>
    </row>
    <row r="5551" spans="2:3" x14ac:dyDescent="0.25">
      <c r="B5551" s="257">
        <v>5488</v>
      </c>
      <c r="C5551" s="256">
        <v>146.34742270414861</v>
      </c>
    </row>
    <row r="5552" spans="2:3" x14ac:dyDescent="0.25">
      <c r="B5552" s="257">
        <v>5489</v>
      </c>
      <c r="C5552" s="256">
        <v>170.0675092672127</v>
      </c>
    </row>
    <row r="5553" spans="2:3" x14ac:dyDescent="0.25">
      <c r="B5553" s="257">
        <v>5490</v>
      </c>
      <c r="C5553" s="256">
        <v>159.43408946772962</v>
      </c>
    </row>
    <row r="5554" spans="2:3" x14ac:dyDescent="0.25">
      <c r="B5554" s="257">
        <v>5491</v>
      </c>
      <c r="C5554" s="256">
        <v>95.408244619370791</v>
      </c>
    </row>
    <row r="5555" spans="2:3" x14ac:dyDescent="0.25">
      <c r="B5555" s="257">
        <v>5492</v>
      </c>
      <c r="C5555" s="256">
        <v>163.47141813684965</v>
      </c>
    </row>
    <row r="5556" spans="2:3" x14ac:dyDescent="0.25">
      <c r="B5556" s="257">
        <v>5493</v>
      </c>
      <c r="C5556" s="256">
        <v>109.85373414071026</v>
      </c>
    </row>
    <row r="5557" spans="2:3" x14ac:dyDescent="0.25">
      <c r="B5557" s="257">
        <v>5494</v>
      </c>
      <c r="C5557" s="256">
        <v>70.419760335312588</v>
      </c>
    </row>
    <row r="5558" spans="2:3" x14ac:dyDescent="0.25">
      <c r="B5558" s="257">
        <v>5495</v>
      </c>
      <c r="C5558" s="256">
        <v>46.829274479254835</v>
      </c>
    </row>
    <row r="5559" spans="2:3" x14ac:dyDescent="0.25">
      <c r="B5559" s="257">
        <v>5496</v>
      </c>
      <c r="C5559" s="256">
        <v>120.09242072563532</v>
      </c>
    </row>
    <row r="5560" spans="2:3" x14ac:dyDescent="0.25">
      <c r="B5560" s="257">
        <v>5497</v>
      </c>
      <c r="C5560" s="256">
        <v>93.182005102633326</v>
      </c>
    </row>
    <row r="5561" spans="2:3" x14ac:dyDescent="0.25">
      <c r="B5561" s="257">
        <v>5498</v>
      </c>
      <c r="C5561" s="256">
        <v>102.23376364187027</v>
      </c>
    </row>
    <row r="5562" spans="2:3" x14ac:dyDescent="0.25">
      <c r="B5562" s="257">
        <v>5499</v>
      </c>
      <c r="C5562" s="256">
        <v>132.45126512723868</v>
      </c>
    </row>
    <row r="5563" spans="2:3" x14ac:dyDescent="0.25">
      <c r="B5563" s="257">
        <v>5500</v>
      </c>
      <c r="C5563" s="256">
        <v>97.117051034032443</v>
      </c>
    </row>
    <row r="5564" spans="2:3" x14ac:dyDescent="0.25">
      <c r="B5564" s="257">
        <v>5501</v>
      </c>
      <c r="C5564" s="256">
        <v>129.7712839360735</v>
      </c>
    </row>
    <row r="5565" spans="2:3" x14ac:dyDescent="0.25">
      <c r="B5565" s="257">
        <v>5502</v>
      </c>
      <c r="C5565" s="256">
        <v>89.173417129839194</v>
      </c>
    </row>
    <row r="5566" spans="2:3" x14ac:dyDescent="0.25">
      <c r="B5566" s="257">
        <v>5503</v>
      </c>
      <c r="C5566" s="256">
        <v>135.13940369150927</v>
      </c>
    </row>
    <row r="5567" spans="2:3" x14ac:dyDescent="0.25">
      <c r="B5567" s="257">
        <v>5504</v>
      </c>
      <c r="C5567" s="256">
        <v>129.26856565878705</v>
      </c>
    </row>
    <row r="5568" spans="2:3" x14ac:dyDescent="0.25">
      <c r="B5568" s="257">
        <v>5505</v>
      </c>
      <c r="C5568" s="256">
        <v>110.40061755483488</v>
      </c>
    </row>
    <row r="5569" spans="2:3" x14ac:dyDescent="0.25">
      <c r="B5569" s="257">
        <v>5506</v>
      </c>
      <c r="C5569" s="256">
        <v>137.89827178946078</v>
      </c>
    </row>
    <row r="5570" spans="2:3" x14ac:dyDescent="0.25">
      <c r="B5570" s="257">
        <v>5507</v>
      </c>
      <c r="C5570" s="256">
        <v>98.09078696835644</v>
      </c>
    </row>
    <row r="5571" spans="2:3" x14ac:dyDescent="0.25">
      <c r="B5571" s="257">
        <v>5508</v>
      </c>
      <c r="C5571" s="256">
        <v>87.412268351380561</v>
      </c>
    </row>
    <row r="5572" spans="2:3" x14ac:dyDescent="0.25">
      <c r="B5572" s="257">
        <v>5509</v>
      </c>
      <c r="C5572" s="256">
        <v>136.72806955369725</v>
      </c>
    </row>
    <row r="5573" spans="2:3" x14ac:dyDescent="0.25">
      <c r="B5573" s="257">
        <v>5510</v>
      </c>
      <c r="C5573" s="256">
        <v>133.99134695526462</v>
      </c>
    </row>
    <row r="5574" spans="2:3" x14ac:dyDescent="0.25">
      <c r="B5574" s="257">
        <v>5511</v>
      </c>
      <c r="C5574" s="256">
        <v>97.1059975698643</v>
      </c>
    </row>
    <row r="5575" spans="2:3" x14ac:dyDescent="0.25">
      <c r="B5575" s="257">
        <v>5512</v>
      </c>
      <c r="C5575" s="256">
        <v>126.32499955540302</v>
      </c>
    </row>
    <row r="5576" spans="2:3" x14ac:dyDescent="0.25">
      <c r="B5576" s="257">
        <v>5513</v>
      </c>
      <c r="C5576" s="256">
        <v>113.35716215813733</v>
      </c>
    </row>
    <row r="5577" spans="2:3" x14ac:dyDescent="0.25">
      <c r="B5577" s="257">
        <v>5514</v>
      </c>
      <c r="C5577" s="256">
        <v>113.28935773737186</v>
      </c>
    </row>
    <row r="5578" spans="2:3" x14ac:dyDescent="0.25">
      <c r="B5578" s="257">
        <v>5515</v>
      </c>
      <c r="C5578" s="256">
        <v>77.763692519260715</v>
      </c>
    </row>
    <row r="5579" spans="2:3" x14ac:dyDescent="0.25">
      <c r="B5579" s="257">
        <v>5516</v>
      </c>
      <c r="C5579" s="256">
        <v>125.85573468145158</v>
      </c>
    </row>
    <row r="5580" spans="2:3" x14ac:dyDescent="0.25">
      <c r="B5580" s="257">
        <v>5517</v>
      </c>
      <c r="C5580" s="256">
        <v>143.19214981070746</v>
      </c>
    </row>
    <row r="5581" spans="2:3" x14ac:dyDescent="0.25">
      <c r="B5581" s="257">
        <v>5518</v>
      </c>
      <c r="C5581" s="256">
        <v>98.242615227734291</v>
      </c>
    </row>
    <row r="5582" spans="2:3" x14ac:dyDescent="0.25">
      <c r="B5582" s="257">
        <v>5519</v>
      </c>
      <c r="C5582" s="256">
        <v>78.816402937365027</v>
      </c>
    </row>
    <row r="5583" spans="2:3" x14ac:dyDescent="0.25">
      <c r="B5583" s="257">
        <v>5520</v>
      </c>
      <c r="C5583" s="256">
        <v>144.62655995234789</v>
      </c>
    </row>
    <row r="5584" spans="2:3" x14ac:dyDescent="0.25">
      <c r="B5584" s="257">
        <v>5521</v>
      </c>
      <c r="C5584" s="256">
        <v>152.93994743610415</v>
      </c>
    </row>
    <row r="5585" spans="2:3" x14ac:dyDescent="0.25">
      <c r="B5585" s="257">
        <v>5522</v>
      </c>
      <c r="C5585" s="256">
        <v>137.45062512545016</v>
      </c>
    </row>
    <row r="5586" spans="2:3" x14ac:dyDescent="0.25">
      <c r="B5586" s="257">
        <v>5523</v>
      </c>
      <c r="C5586" s="256">
        <v>110.52502637952944</v>
      </c>
    </row>
    <row r="5587" spans="2:3" x14ac:dyDescent="0.25">
      <c r="B5587" s="257">
        <v>5524</v>
      </c>
      <c r="C5587" s="256">
        <v>99.394787660156382</v>
      </c>
    </row>
    <row r="5588" spans="2:3" x14ac:dyDescent="0.25">
      <c r="B5588" s="257">
        <v>5525</v>
      </c>
      <c r="C5588" s="256">
        <v>85.476870606705205</v>
      </c>
    </row>
    <row r="5589" spans="2:3" x14ac:dyDescent="0.25">
      <c r="B5589" s="257">
        <v>5526</v>
      </c>
      <c r="C5589" s="256">
        <v>123.75249482250643</v>
      </c>
    </row>
    <row r="5590" spans="2:3" x14ac:dyDescent="0.25">
      <c r="B5590" s="257">
        <v>5527</v>
      </c>
      <c r="C5590" s="256">
        <v>108.00798133133185</v>
      </c>
    </row>
    <row r="5591" spans="2:3" x14ac:dyDescent="0.25">
      <c r="B5591" s="257">
        <v>5528</v>
      </c>
      <c r="C5591" s="256">
        <v>68.581543453420551</v>
      </c>
    </row>
    <row r="5592" spans="2:3" x14ac:dyDescent="0.25">
      <c r="B5592" s="257">
        <v>5529</v>
      </c>
      <c r="C5592" s="256">
        <v>137.4320844082157</v>
      </c>
    </row>
    <row r="5593" spans="2:3" x14ac:dyDescent="0.25">
      <c r="B5593" s="257">
        <v>5530</v>
      </c>
      <c r="C5593" s="256">
        <v>122.12467044668821</v>
      </c>
    </row>
    <row r="5594" spans="2:3" x14ac:dyDescent="0.25">
      <c r="B5594" s="257">
        <v>5531</v>
      </c>
      <c r="C5594" s="256">
        <v>127.17881104653988</v>
      </c>
    </row>
    <row r="5595" spans="2:3" x14ac:dyDescent="0.25">
      <c r="B5595" s="257">
        <v>5532</v>
      </c>
      <c r="C5595" s="256">
        <v>119.4722203696505</v>
      </c>
    </row>
    <row r="5596" spans="2:3" x14ac:dyDescent="0.25">
      <c r="B5596" s="257">
        <v>5533</v>
      </c>
      <c r="C5596" s="256">
        <v>108.64969174981022</v>
      </c>
    </row>
    <row r="5597" spans="2:3" x14ac:dyDescent="0.25">
      <c r="B5597" s="257">
        <v>5534</v>
      </c>
      <c r="C5597" s="256">
        <v>154.04308070444358</v>
      </c>
    </row>
    <row r="5598" spans="2:3" x14ac:dyDescent="0.25">
      <c r="B5598" s="257">
        <v>5535</v>
      </c>
      <c r="C5598" s="256">
        <v>139.4131758916642</v>
      </c>
    </row>
    <row r="5599" spans="2:3" x14ac:dyDescent="0.25">
      <c r="B5599" s="257">
        <v>5536</v>
      </c>
      <c r="C5599" s="256">
        <v>147.06066015477697</v>
      </c>
    </row>
    <row r="5600" spans="2:3" x14ac:dyDescent="0.25">
      <c r="B5600" s="257">
        <v>5537</v>
      </c>
      <c r="C5600" s="256">
        <v>75.687604182157159</v>
      </c>
    </row>
    <row r="5601" spans="2:3" x14ac:dyDescent="0.25">
      <c r="B5601" s="257">
        <v>5538</v>
      </c>
      <c r="C5601" s="256">
        <v>97.774643423493842</v>
      </c>
    </row>
    <row r="5602" spans="2:3" x14ac:dyDescent="0.25">
      <c r="B5602" s="257">
        <v>5539</v>
      </c>
      <c r="C5602" s="256">
        <v>150.36461767982092</v>
      </c>
    </row>
    <row r="5603" spans="2:3" x14ac:dyDescent="0.25">
      <c r="B5603" s="257">
        <v>5540</v>
      </c>
      <c r="C5603" s="256">
        <v>124.16418410836438</v>
      </c>
    </row>
    <row r="5604" spans="2:3" x14ac:dyDescent="0.25">
      <c r="B5604" s="257">
        <v>5541</v>
      </c>
      <c r="C5604" s="256">
        <v>129.23853379572029</v>
      </c>
    </row>
    <row r="5605" spans="2:3" x14ac:dyDescent="0.25">
      <c r="B5605" s="257">
        <v>5542</v>
      </c>
      <c r="C5605" s="256">
        <v>131.2893267861968</v>
      </c>
    </row>
    <row r="5606" spans="2:3" x14ac:dyDescent="0.25">
      <c r="B5606" s="257">
        <v>5543</v>
      </c>
      <c r="C5606" s="256">
        <v>146.65383600702521</v>
      </c>
    </row>
    <row r="5607" spans="2:3" x14ac:dyDescent="0.25">
      <c r="B5607" s="257">
        <v>5544</v>
      </c>
      <c r="C5607" s="256">
        <v>105.9219451091098</v>
      </c>
    </row>
    <row r="5608" spans="2:3" x14ac:dyDescent="0.25">
      <c r="B5608" s="257">
        <v>5545</v>
      </c>
      <c r="C5608" s="256">
        <v>98.831192033479397</v>
      </c>
    </row>
    <row r="5609" spans="2:3" x14ac:dyDescent="0.25">
      <c r="B5609" s="257">
        <v>5546</v>
      </c>
      <c r="C5609" s="256">
        <v>110.79651668979348</v>
      </c>
    </row>
    <row r="5610" spans="2:3" x14ac:dyDescent="0.25">
      <c r="B5610" s="257">
        <v>5547</v>
      </c>
      <c r="C5610" s="256">
        <v>140.33338792389424</v>
      </c>
    </row>
    <row r="5611" spans="2:3" x14ac:dyDescent="0.25">
      <c r="B5611" s="257">
        <v>5548</v>
      </c>
      <c r="C5611" s="256">
        <v>127.4062867270739</v>
      </c>
    </row>
    <row r="5612" spans="2:3" x14ac:dyDescent="0.25">
      <c r="B5612" s="257">
        <v>5549</v>
      </c>
      <c r="C5612" s="256">
        <v>151.12060816390962</v>
      </c>
    </row>
    <row r="5613" spans="2:3" x14ac:dyDescent="0.25">
      <c r="B5613" s="257">
        <v>5550</v>
      </c>
      <c r="C5613" s="256">
        <v>84.240672978964795</v>
      </c>
    </row>
    <row r="5614" spans="2:3" x14ac:dyDescent="0.25">
      <c r="B5614" s="257">
        <v>5551</v>
      </c>
      <c r="C5614" s="256">
        <v>59.453516320300224</v>
      </c>
    </row>
    <row r="5615" spans="2:3" x14ac:dyDescent="0.25">
      <c r="B5615" s="257">
        <v>5552</v>
      </c>
      <c r="C5615" s="256">
        <v>109.96377800323194</v>
      </c>
    </row>
    <row r="5616" spans="2:3" x14ac:dyDescent="0.25">
      <c r="B5616" s="257">
        <v>5553</v>
      </c>
      <c r="C5616" s="256">
        <v>131.56906587577399</v>
      </c>
    </row>
    <row r="5617" spans="2:3" x14ac:dyDescent="0.25">
      <c r="B5617" s="257">
        <v>5554</v>
      </c>
      <c r="C5617" s="256">
        <v>169.84065728107296</v>
      </c>
    </row>
    <row r="5618" spans="2:3" x14ac:dyDescent="0.25">
      <c r="B5618" s="257">
        <v>5555</v>
      </c>
      <c r="C5618" s="256">
        <v>122.32185021768849</v>
      </c>
    </row>
    <row r="5619" spans="2:3" x14ac:dyDescent="0.25">
      <c r="B5619" s="257">
        <v>5556</v>
      </c>
      <c r="C5619" s="256">
        <v>124.4767157055891</v>
      </c>
    </row>
    <row r="5620" spans="2:3" x14ac:dyDescent="0.25">
      <c r="B5620" s="257">
        <v>5557</v>
      </c>
      <c r="C5620" s="256">
        <v>164.61893321044764</v>
      </c>
    </row>
    <row r="5621" spans="2:3" x14ac:dyDescent="0.25">
      <c r="B5621" s="257">
        <v>5558</v>
      </c>
      <c r="C5621" s="256">
        <v>151.5400844996071</v>
      </c>
    </row>
    <row r="5622" spans="2:3" x14ac:dyDescent="0.25">
      <c r="B5622" s="257">
        <v>5559</v>
      </c>
      <c r="C5622" s="256">
        <v>74.817437922925095</v>
      </c>
    </row>
    <row r="5623" spans="2:3" x14ac:dyDescent="0.25">
      <c r="B5623" s="257">
        <v>5560</v>
      </c>
      <c r="C5623" s="256">
        <v>122.59231261364647</v>
      </c>
    </row>
    <row r="5624" spans="2:3" x14ac:dyDescent="0.25">
      <c r="B5624" s="257">
        <v>5561</v>
      </c>
      <c r="C5624" s="256">
        <v>136.04464990839838</v>
      </c>
    </row>
    <row r="5625" spans="2:3" x14ac:dyDescent="0.25">
      <c r="B5625" s="257">
        <v>5562</v>
      </c>
      <c r="C5625" s="256">
        <v>111.27189126004082</v>
      </c>
    </row>
    <row r="5626" spans="2:3" x14ac:dyDescent="0.25">
      <c r="B5626" s="257">
        <v>5563</v>
      </c>
      <c r="C5626" s="256">
        <v>147.0165186960833</v>
      </c>
    </row>
    <row r="5627" spans="2:3" x14ac:dyDescent="0.25">
      <c r="B5627" s="257">
        <v>5564</v>
      </c>
      <c r="C5627" s="256">
        <v>106.16289739316599</v>
      </c>
    </row>
    <row r="5628" spans="2:3" x14ac:dyDescent="0.25">
      <c r="B5628" s="257">
        <v>5565</v>
      </c>
      <c r="C5628" s="256">
        <v>151.10452133123664</v>
      </c>
    </row>
    <row r="5629" spans="2:3" x14ac:dyDescent="0.25">
      <c r="B5629" s="257">
        <v>5566</v>
      </c>
      <c r="C5629" s="256">
        <v>118.18780464505728</v>
      </c>
    </row>
    <row r="5630" spans="2:3" x14ac:dyDescent="0.25">
      <c r="B5630" s="257">
        <v>5567</v>
      </c>
      <c r="C5630" s="256">
        <v>115.40571799526943</v>
      </c>
    </row>
    <row r="5631" spans="2:3" x14ac:dyDescent="0.25">
      <c r="B5631" s="257">
        <v>5568</v>
      </c>
      <c r="C5631" s="256">
        <v>98.819761945578605</v>
      </c>
    </row>
    <row r="5632" spans="2:3" x14ac:dyDescent="0.25">
      <c r="B5632" s="257">
        <v>5569</v>
      </c>
      <c r="C5632" s="256">
        <v>124.34460105638047</v>
      </c>
    </row>
    <row r="5633" spans="2:3" x14ac:dyDescent="0.25">
      <c r="B5633" s="257">
        <v>5570</v>
      </c>
      <c r="C5633" s="256">
        <v>108.34538018519351</v>
      </c>
    </row>
    <row r="5634" spans="2:3" x14ac:dyDescent="0.25">
      <c r="B5634" s="257">
        <v>5571</v>
      </c>
      <c r="C5634" s="256">
        <v>91.303507004861061</v>
      </c>
    </row>
    <row r="5635" spans="2:3" x14ac:dyDescent="0.25">
      <c r="B5635" s="257">
        <v>5572</v>
      </c>
      <c r="C5635" s="256">
        <v>117.93643305285377</v>
      </c>
    </row>
    <row r="5636" spans="2:3" x14ac:dyDescent="0.25">
      <c r="B5636" s="257">
        <v>5573</v>
      </c>
      <c r="C5636" s="256">
        <v>122.47084027141281</v>
      </c>
    </row>
    <row r="5637" spans="2:3" x14ac:dyDescent="0.25">
      <c r="B5637" s="257">
        <v>5574</v>
      </c>
      <c r="C5637" s="256">
        <v>109.27815312910306</v>
      </c>
    </row>
    <row r="5638" spans="2:3" x14ac:dyDescent="0.25">
      <c r="B5638" s="257">
        <v>5575</v>
      </c>
      <c r="C5638" s="256">
        <v>165.54548069801064</v>
      </c>
    </row>
    <row r="5639" spans="2:3" x14ac:dyDescent="0.25">
      <c r="B5639" s="257">
        <v>5576</v>
      </c>
      <c r="C5639" s="256">
        <v>100.72888114169771</v>
      </c>
    </row>
    <row r="5640" spans="2:3" x14ac:dyDescent="0.25">
      <c r="B5640" s="257">
        <v>5577</v>
      </c>
      <c r="C5640" s="256">
        <v>123.63520045869078</v>
      </c>
    </row>
    <row r="5641" spans="2:3" x14ac:dyDescent="0.25">
      <c r="B5641" s="257">
        <v>5578</v>
      </c>
      <c r="C5641" s="256">
        <v>120.90337784478321</v>
      </c>
    </row>
    <row r="5642" spans="2:3" x14ac:dyDescent="0.25">
      <c r="B5642" s="257">
        <v>5579</v>
      </c>
      <c r="C5642" s="256">
        <v>108.3232077448626</v>
      </c>
    </row>
    <row r="5643" spans="2:3" x14ac:dyDescent="0.25">
      <c r="B5643" s="257">
        <v>5580</v>
      </c>
      <c r="C5643" s="256">
        <v>86.19023305779973</v>
      </c>
    </row>
    <row r="5644" spans="2:3" x14ac:dyDescent="0.25">
      <c r="B5644" s="257">
        <v>5581</v>
      </c>
      <c r="C5644" s="256">
        <v>117.14566531406722</v>
      </c>
    </row>
    <row r="5645" spans="2:3" x14ac:dyDescent="0.25">
      <c r="B5645" s="257">
        <v>5582</v>
      </c>
      <c r="C5645" s="256">
        <v>136.33696133376409</v>
      </c>
    </row>
    <row r="5646" spans="2:3" x14ac:dyDescent="0.25">
      <c r="B5646" s="257">
        <v>5583</v>
      </c>
      <c r="C5646" s="256">
        <v>140.68724222394337</v>
      </c>
    </row>
    <row r="5647" spans="2:3" x14ac:dyDescent="0.25">
      <c r="B5647" s="257">
        <v>5584</v>
      </c>
      <c r="C5647" s="256">
        <v>163.89406380681683</v>
      </c>
    </row>
    <row r="5648" spans="2:3" x14ac:dyDescent="0.25">
      <c r="B5648" s="257">
        <v>5585</v>
      </c>
      <c r="C5648" s="256">
        <v>85.722966578762765</v>
      </c>
    </row>
    <row r="5649" spans="2:3" x14ac:dyDescent="0.25">
      <c r="B5649" s="257">
        <v>5586</v>
      </c>
      <c r="C5649" s="256">
        <v>151.6773739418673</v>
      </c>
    </row>
    <row r="5650" spans="2:3" x14ac:dyDescent="0.25">
      <c r="B5650" s="257">
        <v>5587</v>
      </c>
      <c r="C5650" s="256">
        <v>68.310620499124354</v>
      </c>
    </row>
    <row r="5651" spans="2:3" x14ac:dyDescent="0.25">
      <c r="B5651" s="257">
        <v>5588</v>
      </c>
      <c r="C5651" s="256">
        <v>108.69208722700375</v>
      </c>
    </row>
    <row r="5652" spans="2:3" x14ac:dyDescent="0.25">
      <c r="B5652" s="257">
        <v>5589</v>
      </c>
      <c r="C5652" s="256">
        <v>94.863762580291905</v>
      </c>
    </row>
    <row r="5653" spans="2:3" x14ac:dyDescent="0.25">
      <c r="B5653" s="257">
        <v>5590</v>
      </c>
      <c r="C5653" s="256">
        <v>88.160509911373794</v>
      </c>
    </row>
    <row r="5654" spans="2:3" x14ac:dyDescent="0.25">
      <c r="B5654" s="257">
        <v>5591</v>
      </c>
      <c r="C5654" s="256">
        <v>145.23015029459259</v>
      </c>
    </row>
    <row r="5655" spans="2:3" x14ac:dyDescent="0.25">
      <c r="B5655" s="257">
        <v>5592</v>
      </c>
      <c r="C5655" s="256">
        <v>115.02543465874294</v>
      </c>
    </row>
    <row r="5656" spans="2:3" x14ac:dyDescent="0.25">
      <c r="B5656" s="257">
        <v>5593</v>
      </c>
      <c r="C5656" s="256">
        <v>89.909581195007775</v>
      </c>
    </row>
    <row r="5657" spans="2:3" x14ac:dyDescent="0.25">
      <c r="B5657" s="257">
        <v>5594</v>
      </c>
      <c r="C5657" s="256">
        <v>105.32076240998106</v>
      </c>
    </row>
    <row r="5658" spans="2:3" x14ac:dyDescent="0.25">
      <c r="B5658" s="257">
        <v>5595</v>
      </c>
      <c r="C5658" s="256">
        <v>132.83921467471174</v>
      </c>
    </row>
    <row r="5659" spans="2:3" x14ac:dyDescent="0.25">
      <c r="B5659" s="257">
        <v>5596</v>
      </c>
      <c r="C5659" s="256">
        <v>48.799433961215755</v>
      </c>
    </row>
    <row r="5660" spans="2:3" x14ac:dyDescent="0.25">
      <c r="B5660" s="257">
        <v>5597</v>
      </c>
      <c r="C5660" s="256">
        <v>120.84191418107781</v>
      </c>
    </row>
    <row r="5661" spans="2:3" x14ac:dyDescent="0.25">
      <c r="B5661" s="257">
        <v>5598</v>
      </c>
      <c r="C5661" s="256">
        <v>101.18813142775511</v>
      </c>
    </row>
    <row r="5662" spans="2:3" x14ac:dyDescent="0.25">
      <c r="B5662" s="257">
        <v>5599</v>
      </c>
      <c r="C5662" s="256">
        <v>137.16643829698359</v>
      </c>
    </row>
    <row r="5663" spans="2:3" x14ac:dyDescent="0.25">
      <c r="B5663" s="257">
        <v>5600</v>
      </c>
      <c r="C5663" s="256">
        <v>95.276397732646885</v>
      </c>
    </row>
    <row r="5664" spans="2:3" x14ac:dyDescent="0.25">
      <c r="B5664" s="257">
        <v>5601</v>
      </c>
      <c r="C5664" s="256">
        <v>138.42481227528705</v>
      </c>
    </row>
    <row r="5665" spans="2:3" x14ac:dyDescent="0.25">
      <c r="B5665" s="257">
        <v>5602</v>
      </c>
      <c r="C5665" s="256">
        <v>130.38539638369087</v>
      </c>
    </row>
    <row r="5666" spans="2:3" x14ac:dyDescent="0.25">
      <c r="B5666" s="257">
        <v>5603</v>
      </c>
      <c r="C5666" s="256">
        <v>153.83546108077906</v>
      </c>
    </row>
    <row r="5667" spans="2:3" x14ac:dyDescent="0.25">
      <c r="B5667" s="257">
        <v>5604</v>
      </c>
      <c r="C5667" s="256">
        <v>185.79205250661045</v>
      </c>
    </row>
    <row r="5668" spans="2:3" x14ac:dyDescent="0.25">
      <c r="B5668" s="257">
        <v>5605</v>
      </c>
      <c r="C5668" s="256">
        <v>97.178950831707766</v>
      </c>
    </row>
    <row r="5669" spans="2:3" x14ac:dyDescent="0.25">
      <c r="B5669" s="257">
        <v>5606</v>
      </c>
      <c r="C5669" s="256">
        <v>113.76907814382938</v>
      </c>
    </row>
    <row r="5670" spans="2:3" x14ac:dyDescent="0.25">
      <c r="B5670" s="257">
        <v>5607</v>
      </c>
      <c r="C5670" s="256">
        <v>119.05000587978729</v>
      </c>
    </row>
    <row r="5671" spans="2:3" x14ac:dyDescent="0.25">
      <c r="B5671" s="257">
        <v>5608</v>
      </c>
      <c r="C5671" s="256">
        <v>123.324617824521</v>
      </c>
    </row>
    <row r="5672" spans="2:3" x14ac:dyDescent="0.25">
      <c r="B5672" s="257">
        <v>5609</v>
      </c>
      <c r="C5672" s="256">
        <v>128.00921302298133</v>
      </c>
    </row>
    <row r="5673" spans="2:3" x14ac:dyDescent="0.25">
      <c r="B5673" s="257">
        <v>5610</v>
      </c>
      <c r="C5673" s="256">
        <v>82.50360176988093</v>
      </c>
    </row>
    <row r="5674" spans="2:3" x14ac:dyDescent="0.25">
      <c r="B5674" s="257">
        <v>5611</v>
      </c>
      <c r="C5674" s="256">
        <v>105.17383214576135</v>
      </c>
    </row>
    <row r="5675" spans="2:3" x14ac:dyDescent="0.25">
      <c r="B5675" s="257">
        <v>5612</v>
      </c>
      <c r="C5675" s="256">
        <v>69.125486985928035</v>
      </c>
    </row>
    <row r="5676" spans="2:3" x14ac:dyDescent="0.25">
      <c r="B5676" s="257">
        <v>5613</v>
      </c>
      <c r="C5676" s="256">
        <v>120.45858444316852</v>
      </c>
    </row>
    <row r="5677" spans="2:3" x14ac:dyDescent="0.25">
      <c r="B5677" s="257">
        <v>5614</v>
      </c>
      <c r="C5677" s="256">
        <v>125.03780093635946</v>
      </c>
    </row>
    <row r="5678" spans="2:3" x14ac:dyDescent="0.25">
      <c r="B5678" s="257">
        <v>5615</v>
      </c>
      <c r="C5678" s="256">
        <v>108.55646542574941</v>
      </c>
    </row>
    <row r="5679" spans="2:3" x14ac:dyDescent="0.25">
      <c r="B5679" s="257">
        <v>5616</v>
      </c>
      <c r="C5679" s="256">
        <v>169.13916972688699</v>
      </c>
    </row>
    <row r="5680" spans="2:3" x14ac:dyDescent="0.25">
      <c r="B5680" s="257">
        <v>5617</v>
      </c>
      <c r="C5680" s="256">
        <v>128.66350470586809</v>
      </c>
    </row>
    <row r="5681" spans="2:3" x14ac:dyDescent="0.25">
      <c r="B5681" s="257">
        <v>5618</v>
      </c>
      <c r="C5681" s="256">
        <v>112.00725816487004</v>
      </c>
    </row>
    <row r="5682" spans="2:3" x14ac:dyDescent="0.25">
      <c r="B5682" s="257">
        <v>5619</v>
      </c>
      <c r="C5682" s="256">
        <v>138.50684081409807</v>
      </c>
    </row>
    <row r="5683" spans="2:3" x14ac:dyDescent="0.25">
      <c r="B5683" s="257">
        <v>5620</v>
      </c>
      <c r="C5683" s="256">
        <v>133.85638117285555</v>
      </c>
    </row>
    <row r="5684" spans="2:3" x14ac:dyDescent="0.25">
      <c r="B5684" s="257">
        <v>5621</v>
      </c>
      <c r="C5684" s="256">
        <v>84.50720733632167</v>
      </c>
    </row>
    <row r="5685" spans="2:3" x14ac:dyDescent="0.25">
      <c r="B5685" s="257">
        <v>5622</v>
      </c>
      <c r="C5685" s="256">
        <v>88.230174293010123</v>
      </c>
    </row>
    <row r="5686" spans="2:3" x14ac:dyDescent="0.25">
      <c r="B5686" s="257">
        <v>5623</v>
      </c>
      <c r="C5686" s="256">
        <v>104.8469919877443</v>
      </c>
    </row>
    <row r="5687" spans="2:3" x14ac:dyDescent="0.25">
      <c r="B5687" s="257">
        <v>5624</v>
      </c>
      <c r="C5687" s="256">
        <v>144.88679569380142</v>
      </c>
    </row>
    <row r="5688" spans="2:3" x14ac:dyDescent="0.25">
      <c r="B5688" s="257">
        <v>5625</v>
      </c>
      <c r="C5688" s="256">
        <v>104.58718954140453</v>
      </c>
    </row>
    <row r="5689" spans="2:3" x14ac:dyDescent="0.25">
      <c r="B5689" s="257">
        <v>5626</v>
      </c>
      <c r="C5689" s="256">
        <v>113.36087052122274</v>
      </c>
    </row>
    <row r="5690" spans="2:3" x14ac:dyDescent="0.25">
      <c r="B5690" s="257">
        <v>5627</v>
      </c>
      <c r="C5690" s="256">
        <v>119.57230797541254</v>
      </c>
    </row>
    <row r="5691" spans="2:3" x14ac:dyDescent="0.25">
      <c r="B5691" s="257">
        <v>5628</v>
      </c>
      <c r="C5691" s="256">
        <v>84.630506900322274</v>
      </c>
    </row>
    <row r="5692" spans="2:3" x14ac:dyDescent="0.25">
      <c r="B5692" s="257">
        <v>5629</v>
      </c>
      <c r="C5692" s="256">
        <v>122.38532502135811</v>
      </c>
    </row>
    <row r="5693" spans="2:3" x14ac:dyDescent="0.25">
      <c r="B5693" s="257">
        <v>5630</v>
      </c>
      <c r="C5693" s="256">
        <v>103.54042540657605</v>
      </c>
    </row>
    <row r="5694" spans="2:3" x14ac:dyDescent="0.25">
      <c r="B5694" s="257">
        <v>5631</v>
      </c>
      <c r="C5694" s="256">
        <v>149.99796113271589</v>
      </c>
    </row>
    <row r="5695" spans="2:3" x14ac:dyDescent="0.25">
      <c r="B5695" s="257">
        <v>5632</v>
      </c>
      <c r="C5695" s="256">
        <v>109.9975561864384</v>
      </c>
    </row>
    <row r="5696" spans="2:3" x14ac:dyDescent="0.25">
      <c r="B5696" s="257">
        <v>5633</v>
      </c>
      <c r="C5696" s="256">
        <v>99.609083553292024</v>
      </c>
    </row>
    <row r="5697" spans="2:3" x14ac:dyDescent="0.25">
      <c r="B5697" s="257">
        <v>5634</v>
      </c>
      <c r="C5697" s="256">
        <v>163.8569870406206</v>
      </c>
    </row>
    <row r="5698" spans="2:3" x14ac:dyDescent="0.25">
      <c r="B5698" s="257">
        <v>5635</v>
      </c>
      <c r="C5698" s="256">
        <v>158.06369593782509</v>
      </c>
    </row>
    <row r="5699" spans="2:3" x14ac:dyDescent="0.25">
      <c r="B5699" s="257">
        <v>5636</v>
      </c>
      <c r="C5699" s="256">
        <v>132.03326056704273</v>
      </c>
    </row>
    <row r="5700" spans="2:3" x14ac:dyDescent="0.25">
      <c r="B5700" s="257">
        <v>5637</v>
      </c>
      <c r="C5700" s="256">
        <v>100.52863067880345</v>
      </c>
    </row>
    <row r="5701" spans="2:3" x14ac:dyDescent="0.25">
      <c r="B5701" s="257">
        <v>5638</v>
      </c>
      <c r="C5701" s="256">
        <v>130.04074954205043</v>
      </c>
    </row>
    <row r="5702" spans="2:3" x14ac:dyDescent="0.25">
      <c r="B5702" s="257">
        <v>5639</v>
      </c>
      <c r="C5702" s="256">
        <v>108.81587119562363</v>
      </c>
    </row>
    <row r="5703" spans="2:3" x14ac:dyDescent="0.25">
      <c r="B5703" s="257">
        <v>5640</v>
      </c>
      <c r="C5703" s="256">
        <v>65.898088458756646</v>
      </c>
    </row>
    <row r="5704" spans="2:3" x14ac:dyDescent="0.25">
      <c r="B5704" s="257">
        <v>5641</v>
      </c>
      <c r="C5704" s="256">
        <v>81.524997718152946</v>
      </c>
    </row>
    <row r="5705" spans="2:3" x14ac:dyDescent="0.25">
      <c r="B5705" s="257">
        <v>5642</v>
      </c>
      <c r="C5705" s="256">
        <v>133.48303513416602</v>
      </c>
    </row>
    <row r="5706" spans="2:3" x14ac:dyDescent="0.25">
      <c r="B5706" s="257">
        <v>5643</v>
      </c>
      <c r="C5706" s="256">
        <v>125.74555706218516</v>
      </c>
    </row>
    <row r="5707" spans="2:3" x14ac:dyDescent="0.25">
      <c r="B5707" s="257">
        <v>5644</v>
      </c>
      <c r="C5707" s="256">
        <v>136.24942676267415</v>
      </c>
    </row>
    <row r="5708" spans="2:3" x14ac:dyDescent="0.25">
      <c r="B5708" s="257">
        <v>5645</v>
      </c>
      <c r="C5708" s="256">
        <v>126.86875694008121</v>
      </c>
    </row>
    <row r="5709" spans="2:3" x14ac:dyDescent="0.25">
      <c r="B5709" s="257">
        <v>5646</v>
      </c>
      <c r="C5709" s="256">
        <v>116.52082879168429</v>
      </c>
    </row>
    <row r="5710" spans="2:3" x14ac:dyDescent="0.25">
      <c r="B5710" s="257">
        <v>5647</v>
      </c>
      <c r="C5710" s="256">
        <v>175.56619862311453</v>
      </c>
    </row>
    <row r="5711" spans="2:3" x14ac:dyDescent="0.25">
      <c r="B5711" s="257">
        <v>5648</v>
      </c>
      <c r="C5711" s="256">
        <v>112.81100107457348</v>
      </c>
    </row>
    <row r="5712" spans="2:3" x14ac:dyDescent="0.25">
      <c r="B5712" s="257">
        <v>5649</v>
      </c>
      <c r="C5712" s="256">
        <v>122.53683595994846</v>
      </c>
    </row>
    <row r="5713" spans="2:3" x14ac:dyDescent="0.25">
      <c r="B5713" s="257">
        <v>5650</v>
      </c>
      <c r="C5713" s="256">
        <v>147.67091466085887</v>
      </c>
    </row>
    <row r="5714" spans="2:3" x14ac:dyDescent="0.25">
      <c r="B5714" s="257">
        <v>5651</v>
      </c>
      <c r="C5714" s="256">
        <v>122.74394792997512</v>
      </c>
    </row>
    <row r="5715" spans="2:3" x14ac:dyDescent="0.25">
      <c r="B5715" s="257">
        <v>5652</v>
      </c>
      <c r="C5715" s="256">
        <v>98.378349257902912</v>
      </c>
    </row>
    <row r="5716" spans="2:3" x14ac:dyDescent="0.25">
      <c r="B5716" s="257">
        <v>5653</v>
      </c>
      <c r="C5716" s="256">
        <v>95.766695896834761</v>
      </c>
    </row>
    <row r="5717" spans="2:3" x14ac:dyDescent="0.25">
      <c r="B5717" s="257">
        <v>5654</v>
      </c>
      <c r="C5717" s="256">
        <v>140.46564455132369</v>
      </c>
    </row>
    <row r="5718" spans="2:3" x14ac:dyDescent="0.25">
      <c r="B5718" s="257">
        <v>5655</v>
      </c>
      <c r="C5718" s="256">
        <v>143.71337509023891</v>
      </c>
    </row>
    <row r="5719" spans="2:3" x14ac:dyDescent="0.25">
      <c r="B5719" s="257">
        <v>5656</v>
      </c>
      <c r="C5719" s="256">
        <v>106.10590226325596</v>
      </c>
    </row>
    <row r="5720" spans="2:3" x14ac:dyDescent="0.25">
      <c r="B5720" s="257">
        <v>5657</v>
      </c>
      <c r="C5720" s="256">
        <v>61.912152369762083</v>
      </c>
    </row>
    <row r="5721" spans="2:3" x14ac:dyDescent="0.25">
      <c r="B5721" s="257">
        <v>5658</v>
      </c>
      <c r="C5721" s="256">
        <v>156.55603610387138</v>
      </c>
    </row>
    <row r="5722" spans="2:3" x14ac:dyDescent="0.25">
      <c r="B5722" s="257">
        <v>5659</v>
      </c>
      <c r="C5722" s="256">
        <v>106.53272080089553</v>
      </c>
    </row>
    <row r="5723" spans="2:3" x14ac:dyDescent="0.25">
      <c r="B5723" s="257">
        <v>5660</v>
      </c>
      <c r="C5723" s="256">
        <v>132.17780452809995</v>
      </c>
    </row>
    <row r="5724" spans="2:3" x14ac:dyDescent="0.25">
      <c r="B5724" s="257">
        <v>5661</v>
      </c>
      <c r="C5724" s="256">
        <v>142.16754094029636</v>
      </c>
    </row>
    <row r="5725" spans="2:3" x14ac:dyDescent="0.25">
      <c r="B5725" s="257">
        <v>5662</v>
      </c>
      <c r="C5725" s="256">
        <v>131.12380918847708</v>
      </c>
    </row>
    <row r="5726" spans="2:3" x14ac:dyDescent="0.25">
      <c r="B5726" s="257">
        <v>5663</v>
      </c>
      <c r="C5726" s="256">
        <v>130.08210260226178</v>
      </c>
    </row>
    <row r="5727" spans="2:3" x14ac:dyDescent="0.25">
      <c r="B5727" s="257">
        <v>5664</v>
      </c>
      <c r="C5727" s="256">
        <v>117.93971073752004</v>
      </c>
    </row>
    <row r="5728" spans="2:3" x14ac:dyDescent="0.25">
      <c r="B5728" s="257">
        <v>5665</v>
      </c>
      <c r="C5728" s="256">
        <v>111.05185130440742</v>
      </c>
    </row>
    <row r="5729" spans="2:3" x14ac:dyDescent="0.25">
      <c r="B5729" s="257">
        <v>5666</v>
      </c>
      <c r="C5729" s="256">
        <v>144.58680935957466</v>
      </c>
    </row>
    <row r="5730" spans="2:3" x14ac:dyDescent="0.25">
      <c r="B5730" s="257">
        <v>5667</v>
      </c>
      <c r="C5730" s="256">
        <v>140.33233385639161</v>
      </c>
    </row>
    <row r="5731" spans="2:3" x14ac:dyDescent="0.25">
      <c r="B5731" s="257">
        <v>5668</v>
      </c>
      <c r="C5731" s="256">
        <v>114.13662086333545</v>
      </c>
    </row>
    <row r="5732" spans="2:3" x14ac:dyDescent="0.25">
      <c r="B5732" s="257">
        <v>5669</v>
      </c>
      <c r="C5732" s="256">
        <v>139.76668324398599</v>
      </c>
    </row>
    <row r="5733" spans="2:3" x14ac:dyDescent="0.25">
      <c r="B5733" s="257">
        <v>5670</v>
      </c>
      <c r="C5733" s="256">
        <v>99.938519689187871</v>
      </c>
    </row>
    <row r="5734" spans="2:3" x14ac:dyDescent="0.25">
      <c r="B5734" s="257">
        <v>5671</v>
      </c>
      <c r="C5734" s="256">
        <v>115.87884094544633</v>
      </c>
    </row>
    <row r="5735" spans="2:3" x14ac:dyDescent="0.25">
      <c r="B5735" s="257">
        <v>5672</v>
      </c>
      <c r="C5735" s="256">
        <v>139.34299809413301</v>
      </c>
    </row>
    <row r="5736" spans="2:3" x14ac:dyDescent="0.25">
      <c r="B5736" s="257">
        <v>5673</v>
      </c>
      <c r="C5736" s="256">
        <v>124.85732273944976</v>
      </c>
    </row>
    <row r="5737" spans="2:3" x14ac:dyDescent="0.25">
      <c r="B5737" s="257">
        <v>5674</v>
      </c>
      <c r="C5737" s="256">
        <v>122.37456098166678</v>
      </c>
    </row>
    <row r="5738" spans="2:3" x14ac:dyDescent="0.25">
      <c r="B5738" s="257">
        <v>5675</v>
      </c>
      <c r="C5738" s="256">
        <v>124.66436061818969</v>
      </c>
    </row>
    <row r="5739" spans="2:3" x14ac:dyDescent="0.25">
      <c r="B5739" s="257">
        <v>5676</v>
      </c>
      <c r="C5739" s="256">
        <v>172.85876379204228</v>
      </c>
    </row>
    <row r="5740" spans="2:3" x14ac:dyDescent="0.25">
      <c r="B5740" s="257">
        <v>5677</v>
      </c>
      <c r="C5740" s="256">
        <v>119.16158110853168</v>
      </c>
    </row>
    <row r="5741" spans="2:3" x14ac:dyDescent="0.25">
      <c r="B5741" s="257">
        <v>5678</v>
      </c>
      <c r="C5741" s="256">
        <v>124.44791459068404</v>
      </c>
    </row>
    <row r="5742" spans="2:3" x14ac:dyDescent="0.25">
      <c r="B5742" s="257">
        <v>5679</v>
      </c>
      <c r="C5742" s="256">
        <v>111.65682123806869</v>
      </c>
    </row>
    <row r="5743" spans="2:3" x14ac:dyDescent="0.25">
      <c r="B5743" s="257">
        <v>5680</v>
      </c>
      <c r="C5743" s="256">
        <v>138.72398761764205</v>
      </c>
    </row>
    <row r="5744" spans="2:3" x14ac:dyDescent="0.25">
      <c r="B5744" s="257">
        <v>5681</v>
      </c>
      <c r="C5744" s="256">
        <v>118.4284759977956</v>
      </c>
    </row>
    <row r="5745" spans="2:3" x14ac:dyDescent="0.25">
      <c r="B5745" s="257">
        <v>5682</v>
      </c>
      <c r="C5745" s="256">
        <v>104.16719902018231</v>
      </c>
    </row>
    <row r="5746" spans="2:3" x14ac:dyDescent="0.25">
      <c r="B5746" s="257">
        <v>5683</v>
      </c>
      <c r="C5746" s="256">
        <v>130.50693419795681</v>
      </c>
    </row>
    <row r="5747" spans="2:3" x14ac:dyDescent="0.25">
      <c r="B5747" s="257">
        <v>5684</v>
      </c>
      <c r="C5747" s="256">
        <v>98.780906984865922</v>
      </c>
    </row>
    <row r="5748" spans="2:3" x14ac:dyDescent="0.25">
      <c r="B5748" s="257">
        <v>5685</v>
      </c>
      <c r="C5748" s="256">
        <v>127.26465530291101</v>
      </c>
    </row>
    <row r="5749" spans="2:3" x14ac:dyDescent="0.25">
      <c r="B5749" s="257">
        <v>5686</v>
      </c>
      <c r="C5749" s="256">
        <v>140.56036495978267</v>
      </c>
    </row>
    <row r="5750" spans="2:3" x14ac:dyDescent="0.25">
      <c r="B5750" s="257">
        <v>5687</v>
      </c>
      <c r="C5750" s="256">
        <v>136.93745603936173</v>
      </c>
    </row>
    <row r="5751" spans="2:3" x14ac:dyDescent="0.25">
      <c r="B5751" s="257">
        <v>5688</v>
      </c>
      <c r="C5751" s="256">
        <v>133.74322400182609</v>
      </c>
    </row>
    <row r="5752" spans="2:3" x14ac:dyDescent="0.25">
      <c r="B5752" s="257">
        <v>5689</v>
      </c>
      <c r="C5752" s="256">
        <v>120.85983443310168</v>
      </c>
    </row>
    <row r="5753" spans="2:3" x14ac:dyDescent="0.25">
      <c r="B5753" s="257">
        <v>5690</v>
      </c>
      <c r="C5753" s="256">
        <v>107.40192531502355</v>
      </c>
    </row>
    <row r="5754" spans="2:3" x14ac:dyDescent="0.25">
      <c r="B5754" s="257">
        <v>5691</v>
      </c>
      <c r="C5754" s="256">
        <v>103.75345894969244</v>
      </c>
    </row>
    <row r="5755" spans="2:3" x14ac:dyDescent="0.25">
      <c r="B5755" s="257">
        <v>5692</v>
      </c>
      <c r="C5755" s="256">
        <v>121.56118329140676</v>
      </c>
    </row>
    <row r="5756" spans="2:3" x14ac:dyDescent="0.25">
      <c r="B5756" s="257">
        <v>5693</v>
      </c>
      <c r="C5756" s="256">
        <v>163.42432005134793</v>
      </c>
    </row>
    <row r="5757" spans="2:3" x14ac:dyDescent="0.25">
      <c r="B5757" s="257">
        <v>5694</v>
      </c>
      <c r="C5757" s="256">
        <v>106.82660385025515</v>
      </c>
    </row>
    <row r="5758" spans="2:3" x14ac:dyDescent="0.25">
      <c r="B5758" s="257">
        <v>5695</v>
      </c>
      <c r="C5758" s="256">
        <v>159.70010793468788</v>
      </c>
    </row>
    <row r="5759" spans="2:3" x14ac:dyDescent="0.25">
      <c r="B5759" s="257">
        <v>5696</v>
      </c>
      <c r="C5759" s="256">
        <v>135.85524205845167</v>
      </c>
    </row>
    <row r="5760" spans="2:3" x14ac:dyDescent="0.25">
      <c r="B5760" s="257">
        <v>5697</v>
      </c>
      <c r="C5760" s="256">
        <v>132.33118891582805</v>
      </c>
    </row>
    <row r="5761" spans="2:3" x14ac:dyDescent="0.25">
      <c r="B5761" s="257">
        <v>5698</v>
      </c>
      <c r="C5761" s="256">
        <v>112.73293316365221</v>
      </c>
    </row>
    <row r="5762" spans="2:3" x14ac:dyDescent="0.25">
      <c r="B5762" s="257">
        <v>5699</v>
      </c>
      <c r="C5762" s="256">
        <v>118.25194220172992</v>
      </c>
    </row>
    <row r="5763" spans="2:3" x14ac:dyDescent="0.25">
      <c r="B5763" s="257">
        <v>5700</v>
      </c>
      <c r="C5763" s="256">
        <v>102.58345841749832</v>
      </c>
    </row>
    <row r="5764" spans="2:3" x14ac:dyDescent="0.25">
      <c r="B5764" s="257">
        <v>5701</v>
      </c>
      <c r="C5764" s="256">
        <v>113.17464896348466</v>
      </c>
    </row>
    <row r="5765" spans="2:3" x14ac:dyDescent="0.25">
      <c r="B5765" s="257">
        <v>5702</v>
      </c>
      <c r="C5765" s="256">
        <v>115.89608713601986</v>
      </c>
    </row>
    <row r="5766" spans="2:3" x14ac:dyDescent="0.25">
      <c r="B5766" s="257">
        <v>5703</v>
      </c>
      <c r="C5766" s="256">
        <v>161.00585694298908</v>
      </c>
    </row>
    <row r="5767" spans="2:3" x14ac:dyDescent="0.25">
      <c r="B5767" s="257">
        <v>5704</v>
      </c>
      <c r="C5767" s="256">
        <v>64.110401392188933</v>
      </c>
    </row>
    <row r="5768" spans="2:3" x14ac:dyDescent="0.25">
      <c r="B5768" s="257">
        <v>5705</v>
      </c>
      <c r="C5768" s="256">
        <v>80.6752795695228</v>
      </c>
    </row>
    <row r="5769" spans="2:3" x14ac:dyDescent="0.25">
      <c r="B5769" s="257">
        <v>5706</v>
      </c>
      <c r="C5769" s="256">
        <v>82.730590925348423</v>
      </c>
    </row>
    <row r="5770" spans="2:3" x14ac:dyDescent="0.25">
      <c r="B5770" s="257">
        <v>5707</v>
      </c>
      <c r="C5770" s="256">
        <v>99.283586093126075</v>
      </c>
    </row>
    <row r="5771" spans="2:3" x14ac:dyDescent="0.25">
      <c r="B5771" s="257">
        <v>5708</v>
      </c>
      <c r="C5771" s="256">
        <v>137.18555339886669</v>
      </c>
    </row>
    <row r="5772" spans="2:3" x14ac:dyDescent="0.25">
      <c r="B5772" s="257">
        <v>5709</v>
      </c>
      <c r="C5772" s="256">
        <v>101.28631948256765</v>
      </c>
    </row>
    <row r="5773" spans="2:3" x14ac:dyDescent="0.25">
      <c r="B5773" s="257">
        <v>5710</v>
      </c>
      <c r="C5773" s="256">
        <v>104.23989748525837</v>
      </c>
    </row>
    <row r="5774" spans="2:3" x14ac:dyDescent="0.25">
      <c r="B5774" s="257">
        <v>5711</v>
      </c>
      <c r="C5774" s="256">
        <v>125.26133633139447</v>
      </c>
    </row>
    <row r="5775" spans="2:3" x14ac:dyDescent="0.25">
      <c r="B5775" s="257">
        <v>5712</v>
      </c>
      <c r="C5775" s="256">
        <v>174.03376689881389</v>
      </c>
    </row>
    <row r="5776" spans="2:3" x14ac:dyDescent="0.25">
      <c r="B5776" s="257">
        <v>5713</v>
      </c>
      <c r="C5776" s="256">
        <v>160.077918223155</v>
      </c>
    </row>
    <row r="5777" spans="2:3" x14ac:dyDescent="0.25">
      <c r="B5777" s="257">
        <v>5714</v>
      </c>
      <c r="C5777" s="256">
        <v>139.87000606826348</v>
      </c>
    </row>
    <row r="5778" spans="2:3" x14ac:dyDescent="0.25">
      <c r="B5778" s="257">
        <v>5715</v>
      </c>
      <c r="C5778" s="256">
        <v>181.65116223783559</v>
      </c>
    </row>
    <row r="5779" spans="2:3" x14ac:dyDescent="0.25">
      <c r="B5779" s="257">
        <v>5716</v>
      </c>
      <c r="C5779" s="256">
        <v>161.12359622351221</v>
      </c>
    </row>
    <row r="5780" spans="2:3" x14ac:dyDescent="0.25">
      <c r="B5780" s="257">
        <v>5717</v>
      </c>
      <c r="C5780" s="256">
        <v>75.108313444173618</v>
      </c>
    </row>
    <row r="5781" spans="2:3" x14ac:dyDescent="0.25">
      <c r="B5781" s="257">
        <v>5718</v>
      </c>
      <c r="C5781" s="256">
        <v>114.30303784114732</v>
      </c>
    </row>
    <row r="5782" spans="2:3" x14ac:dyDescent="0.25">
      <c r="B5782" s="257">
        <v>5719</v>
      </c>
      <c r="C5782" s="256">
        <v>128.91549393268437</v>
      </c>
    </row>
    <row r="5783" spans="2:3" x14ac:dyDescent="0.25">
      <c r="B5783" s="257">
        <v>5720</v>
      </c>
      <c r="C5783" s="256">
        <v>101.30850126834495</v>
      </c>
    </row>
    <row r="5784" spans="2:3" x14ac:dyDescent="0.25">
      <c r="B5784" s="257">
        <v>5721</v>
      </c>
      <c r="C5784" s="256">
        <v>123.24979602706952</v>
      </c>
    </row>
    <row r="5785" spans="2:3" x14ac:dyDescent="0.25">
      <c r="B5785" s="257">
        <v>5722</v>
      </c>
      <c r="C5785" s="256">
        <v>152.00451948438962</v>
      </c>
    </row>
    <row r="5786" spans="2:3" x14ac:dyDescent="0.25">
      <c r="B5786" s="257">
        <v>5723</v>
      </c>
      <c r="C5786" s="256">
        <v>106.13646664311257</v>
      </c>
    </row>
    <row r="5787" spans="2:3" x14ac:dyDescent="0.25">
      <c r="B5787" s="257">
        <v>5724</v>
      </c>
      <c r="C5787" s="256">
        <v>124.03320771152016</v>
      </c>
    </row>
    <row r="5788" spans="2:3" x14ac:dyDescent="0.25">
      <c r="B5788" s="257">
        <v>5725</v>
      </c>
      <c r="C5788" s="256">
        <v>126.11713495875824</v>
      </c>
    </row>
    <row r="5789" spans="2:3" x14ac:dyDescent="0.25">
      <c r="B5789" s="257">
        <v>5726</v>
      </c>
      <c r="C5789" s="256">
        <v>154.94874145219802</v>
      </c>
    </row>
    <row r="5790" spans="2:3" x14ac:dyDescent="0.25">
      <c r="B5790" s="257">
        <v>5727</v>
      </c>
      <c r="C5790" s="256">
        <v>143.83382692824594</v>
      </c>
    </row>
    <row r="5791" spans="2:3" x14ac:dyDescent="0.25">
      <c r="B5791" s="257">
        <v>5728</v>
      </c>
      <c r="C5791" s="256">
        <v>134.83386177267857</v>
      </c>
    </row>
    <row r="5792" spans="2:3" x14ac:dyDescent="0.25">
      <c r="B5792" s="257">
        <v>5729</v>
      </c>
      <c r="C5792" s="256">
        <v>106.27123700132914</v>
      </c>
    </row>
    <row r="5793" spans="2:3" x14ac:dyDescent="0.25">
      <c r="B5793" s="257">
        <v>5730</v>
      </c>
      <c r="C5793" s="256">
        <v>96.856686487028242</v>
      </c>
    </row>
    <row r="5794" spans="2:3" x14ac:dyDescent="0.25">
      <c r="B5794" s="257">
        <v>5731</v>
      </c>
      <c r="C5794" s="256">
        <v>103.36105151831677</v>
      </c>
    </row>
    <row r="5795" spans="2:3" x14ac:dyDescent="0.25">
      <c r="B5795" s="257">
        <v>5732</v>
      </c>
      <c r="C5795" s="256">
        <v>117.16844411864935</v>
      </c>
    </row>
    <row r="5796" spans="2:3" x14ac:dyDescent="0.25">
      <c r="B5796" s="257">
        <v>5733</v>
      </c>
      <c r="C5796" s="256">
        <v>133.67276705610709</v>
      </c>
    </row>
    <row r="5797" spans="2:3" x14ac:dyDescent="0.25">
      <c r="B5797" s="257">
        <v>5734</v>
      </c>
      <c r="C5797" s="256">
        <v>130.40583914360943</v>
      </c>
    </row>
    <row r="5798" spans="2:3" x14ac:dyDescent="0.25">
      <c r="B5798" s="257">
        <v>5735</v>
      </c>
      <c r="C5798" s="256">
        <v>120.09754103652243</v>
      </c>
    </row>
    <row r="5799" spans="2:3" x14ac:dyDescent="0.25">
      <c r="B5799" s="257">
        <v>5736</v>
      </c>
      <c r="C5799" s="256">
        <v>140.5317813771031</v>
      </c>
    </row>
    <row r="5800" spans="2:3" x14ac:dyDescent="0.25">
      <c r="B5800" s="257">
        <v>5737</v>
      </c>
      <c r="C5800" s="256">
        <v>110.25157766460342</v>
      </c>
    </row>
    <row r="5801" spans="2:3" x14ac:dyDescent="0.25">
      <c r="B5801" s="257">
        <v>5738</v>
      </c>
      <c r="C5801" s="256">
        <v>142.00279974245609</v>
      </c>
    </row>
    <row r="5802" spans="2:3" x14ac:dyDescent="0.25">
      <c r="B5802" s="257">
        <v>5739</v>
      </c>
      <c r="C5802" s="256">
        <v>83.964623586482219</v>
      </c>
    </row>
    <row r="5803" spans="2:3" x14ac:dyDescent="0.25">
      <c r="B5803" s="257">
        <v>5740</v>
      </c>
      <c r="C5803" s="256">
        <v>125.87340819779882</v>
      </c>
    </row>
    <row r="5804" spans="2:3" x14ac:dyDescent="0.25">
      <c r="B5804" s="257">
        <v>5741</v>
      </c>
      <c r="C5804" s="256">
        <v>94.995617936450969</v>
      </c>
    </row>
    <row r="5805" spans="2:3" x14ac:dyDescent="0.25">
      <c r="B5805" s="257">
        <v>5742</v>
      </c>
      <c r="C5805" s="256">
        <v>138.30513877486459</v>
      </c>
    </row>
    <row r="5806" spans="2:3" x14ac:dyDescent="0.25">
      <c r="B5806" s="257">
        <v>5743</v>
      </c>
      <c r="C5806" s="256">
        <v>164.48024759141191</v>
      </c>
    </row>
    <row r="5807" spans="2:3" x14ac:dyDescent="0.25">
      <c r="B5807" s="257">
        <v>5744</v>
      </c>
      <c r="C5807" s="256">
        <v>128.31795317089021</v>
      </c>
    </row>
    <row r="5808" spans="2:3" x14ac:dyDescent="0.25">
      <c r="B5808" s="257">
        <v>5745</v>
      </c>
      <c r="C5808" s="256">
        <v>130.53395927879862</v>
      </c>
    </row>
    <row r="5809" spans="2:3" x14ac:dyDescent="0.25">
      <c r="B5809" s="257">
        <v>5746</v>
      </c>
      <c r="C5809" s="256">
        <v>99.814469712438168</v>
      </c>
    </row>
    <row r="5810" spans="2:3" x14ac:dyDescent="0.25">
      <c r="B5810" s="257">
        <v>5747</v>
      </c>
      <c r="C5810" s="256">
        <v>118.98550746674177</v>
      </c>
    </row>
    <row r="5811" spans="2:3" x14ac:dyDescent="0.25">
      <c r="B5811" s="257">
        <v>5748</v>
      </c>
      <c r="C5811" s="256">
        <v>153.98010856805129</v>
      </c>
    </row>
    <row r="5812" spans="2:3" x14ac:dyDescent="0.25">
      <c r="B5812" s="257">
        <v>5749</v>
      </c>
      <c r="C5812" s="256">
        <v>124.53846578209551</v>
      </c>
    </row>
    <row r="5813" spans="2:3" x14ac:dyDescent="0.25">
      <c r="B5813" s="257">
        <v>5750</v>
      </c>
      <c r="C5813" s="256">
        <v>118.96650549107166</v>
      </c>
    </row>
    <row r="5814" spans="2:3" x14ac:dyDescent="0.25">
      <c r="B5814" s="257">
        <v>5751</v>
      </c>
      <c r="C5814" s="256">
        <v>113.20053315145908</v>
      </c>
    </row>
    <row r="5815" spans="2:3" x14ac:dyDescent="0.25">
      <c r="B5815" s="257">
        <v>5752</v>
      </c>
      <c r="C5815" s="256">
        <v>141.91136906836931</v>
      </c>
    </row>
    <row r="5816" spans="2:3" x14ac:dyDescent="0.25">
      <c r="B5816" s="257">
        <v>5753</v>
      </c>
      <c r="C5816" s="256">
        <v>127.16066665012059</v>
      </c>
    </row>
    <row r="5817" spans="2:3" x14ac:dyDescent="0.25">
      <c r="B5817" s="257">
        <v>5754</v>
      </c>
      <c r="C5817" s="256">
        <v>101.10123956586301</v>
      </c>
    </row>
    <row r="5818" spans="2:3" x14ac:dyDescent="0.25">
      <c r="B5818" s="257">
        <v>5755</v>
      </c>
      <c r="C5818" s="256">
        <v>126.2011393729431</v>
      </c>
    </row>
    <row r="5819" spans="2:3" x14ac:dyDescent="0.25">
      <c r="B5819" s="257">
        <v>5756</v>
      </c>
      <c r="C5819" s="256">
        <v>127.30327976216829</v>
      </c>
    </row>
    <row r="5820" spans="2:3" x14ac:dyDescent="0.25">
      <c r="B5820" s="257">
        <v>5757</v>
      </c>
      <c r="C5820" s="256">
        <v>164.26196992951796</v>
      </c>
    </row>
    <row r="5821" spans="2:3" x14ac:dyDescent="0.25">
      <c r="B5821" s="257">
        <v>5758</v>
      </c>
      <c r="C5821" s="256">
        <v>146.94342362877663</v>
      </c>
    </row>
    <row r="5822" spans="2:3" x14ac:dyDescent="0.25">
      <c r="B5822" s="257">
        <v>5759</v>
      </c>
      <c r="C5822" s="256">
        <v>123.44922654825797</v>
      </c>
    </row>
    <row r="5823" spans="2:3" x14ac:dyDescent="0.25">
      <c r="B5823" s="257">
        <v>5760</v>
      </c>
      <c r="C5823" s="256">
        <v>115.52644352631877</v>
      </c>
    </row>
    <row r="5824" spans="2:3" x14ac:dyDescent="0.25">
      <c r="B5824" s="257">
        <v>5761</v>
      </c>
      <c r="C5824" s="256">
        <v>119.8073341892747</v>
      </c>
    </row>
    <row r="5825" spans="2:3" x14ac:dyDescent="0.25">
      <c r="B5825" s="257">
        <v>5762</v>
      </c>
      <c r="C5825" s="256">
        <v>118.60288695139572</v>
      </c>
    </row>
    <row r="5826" spans="2:3" x14ac:dyDescent="0.25">
      <c r="B5826" s="257">
        <v>5763</v>
      </c>
      <c r="C5826" s="256">
        <v>108.95526352292129</v>
      </c>
    </row>
    <row r="5827" spans="2:3" x14ac:dyDescent="0.25">
      <c r="B5827" s="257">
        <v>5764</v>
      </c>
      <c r="C5827" s="256">
        <v>117.75013390616293</v>
      </c>
    </row>
    <row r="5828" spans="2:3" x14ac:dyDescent="0.25">
      <c r="B5828" s="257">
        <v>5765</v>
      </c>
      <c r="C5828" s="256">
        <v>149.92699657581545</v>
      </c>
    </row>
    <row r="5829" spans="2:3" x14ac:dyDescent="0.25">
      <c r="B5829" s="257">
        <v>5766</v>
      </c>
      <c r="C5829" s="256">
        <v>139.44212964280007</v>
      </c>
    </row>
    <row r="5830" spans="2:3" x14ac:dyDescent="0.25">
      <c r="B5830" s="257">
        <v>5767</v>
      </c>
      <c r="C5830" s="256">
        <v>95.719137927650564</v>
      </c>
    </row>
    <row r="5831" spans="2:3" x14ac:dyDescent="0.25">
      <c r="B5831" s="257">
        <v>5768</v>
      </c>
      <c r="C5831" s="256">
        <v>146.50034325795127</v>
      </c>
    </row>
    <row r="5832" spans="2:3" x14ac:dyDescent="0.25">
      <c r="B5832" s="257">
        <v>5769</v>
      </c>
      <c r="C5832" s="256">
        <v>115.06716756237446</v>
      </c>
    </row>
    <row r="5833" spans="2:3" x14ac:dyDescent="0.25">
      <c r="B5833" s="257">
        <v>5770</v>
      </c>
      <c r="C5833" s="256">
        <v>79.488814742760255</v>
      </c>
    </row>
    <row r="5834" spans="2:3" x14ac:dyDescent="0.25">
      <c r="B5834" s="257">
        <v>5771</v>
      </c>
      <c r="C5834" s="256">
        <v>155.43300639226865</v>
      </c>
    </row>
    <row r="5835" spans="2:3" x14ac:dyDescent="0.25">
      <c r="B5835" s="257">
        <v>5772</v>
      </c>
      <c r="C5835" s="256">
        <v>111.63457124282078</v>
      </c>
    </row>
    <row r="5836" spans="2:3" x14ac:dyDescent="0.25">
      <c r="B5836" s="257">
        <v>5773</v>
      </c>
      <c r="C5836" s="256">
        <v>121.23667756888563</v>
      </c>
    </row>
    <row r="5837" spans="2:3" x14ac:dyDescent="0.25">
      <c r="B5837" s="257">
        <v>5774</v>
      </c>
      <c r="C5837" s="256">
        <v>80.871928410854736</v>
      </c>
    </row>
    <row r="5838" spans="2:3" x14ac:dyDescent="0.25">
      <c r="B5838" s="257">
        <v>5775</v>
      </c>
      <c r="C5838" s="256">
        <v>121.22086023230055</v>
      </c>
    </row>
    <row r="5839" spans="2:3" x14ac:dyDescent="0.25">
      <c r="B5839" s="257">
        <v>5776</v>
      </c>
      <c r="C5839" s="256">
        <v>106.97901448769652</v>
      </c>
    </row>
    <row r="5840" spans="2:3" x14ac:dyDescent="0.25">
      <c r="B5840" s="257">
        <v>5777</v>
      </c>
      <c r="C5840" s="256">
        <v>92.796470756344434</v>
      </c>
    </row>
    <row r="5841" spans="2:3" x14ac:dyDescent="0.25">
      <c r="B5841" s="257">
        <v>5778</v>
      </c>
      <c r="C5841" s="256">
        <v>140.63932775800134</v>
      </c>
    </row>
    <row r="5842" spans="2:3" x14ac:dyDescent="0.25">
      <c r="B5842" s="257">
        <v>5779</v>
      </c>
      <c r="C5842" s="256">
        <v>119.00271851859631</v>
      </c>
    </row>
    <row r="5843" spans="2:3" x14ac:dyDescent="0.25">
      <c r="B5843" s="257">
        <v>5780</v>
      </c>
      <c r="C5843" s="256">
        <v>135.62111556375604</v>
      </c>
    </row>
    <row r="5844" spans="2:3" x14ac:dyDescent="0.25">
      <c r="B5844" s="257">
        <v>5781</v>
      </c>
      <c r="C5844" s="256">
        <v>160.17880569961562</v>
      </c>
    </row>
    <row r="5845" spans="2:3" x14ac:dyDescent="0.25">
      <c r="B5845" s="257">
        <v>5782</v>
      </c>
      <c r="C5845" s="256">
        <v>102.55185336389388</v>
      </c>
    </row>
    <row r="5846" spans="2:3" x14ac:dyDescent="0.25">
      <c r="B5846" s="257">
        <v>5783</v>
      </c>
      <c r="C5846" s="256">
        <v>146.76117442431132</v>
      </c>
    </row>
    <row r="5847" spans="2:3" x14ac:dyDescent="0.25">
      <c r="B5847" s="257">
        <v>5784</v>
      </c>
      <c r="C5847" s="256">
        <v>127.49698899155142</v>
      </c>
    </row>
    <row r="5848" spans="2:3" x14ac:dyDescent="0.25">
      <c r="B5848" s="257">
        <v>5785</v>
      </c>
      <c r="C5848" s="256">
        <v>99.600845803165754</v>
      </c>
    </row>
    <row r="5849" spans="2:3" x14ac:dyDescent="0.25">
      <c r="B5849" s="257">
        <v>5786</v>
      </c>
      <c r="C5849" s="256">
        <v>112.70689720953428</v>
      </c>
    </row>
    <row r="5850" spans="2:3" x14ac:dyDescent="0.25">
      <c r="B5850" s="257">
        <v>5787</v>
      </c>
      <c r="C5850" s="256">
        <v>101.90036930783434</v>
      </c>
    </row>
    <row r="5851" spans="2:3" x14ac:dyDescent="0.25">
      <c r="B5851" s="257">
        <v>5788</v>
      </c>
      <c r="C5851" s="256">
        <v>114.23094194502589</v>
      </c>
    </row>
    <row r="5852" spans="2:3" x14ac:dyDescent="0.25">
      <c r="B5852" s="257">
        <v>5789</v>
      </c>
      <c r="C5852" s="256">
        <v>102.9557385183746</v>
      </c>
    </row>
    <row r="5853" spans="2:3" x14ac:dyDescent="0.25">
      <c r="B5853" s="257">
        <v>5790</v>
      </c>
      <c r="C5853" s="256">
        <v>82.108722314784444</v>
      </c>
    </row>
    <row r="5854" spans="2:3" x14ac:dyDescent="0.25">
      <c r="B5854" s="257">
        <v>5791</v>
      </c>
      <c r="C5854" s="256">
        <v>100.16909403684416</v>
      </c>
    </row>
    <row r="5855" spans="2:3" x14ac:dyDescent="0.25">
      <c r="B5855" s="257">
        <v>5792</v>
      </c>
      <c r="C5855" s="256">
        <v>98.486966218925261</v>
      </c>
    </row>
    <row r="5856" spans="2:3" x14ac:dyDescent="0.25">
      <c r="B5856" s="257">
        <v>5793</v>
      </c>
      <c r="C5856" s="256">
        <v>175.53827725224028</v>
      </c>
    </row>
    <row r="5857" spans="2:3" x14ac:dyDescent="0.25">
      <c r="B5857" s="257">
        <v>5794</v>
      </c>
      <c r="C5857" s="256">
        <v>109.35008156666343</v>
      </c>
    </row>
    <row r="5858" spans="2:3" x14ac:dyDescent="0.25">
      <c r="B5858" s="257">
        <v>5795</v>
      </c>
      <c r="C5858" s="256">
        <v>162.90458724004833</v>
      </c>
    </row>
    <row r="5859" spans="2:3" x14ac:dyDescent="0.25">
      <c r="B5859" s="257">
        <v>5796</v>
      </c>
      <c r="C5859" s="256">
        <v>159.97364823956718</v>
      </c>
    </row>
    <row r="5860" spans="2:3" x14ac:dyDescent="0.25">
      <c r="B5860" s="257">
        <v>5797</v>
      </c>
      <c r="C5860" s="256">
        <v>129.14541713560004</v>
      </c>
    </row>
    <row r="5861" spans="2:3" x14ac:dyDescent="0.25">
      <c r="B5861" s="257">
        <v>5798</v>
      </c>
      <c r="C5861" s="256">
        <v>114.69116063602107</v>
      </c>
    </row>
    <row r="5862" spans="2:3" x14ac:dyDescent="0.25">
      <c r="B5862" s="257">
        <v>5799</v>
      </c>
      <c r="C5862" s="256">
        <v>135.65555180910653</v>
      </c>
    </row>
    <row r="5863" spans="2:3" x14ac:dyDescent="0.25">
      <c r="B5863" s="257">
        <v>5800</v>
      </c>
      <c r="C5863" s="256">
        <v>124.97873440873926</v>
      </c>
    </row>
    <row r="5864" spans="2:3" x14ac:dyDescent="0.25">
      <c r="B5864" s="257">
        <v>5801</v>
      </c>
      <c r="C5864" s="256">
        <v>148.68973694216811</v>
      </c>
    </row>
    <row r="5865" spans="2:3" x14ac:dyDescent="0.25">
      <c r="B5865" s="257">
        <v>5802</v>
      </c>
      <c r="C5865" s="256">
        <v>83.92672310122046</v>
      </c>
    </row>
    <row r="5866" spans="2:3" x14ac:dyDescent="0.25">
      <c r="B5866" s="257">
        <v>5803</v>
      </c>
      <c r="C5866" s="256">
        <v>78.89142341813637</v>
      </c>
    </row>
    <row r="5867" spans="2:3" x14ac:dyDescent="0.25">
      <c r="B5867" s="257">
        <v>5804</v>
      </c>
      <c r="C5867" s="256">
        <v>134.17535259353022</v>
      </c>
    </row>
    <row r="5868" spans="2:3" x14ac:dyDescent="0.25">
      <c r="B5868" s="257">
        <v>5805</v>
      </c>
      <c r="C5868" s="256">
        <v>102.01784619141384</v>
      </c>
    </row>
    <row r="5869" spans="2:3" x14ac:dyDescent="0.25">
      <c r="B5869" s="257">
        <v>5806</v>
      </c>
      <c r="C5869" s="256">
        <v>140.85625082662631</v>
      </c>
    </row>
    <row r="5870" spans="2:3" x14ac:dyDescent="0.25">
      <c r="B5870" s="257">
        <v>5807</v>
      </c>
      <c r="C5870" s="256">
        <v>141.22725055117962</v>
      </c>
    </row>
    <row r="5871" spans="2:3" x14ac:dyDescent="0.25">
      <c r="B5871" s="257">
        <v>5808</v>
      </c>
      <c r="C5871" s="256">
        <v>140.45761578223016</v>
      </c>
    </row>
    <row r="5872" spans="2:3" x14ac:dyDescent="0.25">
      <c r="B5872" s="257">
        <v>5809</v>
      </c>
      <c r="C5872" s="256">
        <v>134.46151213793098</v>
      </c>
    </row>
    <row r="5873" spans="2:3" x14ac:dyDescent="0.25">
      <c r="B5873" s="257">
        <v>5810</v>
      </c>
      <c r="C5873" s="256">
        <v>127.82478461482346</v>
      </c>
    </row>
    <row r="5874" spans="2:3" x14ac:dyDescent="0.25">
      <c r="B5874" s="257">
        <v>5811</v>
      </c>
      <c r="C5874" s="256">
        <v>129.5766632991344</v>
      </c>
    </row>
    <row r="5875" spans="2:3" x14ac:dyDescent="0.25">
      <c r="B5875" s="257">
        <v>5812</v>
      </c>
      <c r="C5875" s="256">
        <v>113.31436658474883</v>
      </c>
    </row>
    <row r="5876" spans="2:3" x14ac:dyDescent="0.25">
      <c r="B5876" s="257">
        <v>5813</v>
      </c>
      <c r="C5876" s="256">
        <v>140.22964106949104</v>
      </c>
    </row>
    <row r="5877" spans="2:3" x14ac:dyDescent="0.25">
      <c r="B5877" s="257">
        <v>5814</v>
      </c>
      <c r="C5877" s="256">
        <v>126.16411077044459</v>
      </c>
    </row>
    <row r="5878" spans="2:3" x14ac:dyDescent="0.25">
      <c r="B5878" s="257">
        <v>5815</v>
      </c>
      <c r="C5878" s="256">
        <v>128.89521529512504</v>
      </c>
    </row>
    <row r="5879" spans="2:3" x14ac:dyDescent="0.25">
      <c r="B5879" s="257">
        <v>5816</v>
      </c>
      <c r="C5879" s="256">
        <v>117.92676352843678</v>
      </c>
    </row>
    <row r="5880" spans="2:3" x14ac:dyDescent="0.25">
      <c r="B5880" s="257">
        <v>5817</v>
      </c>
      <c r="C5880" s="256">
        <v>179.19553909262925</v>
      </c>
    </row>
    <row r="5881" spans="2:3" x14ac:dyDescent="0.25">
      <c r="B5881" s="257">
        <v>5818</v>
      </c>
      <c r="C5881" s="256">
        <v>144.07275804776702</v>
      </c>
    </row>
    <row r="5882" spans="2:3" x14ac:dyDescent="0.25">
      <c r="B5882" s="257">
        <v>5819</v>
      </c>
      <c r="C5882" s="256">
        <v>83.570084604806652</v>
      </c>
    </row>
    <row r="5883" spans="2:3" x14ac:dyDescent="0.25">
      <c r="B5883" s="257">
        <v>5820</v>
      </c>
      <c r="C5883" s="256">
        <v>107.30919811423682</v>
      </c>
    </row>
    <row r="5884" spans="2:3" x14ac:dyDescent="0.25">
      <c r="B5884" s="257">
        <v>5821</v>
      </c>
      <c r="C5884" s="256">
        <v>98.554711760643713</v>
      </c>
    </row>
    <row r="5885" spans="2:3" x14ac:dyDescent="0.25">
      <c r="B5885" s="257">
        <v>5822</v>
      </c>
      <c r="C5885" s="256">
        <v>142.57174571052045</v>
      </c>
    </row>
    <row r="5886" spans="2:3" x14ac:dyDescent="0.25">
      <c r="B5886" s="257">
        <v>5823</v>
      </c>
      <c r="C5886" s="256">
        <v>102.83876961112185</v>
      </c>
    </row>
    <row r="5887" spans="2:3" x14ac:dyDescent="0.25">
      <c r="B5887" s="257">
        <v>5824</v>
      </c>
      <c r="C5887" s="256">
        <v>66.765715983075808</v>
      </c>
    </row>
    <row r="5888" spans="2:3" x14ac:dyDescent="0.25">
      <c r="B5888" s="257">
        <v>5825</v>
      </c>
      <c r="C5888" s="256">
        <v>115.80967589953488</v>
      </c>
    </row>
    <row r="5889" spans="2:3" x14ac:dyDescent="0.25">
      <c r="B5889" s="257">
        <v>5826</v>
      </c>
      <c r="C5889" s="256">
        <v>133.58897900542598</v>
      </c>
    </row>
    <row r="5890" spans="2:3" x14ac:dyDescent="0.25">
      <c r="B5890" s="257">
        <v>5827</v>
      </c>
      <c r="C5890" s="256">
        <v>149.84981488064966</v>
      </c>
    </row>
    <row r="5891" spans="2:3" x14ac:dyDescent="0.25">
      <c r="B5891" s="257">
        <v>5828</v>
      </c>
      <c r="C5891" s="256">
        <v>117.53022475073907</v>
      </c>
    </row>
    <row r="5892" spans="2:3" x14ac:dyDescent="0.25">
      <c r="B5892" s="257">
        <v>5829</v>
      </c>
      <c r="C5892" s="256">
        <v>91.488073604119421</v>
      </c>
    </row>
    <row r="5893" spans="2:3" x14ac:dyDescent="0.25">
      <c r="B5893" s="257">
        <v>5830</v>
      </c>
      <c r="C5893" s="256">
        <v>155.33470927264176</v>
      </c>
    </row>
    <row r="5894" spans="2:3" x14ac:dyDescent="0.25">
      <c r="B5894" s="257">
        <v>5831</v>
      </c>
      <c r="C5894" s="256">
        <v>127.23518425541067</v>
      </c>
    </row>
    <row r="5895" spans="2:3" x14ac:dyDescent="0.25">
      <c r="B5895" s="257">
        <v>5832</v>
      </c>
      <c r="C5895" s="256">
        <v>125.27654406608141</v>
      </c>
    </row>
    <row r="5896" spans="2:3" x14ac:dyDescent="0.25">
      <c r="B5896" s="257">
        <v>5833</v>
      </c>
      <c r="C5896" s="256">
        <v>139.37737365689819</v>
      </c>
    </row>
    <row r="5897" spans="2:3" x14ac:dyDescent="0.25">
      <c r="B5897" s="257">
        <v>5834</v>
      </c>
      <c r="C5897" s="256">
        <v>133.81383393253344</v>
      </c>
    </row>
    <row r="5898" spans="2:3" x14ac:dyDescent="0.25">
      <c r="B5898" s="257">
        <v>5835</v>
      </c>
      <c r="C5898" s="256">
        <v>148.60795579365529</v>
      </c>
    </row>
    <row r="5899" spans="2:3" x14ac:dyDescent="0.25">
      <c r="B5899" s="257">
        <v>5836</v>
      </c>
      <c r="C5899" s="256">
        <v>129.26244821194453</v>
      </c>
    </row>
    <row r="5900" spans="2:3" x14ac:dyDescent="0.25">
      <c r="B5900" s="257">
        <v>5837</v>
      </c>
      <c r="C5900" s="256">
        <v>122.75080525480996</v>
      </c>
    </row>
    <row r="5901" spans="2:3" x14ac:dyDescent="0.25">
      <c r="B5901" s="257">
        <v>5838</v>
      </c>
      <c r="C5901" s="256">
        <v>98.043595156123104</v>
      </c>
    </row>
    <row r="5902" spans="2:3" x14ac:dyDescent="0.25">
      <c r="B5902" s="257">
        <v>5839</v>
      </c>
      <c r="C5902" s="256">
        <v>114.18810752585266</v>
      </c>
    </row>
    <row r="5903" spans="2:3" x14ac:dyDescent="0.25">
      <c r="B5903" s="257">
        <v>5840</v>
      </c>
      <c r="C5903" s="256">
        <v>113.73515668867208</v>
      </c>
    </row>
    <row r="5904" spans="2:3" x14ac:dyDescent="0.25">
      <c r="B5904" s="257">
        <v>5841</v>
      </c>
      <c r="C5904" s="256">
        <v>106.8377076678666</v>
      </c>
    </row>
    <row r="5905" spans="2:3" x14ac:dyDescent="0.25">
      <c r="B5905" s="257">
        <v>5842</v>
      </c>
      <c r="C5905" s="256">
        <v>124.68595025838601</v>
      </c>
    </row>
    <row r="5906" spans="2:3" x14ac:dyDescent="0.25">
      <c r="B5906" s="257">
        <v>5843</v>
      </c>
      <c r="C5906" s="256">
        <v>153.80559405852262</v>
      </c>
    </row>
    <row r="5907" spans="2:3" x14ac:dyDescent="0.25">
      <c r="B5907" s="257">
        <v>5844</v>
      </c>
      <c r="C5907" s="256">
        <v>101.15662681674883</v>
      </c>
    </row>
    <row r="5908" spans="2:3" x14ac:dyDescent="0.25">
      <c r="B5908" s="257">
        <v>5845</v>
      </c>
      <c r="C5908" s="256">
        <v>99.085401741939094</v>
      </c>
    </row>
    <row r="5909" spans="2:3" x14ac:dyDescent="0.25">
      <c r="B5909" s="257">
        <v>5846</v>
      </c>
      <c r="C5909" s="256">
        <v>107.56427484746283</v>
      </c>
    </row>
    <row r="5910" spans="2:3" x14ac:dyDescent="0.25">
      <c r="B5910" s="257">
        <v>5847</v>
      </c>
      <c r="C5910" s="256">
        <v>117.93460653023722</v>
      </c>
    </row>
    <row r="5911" spans="2:3" x14ac:dyDescent="0.25">
      <c r="B5911" s="257">
        <v>5848</v>
      </c>
      <c r="C5911" s="256">
        <v>136.15787868270496</v>
      </c>
    </row>
    <row r="5912" spans="2:3" x14ac:dyDescent="0.25">
      <c r="B5912" s="257">
        <v>5849</v>
      </c>
      <c r="C5912" s="256">
        <v>113.17763293946612</v>
      </c>
    </row>
    <row r="5913" spans="2:3" x14ac:dyDescent="0.25">
      <c r="B5913" s="257">
        <v>5850</v>
      </c>
      <c r="C5913" s="256">
        <v>140.85975047128719</v>
      </c>
    </row>
    <row r="5914" spans="2:3" x14ac:dyDescent="0.25">
      <c r="B5914" s="257">
        <v>5851</v>
      </c>
      <c r="C5914" s="256">
        <v>158.63010187997889</v>
      </c>
    </row>
    <row r="5915" spans="2:3" x14ac:dyDescent="0.25">
      <c r="B5915" s="257">
        <v>5852</v>
      </c>
      <c r="C5915" s="256">
        <v>117.01545894601401</v>
      </c>
    </row>
    <row r="5916" spans="2:3" x14ac:dyDescent="0.25">
      <c r="B5916" s="257">
        <v>5853</v>
      </c>
      <c r="C5916" s="256">
        <v>108.27467190171032</v>
      </c>
    </row>
    <row r="5917" spans="2:3" x14ac:dyDescent="0.25">
      <c r="B5917" s="257">
        <v>5854</v>
      </c>
      <c r="C5917" s="256">
        <v>141.56149240636813</v>
      </c>
    </row>
    <row r="5918" spans="2:3" x14ac:dyDescent="0.25">
      <c r="B5918" s="257">
        <v>5855</v>
      </c>
      <c r="C5918" s="256">
        <v>106.03924563090047</v>
      </c>
    </row>
    <row r="5919" spans="2:3" x14ac:dyDescent="0.25">
      <c r="B5919" s="257">
        <v>5856</v>
      </c>
      <c r="C5919" s="256">
        <v>157.62937003747106</v>
      </c>
    </row>
    <row r="5920" spans="2:3" x14ac:dyDescent="0.25">
      <c r="B5920" s="257">
        <v>5857</v>
      </c>
      <c r="C5920" s="256">
        <v>137.79292244452972</v>
      </c>
    </row>
    <row r="5921" spans="2:3" x14ac:dyDescent="0.25">
      <c r="B5921" s="257">
        <v>5858</v>
      </c>
      <c r="C5921" s="256">
        <v>160.11985279100873</v>
      </c>
    </row>
    <row r="5922" spans="2:3" x14ac:dyDescent="0.25">
      <c r="B5922" s="257">
        <v>5859</v>
      </c>
      <c r="C5922" s="256">
        <v>128.45596816277563</v>
      </c>
    </row>
    <row r="5923" spans="2:3" x14ac:dyDescent="0.25">
      <c r="B5923" s="257">
        <v>5860</v>
      </c>
      <c r="C5923" s="256">
        <v>98.016027751676006</v>
      </c>
    </row>
    <row r="5924" spans="2:3" x14ac:dyDescent="0.25">
      <c r="B5924" s="257">
        <v>5861</v>
      </c>
      <c r="C5924" s="256">
        <v>125.84592367078638</v>
      </c>
    </row>
    <row r="5925" spans="2:3" x14ac:dyDescent="0.25">
      <c r="B5925" s="257">
        <v>5862</v>
      </c>
      <c r="C5925" s="256">
        <v>95.208504566957018</v>
      </c>
    </row>
    <row r="5926" spans="2:3" x14ac:dyDescent="0.25">
      <c r="B5926" s="257">
        <v>5863</v>
      </c>
      <c r="C5926" s="256">
        <v>155.55642268237759</v>
      </c>
    </row>
    <row r="5927" spans="2:3" x14ac:dyDescent="0.25">
      <c r="B5927" s="257">
        <v>5864</v>
      </c>
      <c r="C5927" s="256">
        <v>155.47118052503674</v>
      </c>
    </row>
    <row r="5928" spans="2:3" x14ac:dyDescent="0.25">
      <c r="B5928" s="257">
        <v>5865</v>
      </c>
      <c r="C5928" s="256">
        <v>123.40939575625397</v>
      </c>
    </row>
    <row r="5929" spans="2:3" x14ac:dyDescent="0.25">
      <c r="B5929" s="257">
        <v>5866</v>
      </c>
      <c r="C5929" s="256">
        <v>83.306798115703373</v>
      </c>
    </row>
    <row r="5930" spans="2:3" x14ac:dyDescent="0.25">
      <c r="B5930" s="257">
        <v>5867</v>
      </c>
      <c r="C5930" s="256">
        <v>150.15092450069744</v>
      </c>
    </row>
    <row r="5931" spans="2:3" x14ac:dyDescent="0.25">
      <c r="B5931" s="257">
        <v>5868</v>
      </c>
      <c r="C5931" s="256">
        <v>95.873770879298803</v>
      </c>
    </row>
    <row r="5932" spans="2:3" x14ac:dyDescent="0.25">
      <c r="B5932" s="257">
        <v>5869</v>
      </c>
      <c r="C5932" s="256">
        <v>168.30284181735666</v>
      </c>
    </row>
    <row r="5933" spans="2:3" x14ac:dyDescent="0.25">
      <c r="B5933" s="257">
        <v>5870</v>
      </c>
      <c r="C5933" s="256">
        <v>105.36634144892591</v>
      </c>
    </row>
    <row r="5934" spans="2:3" x14ac:dyDescent="0.25">
      <c r="B5934" s="257">
        <v>5871</v>
      </c>
      <c r="C5934" s="256">
        <v>136.57273454556139</v>
      </c>
    </row>
    <row r="5935" spans="2:3" x14ac:dyDescent="0.25">
      <c r="B5935" s="257">
        <v>5872</v>
      </c>
      <c r="C5935" s="256">
        <v>76.81772563486723</v>
      </c>
    </row>
    <row r="5936" spans="2:3" x14ac:dyDescent="0.25">
      <c r="B5936" s="257">
        <v>5873</v>
      </c>
      <c r="C5936" s="256">
        <v>127.62374558986022</v>
      </c>
    </row>
    <row r="5937" spans="2:3" x14ac:dyDescent="0.25">
      <c r="B5937" s="257">
        <v>5874</v>
      </c>
      <c r="C5937" s="256">
        <v>134.9768050318151</v>
      </c>
    </row>
    <row r="5938" spans="2:3" x14ac:dyDescent="0.25">
      <c r="B5938" s="257">
        <v>5875</v>
      </c>
      <c r="C5938" s="256">
        <v>67.152353522034616</v>
      </c>
    </row>
    <row r="5939" spans="2:3" x14ac:dyDescent="0.25">
      <c r="B5939" s="257">
        <v>5876</v>
      </c>
      <c r="C5939" s="256">
        <v>113.12912581792177</v>
      </c>
    </row>
    <row r="5940" spans="2:3" x14ac:dyDescent="0.25">
      <c r="B5940" s="257">
        <v>5877</v>
      </c>
      <c r="C5940" s="256">
        <v>115.64722327192943</v>
      </c>
    </row>
    <row r="5941" spans="2:3" x14ac:dyDescent="0.25">
      <c r="B5941" s="257">
        <v>5878</v>
      </c>
      <c r="C5941" s="256">
        <v>113.57024577975332</v>
      </c>
    </row>
    <row r="5942" spans="2:3" x14ac:dyDescent="0.25">
      <c r="B5942" s="257">
        <v>5879</v>
      </c>
      <c r="C5942" s="256">
        <v>118.1108599838248</v>
      </c>
    </row>
    <row r="5943" spans="2:3" x14ac:dyDescent="0.25">
      <c r="B5943" s="257">
        <v>5880</v>
      </c>
      <c r="C5943" s="256">
        <v>130.72705908502047</v>
      </c>
    </row>
    <row r="5944" spans="2:3" x14ac:dyDescent="0.25">
      <c r="B5944" s="257">
        <v>5881</v>
      </c>
      <c r="C5944" s="256">
        <v>131.96033475801133</v>
      </c>
    </row>
    <row r="5945" spans="2:3" x14ac:dyDescent="0.25">
      <c r="B5945" s="257">
        <v>5882</v>
      </c>
      <c r="C5945" s="256">
        <v>125.54402309374242</v>
      </c>
    </row>
    <row r="5946" spans="2:3" x14ac:dyDescent="0.25">
      <c r="B5946" s="257">
        <v>5883</v>
      </c>
      <c r="C5946" s="256">
        <v>99.581354555389765</v>
      </c>
    </row>
    <row r="5947" spans="2:3" x14ac:dyDescent="0.25">
      <c r="B5947" s="257">
        <v>5884</v>
      </c>
      <c r="C5947" s="256">
        <v>86.361141449830853</v>
      </c>
    </row>
    <row r="5948" spans="2:3" x14ac:dyDescent="0.25">
      <c r="B5948" s="257">
        <v>5885</v>
      </c>
      <c r="C5948" s="256">
        <v>123.92359819071476</v>
      </c>
    </row>
    <row r="5949" spans="2:3" x14ac:dyDescent="0.25">
      <c r="B5949" s="257">
        <v>5886</v>
      </c>
      <c r="C5949" s="256">
        <v>156.78836267419862</v>
      </c>
    </row>
    <row r="5950" spans="2:3" x14ac:dyDescent="0.25">
      <c r="B5950" s="257">
        <v>5887</v>
      </c>
      <c r="C5950" s="256">
        <v>107.36010228995363</v>
      </c>
    </row>
    <row r="5951" spans="2:3" x14ac:dyDescent="0.25">
      <c r="B5951" s="257">
        <v>5888</v>
      </c>
      <c r="C5951" s="256">
        <v>107.62441660280933</v>
      </c>
    </row>
    <row r="5952" spans="2:3" x14ac:dyDescent="0.25">
      <c r="B5952" s="257">
        <v>5889</v>
      </c>
      <c r="C5952" s="256">
        <v>61.901873507277379</v>
      </c>
    </row>
    <row r="5953" spans="2:3" x14ac:dyDescent="0.25">
      <c r="B5953" s="257">
        <v>5890</v>
      </c>
      <c r="C5953" s="256">
        <v>93.854144720553933</v>
      </c>
    </row>
    <row r="5954" spans="2:3" x14ac:dyDescent="0.25">
      <c r="B5954" s="257">
        <v>5891</v>
      </c>
      <c r="C5954" s="256">
        <v>108.69556125968668</v>
      </c>
    </row>
    <row r="5955" spans="2:3" x14ac:dyDescent="0.25">
      <c r="B5955" s="257">
        <v>5892</v>
      </c>
      <c r="C5955" s="256">
        <v>87.974311348408548</v>
      </c>
    </row>
    <row r="5956" spans="2:3" x14ac:dyDescent="0.25">
      <c r="B5956" s="257">
        <v>5893</v>
      </c>
      <c r="C5956" s="256">
        <v>99.496226722376207</v>
      </c>
    </row>
    <row r="5957" spans="2:3" x14ac:dyDescent="0.25">
      <c r="B5957" s="257">
        <v>5894</v>
      </c>
      <c r="C5957" s="256">
        <v>140.0581852659364</v>
      </c>
    </row>
    <row r="5958" spans="2:3" x14ac:dyDescent="0.25">
      <c r="B5958" s="257">
        <v>5895</v>
      </c>
      <c r="C5958" s="256">
        <v>111.42655872077012</v>
      </c>
    </row>
    <row r="5959" spans="2:3" x14ac:dyDescent="0.25">
      <c r="B5959" s="257">
        <v>5896</v>
      </c>
      <c r="C5959" s="256">
        <v>155.96881836207169</v>
      </c>
    </row>
    <row r="5960" spans="2:3" x14ac:dyDescent="0.25">
      <c r="B5960" s="257">
        <v>5897</v>
      </c>
      <c r="C5960" s="256">
        <v>101.71668390549188</v>
      </c>
    </row>
    <row r="5961" spans="2:3" x14ac:dyDescent="0.25">
      <c r="B5961" s="257">
        <v>5898</v>
      </c>
      <c r="C5961" s="256">
        <v>105.16143453998536</v>
      </c>
    </row>
    <row r="5962" spans="2:3" x14ac:dyDescent="0.25">
      <c r="B5962" s="257">
        <v>5899</v>
      </c>
      <c r="C5962" s="256">
        <v>103.79319979137728</v>
      </c>
    </row>
    <row r="5963" spans="2:3" x14ac:dyDescent="0.25">
      <c r="B5963" s="257">
        <v>5900</v>
      </c>
      <c r="C5963" s="256">
        <v>119.71602232047084</v>
      </c>
    </row>
    <row r="5964" spans="2:3" x14ac:dyDescent="0.25">
      <c r="B5964" s="257">
        <v>5901</v>
      </c>
      <c r="C5964" s="256">
        <v>97.676007268875708</v>
      </c>
    </row>
    <row r="5965" spans="2:3" x14ac:dyDescent="0.25">
      <c r="B5965" s="257">
        <v>5902</v>
      </c>
      <c r="C5965" s="256">
        <v>126.1663277453499</v>
      </c>
    </row>
    <row r="5966" spans="2:3" x14ac:dyDescent="0.25">
      <c r="B5966" s="257">
        <v>5903</v>
      </c>
      <c r="C5966" s="256">
        <v>79.781098867698859</v>
      </c>
    </row>
    <row r="5967" spans="2:3" x14ac:dyDescent="0.25">
      <c r="B5967" s="257">
        <v>5904</v>
      </c>
      <c r="C5967" s="256">
        <v>157.29858881000499</v>
      </c>
    </row>
    <row r="5968" spans="2:3" x14ac:dyDescent="0.25">
      <c r="B5968" s="257">
        <v>5905</v>
      </c>
      <c r="C5968" s="256">
        <v>91.776268891184486</v>
      </c>
    </row>
    <row r="5969" spans="2:3" x14ac:dyDescent="0.25">
      <c r="B5969" s="257">
        <v>5906</v>
      </c>
      <c r="C5969" s="256">
        <v>60.854484747444033</v>
      </c>
    </row>
    <row r="5970" spans="2:3" x14ac:dyDescent="0.25">
      <c r="B5970" s="257">
        <v>5907</v>
      </c>
      <c r="C5970" s="256">
        <v>121.63837391707528</v>
      </c>
    </row>
    <row r="5971" spans="2:3" x14ac:dyDescent="0.25">
      <c r="B5971" s="257">
        <v>5908</v>
      </c>
      <c r="C5971" s="256">
        <v>130.01107110947055</v>
      </c>
    </row>
    <row r="5972" spans="2:3" x14ac:dyDescent="0.25">
      <c r="B5972" s="257">
        <v>5909</v>
      </c>
      <c r="C5972" s="256">
        <v>157.54253285316642</v>
      </c>
    </row>
    <row r="5973" spans="2:3" x14ac:dyDescent="0.25">
      <c r="B5973" s="257">
        <v>5910</v>
      </c>
      <c r="C5973" s="256">
        <v>92.433817233808909</v>
      </c>
    </row>
    <row r="5974" spans="2:3" x14ac:dyDescent="0.25">
      <c r="B5974" s="257">
        <v>5911</v>
      </c>
      <c r="C5974" s="256">
        <v>129.71157116991392</v>
      </c>
    </row>
    <row r="5975" spans="2:3" x14ac:dyDescent="0.25">
      <c r="B5975" s="257">
        <v>5912</v>
      </c>
      <c r="C5975" s="256">
        <v>119.77015366678557</v>
      </c>
    </row>
    <row r="5976" spans="2:3" x14ac:dyDescent="0.25">
      <c r="B5976" s="257">
        <v>5913</v>
      </c>
      <c r="C5976" s="256">
        <v>79.544176614475077</v>
      </c>
    </row>
    <row r="5977" spans="2:3" x14ac:dyDescent="0.25">
      <c r="B5977" s="257">
        <v>5914</v>
      </c>
      <c r="C5977" s="256">
        <v>135.97430806793645</v>
      </c>
    </row>
    <row r="5978" spans="2:3" x14ac:dyDescent="0.25">
      <c r="B5978" s="257">
        <v>5915</v>
      </c>
      <c r="C5978" s="256">
        <v>140.25564669714956</v>
      </c>
    </row>
    <row r="5979" spans="2:3" x14ac:dyDescent="0.25">
      <c r="B5979" s="257">
        <v>5916</v>
      </c>
      <c r="C5979" s="256">
        <v>109.04785916934829</v>
      </c>
    </row>
    <row r="5980" spans="2:3" x14ac:dyDescent="0.25">
      <c r="B5980" s="257">
        <v>5917</v>
      </c>
      <c r="C5980" s="256">
        <v>132.73289827469847</v>
      </c>
    </row>
    <row r="5981" spans="2:3" x14ac:dyDescent="0.25">
      <c r="B5981" s="257">
        <v>5918</v>
      </c>
      <c r="C5981" s="256">
        <v>125.15778234373413</v>
      </c>
    </row>
    <row r="5982" spans="2:3" x14ac:dyDescent="0.25">
      <c r="B5982" s="257">
        <v>5919</v>
      </c>
      <c r="C5982" s="256">
        <v>161.69876234160915</v>
      </c>
    </row>
    <row r="5983" spans="2:3" x14ac:dyDescent="0.25">
      <c r="B5983" s="257">
        <v>5920</v>
      </c>
      <c r="C5983" s="256">
        <v>89.743240533548857</v>
      </c>
    </row>
    <row r="5984" spans="2:3" x14ac:dyDescent="0.25">
      <c r="B5984" s="257">
        <v>5921</v>
      </c>
      <c r="C5984" s="256">
        <v>155.36922381503882</v>
      </c>
    </row>
    <row r="5985" spans="2:3" x14ac:dyDescent="0.25">
      <c r="B5985" s="257">
        <v>5922</v>
      </c>
      <c r="C5985" s="256">
        <v>124.66032479681068</v>
      </c>
    </row>
    <row r="5986" spans="2:3" x14ac:dyDescent="0.25">
      <c r="B5986" s="257">
        <v>5923</v>
      </c>
      <c r="C5986" s="256">
        <v>94.212656681317043</v>
      </c>
    </row>
    <row r="5987" spans="2:3" x14ac:dyDescent="0.25">
      <c r="B5987" s="257">
        <v>5924</v>
      </c>
      <c r="C5987" s="256">
        <v>129.45778415662969</v>
      </c>
    </row>
    <row r="5988" spans="2:3" x14ac:dyDescent="0.25">
      <c r="B5988" s="257">
        <v>5925</v>
      </c>
      <c r="C5988" s="256">
        <v>132.69777806164285</v>
      </c>
    </row>
    <row r="5989" spans="2:3" x14ac:dyDescent="0.25">
      <c r="B5989" s="257">
        <v>5926</v>
      </c>
      <c r="C5989" s="256">
        <v>87.178875932705793</v>
      </c>
    </row>
    <row r="5990" spans="2:3" x14ac:dyDescent="0.25">
      <c r="B5990" s="257">
        <v>5927</v>
      </c>
      <c r="C5990" s="256">
        <v>96.160196672095964</v>
      </c>
    </row>
    <row r="5991" spans="2:3" x14ac:dyDescent="0.25">
      <c r="B5991" s="257">
        <v>5928</v>
      </c>
      <c r="C5991" s="256">
        <v>124.27414137930725</v>
      </c>
    </row>
    <row r="5992" spans="2:3" x14ac:dyDescent="0.25">
      <c r="B5992" s="257">
        <v>5929</v>
      </c>
      <c r="C5992" s="256">
        <v>101.94982415979877</v>
      </c>
    </row>
    <row r="5993" spans="2:3" x14ac:dyDescent="0.25">
      <c r="B5993" s="257">
        <v>5930</v>
      </c>
      <c r="C5993" s="256">
        <v>132.63548573554149</v>
      </c>
    </row>
    <row r="5994" spans="2:3" x14ac:dyDescent="0.25">
      <c r="B5994" s="257">
        <v>5931</v>
      </c>
      <c r="C5994" s="256">
        <v>99.145141555743038</v>
      </c>
    </row>
    <row r="5995" spans="2:3" x14ac:dyDescent="0.25">
      <c r="B5995" s="257">
        <v>5932</v>
      </c>
      <c r="C5995" s="256">
        <v>121.04534215737108</v>
      </c>
    </row>
    <row r="5996" spans="2:3" x14ac:dyDescent="0.25">
      <c r="B5996" s="257">
        <v>5933</v>
      </c>
      <c r="C5996" s="256">
        <v>52.684694390556828</v>
      </c>
    </row>
    <row r="5997" spans="2:3" x14ac:dyDescent="0.25">
      <c r="B5997" s="257">
        <v>5934</v>
      </c>
      <c r="C5997" s="256">
        <v>97.883889709838812</v>
      </c>
    </row>
    <row r="5998" spans="2:3" x14ac:dyDescent="0.25">
      <c r="B5998" s="257">
        <v>5935</v>
      </c>
      <c r="C5998" s="256">
        <v>157.0648066259368</v>
      </c>
    </row>
    <row r="5999" spans="2:3" x14ac:dyDescent="0.25">
      <c r="B5999" s="257">
        <v>5936</v>
      </c>
      <c r="C5999" s="256">
        <v>135.61615521703487</v>
      </c>
    </row>
    <row r="6000" spans="2:3" x14ac:dyDescent="0.25">
      <c r="B6000" s="257">
        <v>5937</v>
      </c>
      <c r="C6000" s="256">
        <v>95.622433807771813</v>
      </c>
    </row>
    <row r="6001" spans="2:3" x14ac:dyDescent="0.25">
      <c r="B6001" s="257">
        <v>5938</v>
      </c>
      <c r="C6001" s="256">
        <v>108.88285820974158</v>
      </c>
    </row>
    <row r="6002" spans="2:3" x14ac:dyDescent="0.25">
      <c r="B6002" s="257">
        <v>5939</v>
      </c>
      <c r="C6002" s="256">
        <v>133.53377885885467</v>
      </c>
    </row>
    <row r="6003" spans="2:3" x14ac:dyDescent="0.25">
      <c r="B6003" s="257">
        <v>5940</v>
      </c>
      <c r="C6003" s="256">
        <v>118.93035415133633</v>
      </c>
    </row>
    <row r="6004" spans="2:3" x14ac:dyDescent="0.25">
      <c r="B6004" s="257">
        <v>5941</v>
      </c>
      <c r="C6004" s="256">
        <v>134.4207116773735</v>
      </c>
    </row>
    <row r="6005" spans="2:3" x14ac:dyDescent="0.25">
      <c r="B6005" s="257">
        <v>5942</v>
      </c>
      <c r="C6005" s="256">
        <v>128.71956240098439</v>
      </c>
    </row>
    <row r="6006" spans="2:3" x14ac:dyDescent="0.25">
      <c r="B6006" s="257">
        <v>5943</v>
      </c>
      <c r="C6006" s="256">
        <v>104.17566089104808</v>
      </c>
    </row>
    <row r="6007" spans="2:3" x14ac:dyDescent="0.25">
      <c r="B6007" s="257">
        <v>5944</v>
      </c>
      <c r="C6007" s="256">
        <v>107.91959454487819</v>
      </c>
    </row>
    <row r="6008" spans="2:3" x14ac:dyDescent="0.25">
      <c r="B6008" s="257">
        <v>5945</v>
      </c>
      <c r="C6008" s="256">
        <v>122.62487741600023</v>
      </c>
    </row>
    <row r="6009" spans="2:3" x14ac:dyDescent="0.25">
      <c r="B6009" s="257">
        <v>5946</v>
      </c>
      <c r="C6009" s="256">
        <v>141.16030565405129</v>
      </c>
    </row>
    <row r="6010" spans="2:3" x14ac:dyDescent="0.25">
      <c r="B6010" s="257">
        <v>5947</v>
      </c>
      <c r="C6010" s="256">
        <v>127.40882488444142</v>
      </c>
    </row>
    <row r="6011" spans="2:3" x14ac:dyDescent="0.25">
      <c r="B6011" s="257">
        <v>5948</v>
      </c>
      <c r="C6011" s="256">
        <v>128.92915875446749</v>
      </c>
    </row>
    <row r="6012" spans="2:3" x14ac:dyDescent="0.25">
      <c r="B6012" s="257">
        <v>5949</v>
      </c>
      <c r="C6012" s="256">
        <v>89.463033394824123</v>
      </c>
    </row>
    <row r="6013" spans="2:3" x14ac:dyDescent="0.25">
      <c r="B6013" s="257">
        <v>5950</v>
      </c>
      <c r="C6013" s="256">
        <v>115.22876767421599</v>
      </c>
    </row>
    <row r="6014" spans="2:3" x14ac:dyDescent="0.25">
      <c r="B6014" s="257">
        <v>5951</v>
      </c>
      <c r="C6014" s="256">
        <v>105.77929721713782</v>
      </c>
    </row>
    <row r="6015" spans="2:3" x14ac:dyDescent="0.25">
      <c r="B6015" s="257">
        <v>5952</v>
      </c>
      <c r="C6015" s="256">
        <v>139.79460113160471</v>
      </c>
    </row>
    <row r="6016" spans="2:3" x14ac:dyDescent="0.25">
      <c r="B6016" s="257">
        <v>5953</v>
      </c>
      <c r="C6016" s="256">
        <v>88.353871930391747</v>
      </c>
    </row>
    <row r="6017" spans="2:3" x14ac:dyDescent="0.25">
      <c r="B6017" s="257">
        <v>5954</v>
      </c>
      <c r="C6017" s="256">
        <v>126.15939697430571</v>
      </c>
    </row>
    <row r="6018" spans="2:3" x14ac:dyDescent="0.25">
      <c r="B6018" s="257">
        <v>5955</v>
      </c>
      <c r="C6018" s="256">
        <v>104.19619361484318</v>
      </c>
    </row>
    <row r="6019" spans="2:3" x14ac:dyDescent="0.25">
      <c r="B6019" s="257">
        <v>5956</v>
      </c>
      <c r="C6019" s="256">
        <v>93.021011456896275</v>
      </c>
    </row>
    <row r="6020" spans="2:3" x14ac:dyDescent="0.25">
      <c r="B6020" s="257">
        <v>5957</v>
      </c>
      <c r="C6020" s="256">
        <v>137.6585715883925</v>
      </c>
    </row>
    <row r="6021" spans="2:3" x14ac:dyDescent="0.25">
      <c r="B6021" s="257">
        <v>5958</v>
      </c>
      <c r="C6021" s="256">
        <v>115.76475748646911</v>
      </c>
    </row>
    <row r="6022" spans="2:3" x14ac:dyDescent="0.25">
      <c r="B6022" s="257">
        <v>5959</v>
      </c>
      <c r="C6022" s="256">
        <v>140.90800804992682</v>
      </c>
    </row>
    <row r="6023" spans="2:3" x14ac:dyDescent="0.25">
      <c r="B6023" s="257">
        <v>5960</v>
      </c>
      <c r="C6023" s="256">
        <v>148.98454618498579</v>
      </c>
    </row>
    <row r="6024" spans="2:3" x14ac:dyDescent="0.25">
      <c r="B6024" s="257">
        <v>5961</v>
      </c>
      <c r="C6024" s="256">
        <v>106.08148595430191</v>
      </c>
    </row>
    <row r="6025" spans="2:3" x14ac:dyDescent="0.25">
      <c r="B6025" s="257">
        <v>5962</v>
      </c>
      <c r="C6025" s="256">
        <v>123.62507553918591</v>
      </c>
    </row>
    <row r="6026" spans="2:3" x14ac:dyDescent="0.25">
      <c r="B6026" s="257">
        <v>5963</v>
      </c>
      <c r="C6026" s="256">
        <v>133.74677518474226</v>
      </c>
    </row>
    <row r="6027" spans="2:3" x14ac:dyDescent="0.25">
      <c r="B6027" s="257">
        <v>5964</v>
      </c>
      <c r="C6027" s="256">
        <v>121.59220367332928</v>
      </c>
    </row>
    <row r="6028" spans="2:3" x14ac:dyDescent="0.25">
      <c r="B6028" s="257">
        <v>5965</v>
      </c>
      <c r="C6028" s="256">
        <v>129.64666975103282</v>
      </c>
    </row>
    <row r="6029" spans="2:3" x14ac:dyDescent="0.25">
      <c r="B6029" s="257">
        <v>5966</v>
      </c>
      <c r="C6029" s="256">
        <v>137.595203448262</v>
      </c>
    </row>
    <row r="6030" spans="2:3" x14ac:dyDescent="0.25">
      <c r="B6030" s="257">
        <v>5967</v>
      </c>
      <c r="C6030" s="256">
        <v>144.05828139812638</v>
      </c>
    </row>
    <row r="6031" spans="2:3" x14ac:dyDescent="0.25">
      <c r="B6031" s="257">
        <v>5968</v>
      </c>
      <c r="C6031" s="256">
        <v>90.75919177928391</v>
      </c>
    </row>
    <row r="6032" spans="2:3" x14ac:dyDescent="0.25">
      <c r="B6032" s="257">
        <v>5969</v>
      </c>
      <c r="C6032" s="256">
        <v>132.67110196256957</v>
      </c>
    </row>
    <row r="6033" spans="2:3" x14ac:dyDescent="0.25">
      <c r="B6033" s="257">
        <v>5970</v>
      </c>
      <c r="C6033" s="256">
        <v>112.13011455720488</v>
      </c>
    </row>
    <row r="6034" spans="2:3" x14ac:dyDescent="0.25">
      <c r="B6034" s="257">
        <v>5971</v>
      </c>
      <c r="C6034" s="256">
        <v>124.09858666512109</v>
      </c>
    </row>
    <row r="6035" spans="2:3" x14ac:dyDescent="0.25">
      <c r="B6035" s="257">
        <v>5972</v>
      </c>
      <c r="C6035" s="256">
        <v>124.96348946897167</v>
      </c>
    </row>
    <row r="6036" spans="2:3" x14ac:dyDescent="0.25">
      <c r="B6036" s="257">
        <v>5973</v>
      </c>
      <c r="C6036" s="256">
        <v>138.75087249691472</v>
      </c>
    </row>
    <row r="6037" spans="2:3" x14ac:dyDescent="0.25">
      <c r="B6037" s="257">
        <v>5974</v>
      </c>
      <c r="C6037" s="256">
        <v>126.69722655958051</v>
      </c>
    </row>
    <row r="6038" spans="2:3" x14ac:dyDescent="0.25">
      <c r="B6038" s="257">
        <v>5975</v>
      </c>
      <c r="C6038" s="256">
        <v>135.40977493116443</v>
      </c>
    </row>
    <row r="6039" spans="2:3" x14ac:dyDescent="0.25">
      <c r="B6039" s="257">
        <v>5976</v>
      </c>
      <c r="C6039" s="256">
        <v>106.98150646474917</v>
      </c>
    </row>
    <row r="6040" spans="2:3" x14ac:dyDescent="0.25">
      <c r="B6040" s="257">
        <v>5977</v>
      </c>
      <c r="C6040" s="256">
        <v>111.87911555253058</v>
      </c>
    </row>
    <row r="6041" spans="2:3" x14ac:dyDescent="0.25">
      <c r="B6041" s="257">
        <v>5978</v>
      </c>
      <c r="C6041" s="256">
        <v>88.281688397430628</v>
      </c>
    </row>
    <row r="6042" spans="2:3" x14ac:dyDescent="0.25">
      <c r="B6042" s="257">
        <v>5979</v>
      </c>
      <c r="C6042" s="256">
        <v>133.007899361873</v>
      </c>
    </row>
    <row r="6043" spans="2:3" x14ac:dyDescent="0.25">
      <c r="B6043" s="257">
        <v>5980</v>
      </c>
      <c r="C6043" s="256">
        <v>118.0996761836781</v>
      </c>
    </row>
    <row r="6044" spans="2:3" x14ac:dyDescent="0.25">
      <c r="B6044" s="257">
        <v>5981</v>
      </c>
      <c r="C6044" s="256">
        <v>144.4458185351244</v>
      </c>
    </row>
    <row r="6045" spans="2:3" x14ac:dyDescent="0.25">
      <c r="B6045" s="257">
        <v>5982</v>
      </c>
      <c r="C6045" s="256">
        <v>104.16809288158592</v>
      </c>
    </row>
    <row r="6046" spans="2:3" x14ac:dyDescent="0.25">
      <c r="B6046" s="257">
        <v>5983</v>
      </c>
      <c r="C6046" s="256">
        <v>108.39432129287113</v>
      </c>
    </row>
    <row r="6047" spans="2:3" x14ac:dyDescent="0.25">
      <c r="B6047" s="257">
        <v>5984</v>
      </c>
      <c r="C6047" s="256">
        <v>115.21352390889278</v>
      </c>
    </row>
    <row r="6048" spans="2:3" x14ac:dyDescent="0.25">
      <c r="B6048" s="257">
        <v>5985</v>
      </c>
      <c r="C6048" s="256">
        <v>70.49890269317811</v>
      </c>
    </row>
    <row r="6049" spans="2:3" x14ac:dyDescent="0.25">
      <c r="B6049" s="257">
        <v>5986</v>
      </c>
      <c r="C6049" s="256">
        <v>165.99164987528752</v>
      </c>
    </row>
    <row r="6050" spans="2:3" x14ac:dyDescent="0.25">
      <c r="B6050" s="257">
        <v>5987</v>
      </c>
      <c r="C6050" s="256">
        <v>138.73736689570296</v>
      </c>
    </row>
    <row r="6051" spans="2:3" x14ac:dyDescent="0.25">
      <c r="B6051" s="257">
        <v>5988</v>
      </c>
      <c r="C6051" s="256">
        <v>93.632871566087246</v>
      </c>
    </row>
    <row r="6052" spans="2:3" x14ac:dyDescent="0.25">
      <c r="B6052" s="257">
        <v>5989</v>
      </c>
      <c r="C6052" s="256">
        <v>149.39019271947552</v>
      </c>
    </row>
    <row r="6053" spans="2:3" x14ac:dyDescent="0.25">
      <c r="B6053" s="257">
        <v>5990</v>
      </c>
      <c r="C6053" s="256">
        <v>100.90745529169313</v>
      </c>
    </row>
    <row r="6054" spans="2:3" x14ac:dyDescent="0.25">
      <c r="B6054" s="257">
        <v>5991</v>
      </c>
      <c r="C6054" s="256">
        <v>154.81180490480895</v>
      </c>
    </row>
    <row r="6055" spans="2:3" x14ac:dyDescent="0.25">
      <c r="B6055" s="257">
        <v>5992</v>
      </c>
      <c r="C6055" s="256">
        <v>121.50006429025136</v>
      </c>
    </row>
    <row r="6056" spans="2:3" x14ac:dyDescent="0.25">
      <c r="B6056" s="257">
        <v>5993</v>
      </c>
      <c r="C6056" s="256">
        <v>124.51899915954874</v>
      </c>
    </row>
    <row r="6057" spans="2:3" x14ac:dyDescent="0.25">
      <c r="B6057" s="257">
        <v>5994</v>
      </c>
      <c r="C6057" s="256">
        <v>75.735794125613126</v>
      </c>
    </row>
    <row r="6058" spans="2:3" x14ac:dyDescent="0.25">
      <c r="B6058" s="257">
        <v>5995</v>
      </c>
      <c r="C6058" s="256">
        <v>115.42779612178651</v>
      </c>
    </row>
    <row r="6059" spans="2:3" x14ac:dyDescent="0.25">
      <c r="B6059" s="257">
        <v>5996</v>
      </c>
      <c r="C6059" s="256">
        <v>79.694602180346578</v>
      </c>
    </row>
    <row r="6060" spans="2:3" x14ac:dyDescent="0.25">
      <c r="B6060" s="257">
        <v>5997</v>
      </c>
      <c r="C6060" s="256">
        <v>103.72370973561706</v>
      </c>
    </row>
    <row r="6061" spans="2:3" x14ac:dyDescent="0.25">
      <c r="B6061" s="257">
        <v>5998</v>
      </c>
      <c r="C6061" s="256">
        <v>78.640561800046399</v>
      </c>
    </row>
    <row r="6062" spans="2:3" x14ac:dyDescent="0.25">
      <c r="B6062" s="257">
        <v>5999</v>
      </c>
      <c r="C6062" s="256">
        <v>123.00905128898336</v>
      </c>
    </row>
    <row r="6063" spans="2:3" x14ac:dyDescent="0.25">
      <c r="B6063" s="257">
        <v>6000</v>
      </c>
      <c r="C6063" s="256">
        <v>111.47156745473217</v>
      </c>
    </row>
    <row r="6064" spans="2:3" x14ac:dyDescent="0.25">
      <c r="B6064" s="257">
        <v>6001</v>
      </c>
      <c r="C6064" s="256">
        <v>101.24728634586489</v>
      </c>
    </row>
    <row r="6065" spans="2:3" x14ac:dyDescent="0.25">
      <c r="B6065" s="257">
        <v>6002</v>
      </c>
      <c r="C6065" s="256">
        <v>135.86220379575073</v>
      </c>
    </row>
    <row r="6066" spans="2:3" x14ac:dyDescent="0.25">
      <c r="B6066" s="257">
        <v>6003</v>
      </c>
      <c r="C6066" s="256">
        <v>111.91550962855524</v>
      </c>
    </row>
    <row r="6067" spans="2:3" x14ac:dyDescent="0.25">
      <c r="B6067" s="257">
        <v>6004</v>
      </c>
      <c r="C6067" s="256">
        <v>115.37874665638357</v>
      </c>
    </row>
    <row r="6068" spans="2:3" x14ac:dyDescent="0.25">
      <c r="B6068" s="257">
        <v>6005</v>
      </c>
      <c r="C6068" s="256">
        <v>139.09732890587708</v>
      </c>
    </row>
    <row r="6069" spans="2:3" x14ac:dyDescent="0.25">
      <c r="B6069" s="257">
        <v>6006</v>
      </c>
      <c r="C6069" s="256">
        <v>115.56577308576962</v>
      </c>
    </row>
    <row r="6070" spans="2:3" x14ac:dyDescent="0.25">
      <c r="B6070" s="257">
        <v>6007</v>
      </c>
      <c r="C6070" s="256">
        <v>146.647816474623</v>
      </c>
    </row>
    <row r="6071" spans="2:3" x14ac:dyDescent="0.25">
      <c r="B6071" s="257">
        <v>6008</v>
      </c>
      <c r="C6071" s="256">
        <v>107.3206677168231</v>
      </c>
    </row>
    <row r="6072" spans="2:3" x14ac:dyDescent="0.25">
      <c r="B6072" s="257">
        <v>6009</v>
      </c>
      <c r="C6072" s="256">
        <v>126.61066540774706</v>
      </c>
    </row>
    <row r="6073" spans="2:3" x14ac:dyDescent="0.25">
      <c r="B6073" s="257">
        <v>6010</v>
      </c>
      <c r="C6073" s="256">
        <v>128.2233837316453</v>
      </c>
    </row>
    <row r="6074" spans="2:3" x14ac:dyDescent="0.25">
      <c r="B6074" s="257">
        <v>6011</v>
      </c>
      <c r="C6074" s="256">
        <v>142.81583546678485</v>
      </c>
    </row>
    <row r="6075" spans="2:3" x14ac:dyDescent="0.25">
      <c r="B6075" s="257">
        <v>6012</v>
      </c>
      <c r="C6075" s="256">
        <v>123.98405162256998</v>
      </c>
    </row>
    <row r="6076" spans="2:3" x14ac:dyDescent="0.25">
      <c r="B6076" s="257">
        <v>6013</v>
      </c>
      <c r="C6076" s="256">
        <v>104.99043689979203</v>
      </c>
    </row>
    <row r="6077" spans="2:3" x14ac:dyDescent="0.25">
      <c r="B6077" s="257">
        <v>6014</v>
      </c>
      <c r="C6077" s="256">
        <v>131.15459279198404</v>
      </c>
    </row>
    <row r="6078" spans="2:3" x14ac:dyDescent="0.25">
      <c r="B6078" s="257">
        <v>6015</v>
      </c>
      <c r="C6078" s="256">
        <v>133.36771330938592</v>
      </c>
    </row>
    <row r="6079" spans="2:3" x14ac:dyDescent="0.25">
      <c r="B6079" s="257">
        <v>6016</v>
      </c>
      <c r="C6079" s="256">
        <v>95.941334492158092</v>
      </c>
    </row>
    <row r="6080" spans="2:3" x14ac:dyDescent="0.25">
      <c r="B6080" s="257">
        <v>6017</v>
      </c>
      <c r="C6080" s="256">
        <v>129.8282816770861</v>
      </c>
    </row>
    <row r="6081" spans="2:3" x14ac:dyDescent="0.25">
      <c r="B6081" s="257">
        <v>6018</v>
      </c>
      <c r="C6081" s="256">
        <v>58.288116859719622</v>
      </c>
    </row>
    <row r="6082" spans="2:3" x14ac:dyDescent="0.25">
      <c r="B6082" s="257">
        <v>6019</v>
      </c>
      <c r="C6082" s="256">
        <v>76.353190527931474</v>
      </c>
    </row>
    <row r="6083" spans="2:3" x14ac:dyDescent="0.25">
      <c r="B6083" s="257">
        <v>6020</v>
      </c>
      <c r="C6083" s="256">
        <v>112.39009854245444</v>
      </c>
    </row>
    <row r="6084" spans="2:3" x14ac:dyDescent="0.25">
      <c r="B6084" s="257">
        <v>6021</v>
      </c>
      <c r="C6084" s="256">
        <v>101.64419731266356</v>
      </c>
    </row>
    <row r="6085" spans="2:3" x14ac:dyDescent="0.25">
      <c r="B6085" s="257">
        <v>6022</v>
      </c>
      <c r="C6085" s="256">
        <v>126.15385439871896</v>
      </c>
    </row>
    <row r="6086" spans="2:3" x14ac:dyDescent="0.25">
      <c r="B6086" s="257">
        <v>6023</v>
      </c>
      <c r="C6086" s="256">
        <v>71.852830118590958</v>
      </c>
    </row>
    <row r="6087" spans="2:3" x14ac:dyDescent="0.25">
      <c r="B6087" s="257">
        <v>6024</v>
      </c>
      <c r="C6087" s="256">
        <v>122.44048518681211</v>
      </c>
    </row>
    <row r="6088" spans="2:3" x14ac:dyDescent="0.25">
      <c r="B6088" s="257">
        <v>6025</v>
      </c>
      <c r="C6088" s="256">
        <v>124.99244638697584</v>
      </c>
    </row>
    <row r="6089" spans="2:3" x14ac:dyDescent="0.25">
      <c r="B6089" s="257">
        <v>6026</v>
      </c>
      <c r="C6089" s="256">
        <v>102.11869369626172</v>
      </c>
    </row>
    <row r="6090" spans="2:3" x14ac:dyDescent="0.25">
      <c r="B6090" s="257">
        <v>6027</v>
      </c>
      <c r="C6090" s="256">
        <v>136.29162879074883</v>
      </c>
    </row>
    <row r="6091" spans="2:3" x14ac:dyDescent="0.25">
      <c r="B6091" s="257">
        <v>6028</v>
      </c>
      <c r="C6091" s="256">
        <v>133.3148692674992</v>
      </c>
    </row>
    <row r="6092" spans="2:3" x14ac:dyDescent="0.25">
      <c r="B6092" s="257">
        <v>6029</v>
      </c>
      <c r="C6092" s="256">
        <v>144.73672124963718</v>
      </c>
    </row>
    <row r="6093" spans="2:3" x14ac:dyDescent="0.25">
      <c r="B6093" s="257">
        <v>6030</v>
      </c>
      <c r="C6093" s="256">
        <v>103.92730262944509</v>
      </c>
    </row>
    <row r="6094" spans="2:3" x14ac:dyDescent="0.25">
      <c r="B6094" s="257">
        <v>6031</v>
      </c>
      <c r="C6094" s="256">
        <v>105.59915353389101</v>
      </c>
    </row>
    <row r="6095" spans="2:3" x14ac:dyDescent="0.25">
      <c r="B6095" s="257">
        <v>6032</v>
      </c>
      <c r="C6095" s="256">
        <v>152.89127506585302</v>
      </c>
    </row>
    <row r="6096" spans="2:3" x14ac:dyDescent="0.25">
      <c r="B6096" s="257">
        <v>6033</v>
      </c>
      <c r="C6096" s="256">
        <v>114.97344890397473</v>
      </c>
    </row>
    <row r="6097" spans="2:3" x14ac:dyDescent="0.25">
      <c r="B6097" s="257">
        <v>6034</v>
      </c>
      <c r="C6097" s="256">
        <v>154.43811363645099</v>
      </c>
    </row>
    <row r="6098" spans="2:3" x14ac:dyDescent="0.25">
      <c r="B6098" s="257">
        <v>6035</v>
      </c>
      <c r="C6098" s="256">
        <v>140.99790516362577</v>
      </c>
    </row>
    <row r="6099" spans="2:3" x14ac:dyDescent="0.25">
      <c r="B6099" s="257">
        <v>6036</v>
      </c>
      <c r="C6099" s="256">
        <v>127.8951180819912</v>
      </c>
    </row>
    <row r="6100" spans="2:3" x14ac:dyDescent="0.25">
      <c r="B6100" s="257">
        <v>6037</v>
      </c>
      <c r="C6100" s="256">
        <v>133.40646911719392</v>
      </c>
    </row>
    <row r="6101" spans="2:3" x14ac:dyDescent="0.25">
      <c r="B6101" s="257">
        <v>6038</v>
      </c>
      <c r="C6101" s="256">
        <v>114.25342160748502</v>
      </c>
    </row>
    <row r="6102" spans="2:3" x14ac:dyDescent="0.25">
      <c r="B6102" s="257">
        <v>6039</v>
      </c>
      <c r="C6102" s="256">
        <v>100.3846091283187</v>
      </c>
    </row>
    <row r="6103" spans="2:3" x14ac:dyDescent="0.25">
      <c r="B6103" s="257">
        <v>6040</v>
      </c>
      <c r="C6103" s="256">
        <v>87.462215849280199</v>
      </c>
    </row>
    <row r="6104" spans="2:3" x14ac:dyDescent="0.25">
      <c r="B6104" s="257">
        <v>6041</v>
      </c>
      <c r="C6104" s="256">
        <v>86.45455426865243</v>
      </c>
    </row>
    <row r="6105" spans="2:3" x14ac:dyDescent="0.25">
      <c r="B6105" s="257">
        <v>6042</v>
      </c>
      <c r="C6105" s="256">
        <v>107.97349726191017</v>
      </c>
    </row>
    <row r="6106" spans="2:3" x14ac:dyDescent="0.25">
      <c r="B6106" s="257">
        <v>6043</v>
      </c>
      <c r="C6106" s="256">
        <v>81.792916789154475</v>
      </c>
    </row>
    <row r="6107" spans="2:3" x14ac:dyDescent="0.25">
      <c r="B6107" s="257">
        <v>6044</v>
      </c>
      <c r="C6107" s="256">
        <v>150.53741898424684</v>
      </c>
    </row>
    <row r="6108" spans="2:3" x14ac:dyDescent="0.25">
      <c r="B6108" s="257">
        <v>6045</v>
      </c>
      <c r="C6108" s="256">
        <v>77.61693293421331</v>
      </c>
    </row>
    <row r="6109" spans="2:3" x14ac:dyDescent="0.25">
      <c r="B6109" s="257">
        <v>6046</v>
      </c>
      <c r="C6109" s="256">
        <v>101.5804435946838</v>
      </c>
    </row>
    <row r="6110" spans="2:3" x14ac:dyDescent="0.25">
      <c r="B6110" s="257">
        <v>6047</v>
      </c>
      <c r="C6110" s="256">
        <v>141.43460419002398</v>
      </c>
    </row>
    <row r="6111" spans="2:3" x14ac:dyDescent="0.25">
      <c r="B6111" s="257">
        <v>6048</v>
      </c>
      <c r="C6111" s="256">
        <v>108.07291414764362</v>
      </c>
    </row>
    <row r="6112" spans="2:3" x14ac:dyDescent="0.25">
      <c r="B6112" s="257">
        <v>6049</v>
      </c>
      <c r="C6112" s="256">
        <v>104.46300450987012</v>
      </c>
    </row>
    <row r="6113" spans="2:3" x14ac:dyDescent="0.25">
      <c r="B6113" s="257">
        <v>6050</v>
      </c>
      <c r="C6113" s="256">
        <v>140.13934535347406</v>
      </c>
    </row>
    <row r="6114" spans="2:3" x14ac:dyDescent="0.25">
      <c r="B6114" s="257">
        <v>6051</v>
      </c>
      <c r="C6114" s="256">
        <v>99.80953619186532</v>
      </c>
    </row>
    <row r="6115" spans="2:3" x14ac:dyDescent="0.25">
      <c r="B6115" s="257">
        <v>6052</v>
      </c>
      <c r="C6115" s="256">
        <v>129.67703979657858</v>
      </c>
    </row>
    <row r="6116" spans="2:3" x14ac:dyDescent="0.25">
      <c r="B6116" s="257">
        <v>6053</v>
      </c>
      <c r="C6116" s="256">
        <v>150.81535031513545</v>
      </c>
    </row>
    <row r="6117" spans="2:3" x14ac:dyDescent="0.25">
      <c r="B6117" s="257">
        <v>6054</v>
      </c>
      <c r="C6117" s="256">
        <v>80.395310013977891</v>
      </c>
    </row>
    <row r="6118" spans="2:3" x14ac:dyDescent="0.25">
      <c r="B6118" s="257">
        <v>6055</v>
      </c>
      <c r="C6118" s="256">
        <v>91.414969635644866</v>
      </c>
    </row>
    <row r="6119" spans="2:3" x14ac:dyDescent="0.25">
      <c r="B6119" s="257">
        <v>6056</v>
      </c>
      <c r="C6119" s="256">
        <v>143.63951560493979</v>
      </c>
    </row>
    <row r="6120" spans="2:3" x14ac:dyDescent="0.25">
      <c r="B6120" s="257">
        <v>6057</v>
      </c>
      <c r="C6120" s="256">
        <v>93.828501909539668</v>
      </c>
    </row>
    <row r="6121" spans="2:3" x14ac:dyDescent="0.25">
      <c r="B6121" s="257">
        <v>6058</v>
      </c>
      <c r="C6121" s="256">
        <v>156.27909854611312</v>
      </c>
    </row>
    <row r="6122" spans="2:3" x14ac:dyDescent="0.25">
      <c r="B6122" s="257">
        <v>6059</v>
      </c>
      <c r="C6122" s="256">
        <v>94.287556059087862</v>
      </c>
    </row>
    <row r="6123" spans="2:3" x14ac:dyDescent="0.25">
      <c r="B6123" s="257">
        <v>6060</v>
      </c>
      <c r="C6123" s="256">
        <v>128.77122584485321</v>
      </c>
    </row>
    <row r="6124" spans="2:3" x14ac:dyDescent="0.25">
      <c r="B6124" s="257">
        <v>6061</v>
      </c>
      <c r="C6124" s="256">
        <v>135.64003529391121</v>
      </c>
    </row>
    <row r="6125" spans="2:3" x14ac:dyDescent="0.25">
      <c r="B6125" s="257">
        <v>6062</v>
      </c>
      <c r="C6125" s="256">
        <v>115.91594530324963</v>
      </c>
    </row>
    <row r="6126" spans="2:3" x14ac:dyDescent="0.25">
      <c r="B6126" s="257">
        <v>6063</v>
      </c>
      <c r="C6126" s="256">
        <v>118.01538101190503</v>
      </c>
    </row>
    <row r="6127" spans="2:3" x14ac:dyDescent="0.25">
      <c r="B6127" s="257">
        <v>6064</v>
      </c>
      <c r="C6127" s="256">
        <v>96.906329832640239</v>
      </c>
    </row>
    <row r="6128" spans="2:3" x14ac:dyDescent="0.25">
      <c r="B6128" s="257">
        <v>6065</v>
      </c>
      <c r="C6128" s="256">
        <v>118.39065309731757</v>
      </c>
    </row>
    <row r="6129" spans="2:3" x14ac:dyDescent="0.25">
      <c r="B6129" s="257">
        <v>6066</v>
      </c>
      <c r="C6129" s="256">
        <v>127.7302972211636</v>
      </c>
    </row>
    <row r="6130" spans="2:3" x14ac:dyDescent="0.25">
      <c r="B6130" s="257">
        <v>6067</v>
      </c>
      <c r="C6130" s="256">
        <v>121.57397553991484</v>
      </c>
    </row>
    <row r="6131" spans="2:3" x14ac:dyDescent="0.25">
      <c r="B6131" s="257">
        <v>6068</v>
      </c>
      <c r="C6131" s="256">
        <v>125.23576577657866</v>
      </c>
    </row>
    <row r="6132" spans="2:3" x14ac:dyDescent="0.25">
      <c r="B6132" s="257">
        <v>6069</v>
      </c>
      <c r="C6132" s="256">
        <v>175.26164771684603</v>
      </c>
    </row>
    <row r="6133" spans="2:3" x14ac:dyDescent="0.25">
      <c r="B6133" s="257">
        <v>6070</v>
      </c>
      <c r="C6133" s="256">
        <v>125.27051087801964</v>
      </c>
    </row>
    <row r="6134" spans="2:3" x14ac:dyDescent="0.25">
      <c r="B6134" s="257">
        <v>6071</v>
      </c>
      <c r="C6134" s="256">
        <v>83.027797634359104</v>
      </c>
    </row>
    <row r="6135" spans="2:3" x14ac:dyDescent="0.25">
      <c r="B6135" s="257">
        <v>6072</v>
      </c>
      <c r="C6135" s="256">
        <v>137.57418367526162</v>
      </c>
    </row>
    <row r="6136" spans="2:3" x14ac:dyDescent="0.25">
      <c r="B6136" s="257">
        <v>6073</v>
      </c>
      <c r="C6136" s="256">
        <v>180.02982797215708</v>
      </c>
    </row>
    <row r="6137" spans="2:3" x14ac:dyDescent="0.25">
      <c r="B6137" s="257">
        <v>6074</v>
      </c>
      <c r="C6137" s="256">
        <v>147.22436259974509</v>
      </c>
    </row>
    <row r="6138" spans="2:3" x14ac:dyDescent="0.25">
      <c r="B6138" s="257">
        <v>6075</v>
      </c>
      <c r="C6138" s="256">
        <v>119.65508206713262</v>
      </c>
    </row>
    <row r="6139" spans="2:3" x14ac:dyDescent="0.25">
      <c r="B6139" s="257">
        <v>6076</v>
      </c>
      <c r="C6139" s="256">
        <v>129.43031147244892</v>
      </c>
    </row>
    <row r="6140" spans="2:3" x14ac:dyDescent="0.25">
      <c r="B6140" s="257">
        <v>6077</v>
      </c>
      <c r="C6140" s="256">
        <v>117.85676234110066</v>
      </c>
    </row>
    <row r="6141" spans="2:3" x14ac:dyDescent="0.25">
      <c r="B6141" s="257">
        <v>6078</v>
      </c>
      <c r="C6141" s="256">
        <v>92.790132109764684</v>
      </c>
    </row>
    <row r="6142" spans="2:3" x14ac:dyDescent="0.25">
      <c r="B6142" s="257">
        <v>6079</v>
      </c>
      <c r="C6142" s="256">
        <v>130.26367672082364</v>
      </c>
    </row>
    <row r="6143" spans="2:3" x14ac:dyDescent="0.25">
      <c r="B6143" s="257">
        <v>6080</v>
      </c>
      <c r="C6143" s="256">
        <v>112.7773227860108</v>
      </c>
    </row>
    <row r="6144" spans="2:3" x14ac:dyDescent="0.25">
      <c r="B6144" s="257">
        <v>6081</v>
      </c>
      <c r="C6144" s="256">
        <v>113.53201533011926</v>
      </c>
    </row>
    <row r="6145" spans="2:3" x14ac:dyDescent="0.25">
      <c r="B6145" s="257">
        <v>6082</v>
      </c>
      <c r="C6145" s="256">
        <v>111.21028089552671</v>
      </c>
    </row>
    <row r="6146" spans="2:3" x14ac:dyDescent="0.25">
      <c r="B6146" s="257">
        <v>6083</v>
      </c>
      <c r="C6146" s="256">
        <v>99.502716728195523</v>
      </c>
    </row>
    <row r="6147" spans="2:3" x14ac:dyDescent="0.25">
      <c r="B6147" s="257">
        <v>6084</v>
      </c>
      <c r="C6147" s="256">
        <v>127.41587015940995</v>
      </c>
    </row>
    <row r="6148" spans="2:3" x14ac:dyDescent="0.25">
      <c r="B6148" s="257">
        <v>6085</v>
      </c>
      <c r="C6148" s="256">
        <v>94.54573194616691</v>
      </c>
    </row>
    <row r="6149" spans="2:3" x14ac:dyDescent="0.25">
      <c r="B6149" s="257">
        <v>6086</v>
      </c>
      <c r="C6149" s="256">
        <v>96.421687822535034</v>
      </c>
    </row>
    <row r="6150" spans="2:3" x14ac:dyDescent="0.25">
      <c r="B6150" s="257">
        <v>6087</v>
      </c>
      <c r="C6150" s="256">
        <v>60.67643093009724</v>
      </c>
    </row>
    <row r="6151" spans="2:3" x14ac:dyDescent="0.25">
      <c r="B6151" s="257">
        <v>6088</v>
      </c>
      <c r="C6151" s="256">
        <v>138.03218376336861</v>
      </c>
    </row>
    <row r="6152" spans="2:3" x14ac:dyDescent="0.25">
      <c r="B6152" s="257">
        <v>6089</v>
      </c>
      <c r="C6152" s="256">
        <v>170.66905309957798</v>
      </c>
    </row>
    <row r="6153" spans="2:3" x14ac:dyDescent="0.25">
      <c r="B6153" s="257">
        <v>6090</v>
      </c>
      <c r="C6153" s="256">
        <v>123.29412767129506</v>
      </c>
    </row>
    <row r="6154" spans="2:3" x14ac:dyDescent="0.25">
      <c r="B6154" s="257">
        <v>6091</v>
      </c>
      <c r="C6154" s="256">
        <v>121.28422672849928</v>
      </c>
    </row>
    <row r="6155" spans="2:3" x14ac:dyDescent="0.25">
      <c r="B6155" s="257">
        <v>6092</v>
      </c>
      <c r="C6155" s="256">
        <v>124.53654137222665</v>
      </c>
    </row>
    <row r="6156" spans="2:3" x14ac:dyDescent="0.25">
      <c r="B6156" s="257">
        <v>6093</v>
      </c>
      <c r="C6156" s="256">
        <v>186.0235491414918</v>
      </c>
    </row>
    <row r="6157" spans="2:3" x14ac:dyDescent="0.25">
      <c r="B6157" s="257">
        <v>6094</v>
      </c>
      <c r="C6157" s="256">
        <v>114.80865149873874</v>
      </c>
    </row>
    <row r="6158" spans="2:3" x14ac:dyDescent="0.25">
      <c r="B6158" s="257">
        <v>6095</v>
      </c>
      <c r="C6158" s="256">
        <v>117.4886997046321</v>
      </c>
    </row>
    <row r="6159" spans="2:3" x14ac:dyDescent="0.25">
      <c r="B6159" s="257">
        <v>6096</v>
      </c>
      <c r="C6159" s="256">
        <v>138.53599270821229</v>
      </c>
    </row>
    <row r="6160" spans="2:3" x14ac:dyDescent="0.25">
      <c r="B6160" s="257">
        <v>6097</v>
      </c>
      <c r="C6160" s="256">
        <v>107.6127323206417</v>
      </c>
    </row>
    <row r="6161" spans="2:3" x14ac:dyDescent="0.25">
      <c r="B6161" s="257">
        <v>6098</v>
      </c>
      <c r="C6161" s="256">
        <v>96.107789655420717</v>
      </c>
    </row>
    <row r="6162" spans="2:3" x14ac:dyDescent="0.25">
      <c r="B6162" s="257">
        <v>6099</v>
      </c>
      <c r="C6162" s="256">
        <v>97.715872195263273</v>
      </c>
    </row>
    <row r="6163" spans="2:3" x14ac:dyDescent="0.25">
      <c r="B6163" s="257">
        <v>6100</v>
      </c>
      <c r="C6163" s="256">
        <v>138.79904352702306</v>
      </c>
    </row>
    <row r="6164" spans="2:3" x14ac:dyDescent="0.25">
      <c r="B6164" s="257">
        <v>6101</v>
      </c>
      <c r="C6164" s="256">
        <v>136.22325927437535</v>
      </c>
    </row>
    <row r="6165" spans="2:3" x14ac:dyDescent="0.25">
      <c r="B6165" s="257">
        <v>6102</v>
      </c>
      <c r="C6165" s="256">
        <v>139.08243236948931</v>
      </c>
    </row>
    <row r="6166" spans="2:3" x14ac:dyDescent="0.25">
      <c r="B6166" s="257">
        <v>6103</v>
      </c>
      <c r="C6166" s="256">
        <v>156.41134011649632</v>
      </c>
    </row>
    <row r="6167" spans="2:3" x14ac:dyDescent="0.25">
      <c r="B6167" s="257">
        <v>6104</v>
      </c>
      <c r="C6167" s="256">
        <v>128.59591469431138</v>
      </c>
    </row>
    <row r="6168" spans="2:3" x14ac:dyDescent="0.25">
      <c r="B6168" s="257">
        <v>6105</v>
      </c>
      <c r="C6168" s="256">
        <v>133.52881764567658</v>
      </c>
    </row>
    <row r="6169" spans="2:3" x14ac:dyDescent="0.25">
      <c r="B6169" s="257">
        <v>6106</v>
      </c>
      <c r="C6169" s="256">
        <v>167.24631103835176</v>
      </c>
    </row>
    <row r="6170" spans="2:3" x14ac:dyDescent="0.25">
      <c r="B6170" s="257">
        <v>6107</v>
      </c>
      <c r="C6170" s="256">
        <v>144.00747186621598</v>
      </c>
    </row>
    <row r="6171" spans="2:3" x14ac:dyDescent="0.25">
      <c r="B6171" s="257">
        <v>6108</v>
      </c>
      <c r="C6171" s="256">
        <v>103.11002464118013</v>
      </c>
    </row>
    <row r="6172" spans="2:3" x14ac:dyDescent="0.25">
      <c r="B6172" s="257">
        <v>6109</v>
      </c>
      <c r="C6172" s="256">
        <v>125.45637799269008</v>
      </c>
    </row>
    <row r="6173" spans="2:3" x14ac:dyDescent="0.25">
      <c r="B6173" s="257">
        <v>6110</v>
      </c>
      <c r="C6173" s="256">
        <v>112.22487779204727</v>
      </c>
    </row>
    <row r="6174" spans="2:3" x14ac:dyDescent="0.25">
      <c r="B6174" s="257">
        <v>6111</v>
      </c>
      <c r="C6174" s="256">
        <v>103.90589623305806</v>
      </c>
    </row>
    <row r="6175" spans="2:3" x14ac:dyDescent="0.25">
      <c r="B6175" s="257">
        <v>6112</v>
      </c>
      <c r="C6175" s="256">
        <v>142.86653168018807</v>
      </c>
    </row>
    <row r="6176" spans="2:3" x14ac:dyDescent="0.25">
      <c r="B6176" s="257">
        <v>6113</v>
      </c>
      <c r="C6176" s="256">
        <v>132.54282325088968</v>
      </c>
    </row>
    <row r="6177" spans="2:3" x14ac:dyDescent="0.25">
      <c r="B6177" s="257">
        <v>6114</v>
      </c>
      <c r="C6177" s="256">
        <v>128.38905164739413</v>
      </c>
    </row>
    <row r="6178" spans="2:3" x14ac:dyDescent="0.25">
      <c r="B6178" s="257">
        <v>6115</v>
      </c>
      <c r="C6178" s="256">
        <v>119.50452423897252</v>
      </c>
    </row>
    <row r="6179" spans="2:3" x14ac:dyDescent="0.25">
      <c r="B6179" s="257">
        <v>6116</v>
      </c>
      <c r="C6179" s="256">
        <v>114.34301065539324</v>
      </c>
    </row>
    <row r="6180" spans="2:3" x14ac:dyDescent="0.25">
      <c r="B6180" s="257">
        <v>6117</v>
      </c>
      <c r="C6180" s="256">
        <v>121.26418593322612</v>
      </c>
    </row>
    <row r="6181" spans="2:3" x14ac:dyDescent="0.25">
      <c r="B6181" s="257">
        <v>6118</v>
      </c>
      <c r="C6181" s="256">
        <v>84.850928573171728</v>
      </c>
    </row>
    <row r="6182" spans="2:3" x14ac:dyDescent="0.25">
      <c r="B6182" s="257">
        <v>6119</v>
      </c>
      <c r="C6182" s="256">
        <v>131.44532761308366</v>
      </c>
    </row>
    <row r="6183" spans="2:3" x14ac:dyDescent="0.25">
      <c r="B6183" s="257">
        <v>6120</v>
      </c>
      <c r="C6183" s="256">
        <v>123.40004570053441</v>
      </c>
    </row>
    <row r="6184" spans="2:3" x14ac:dyDescent="0.25">
      <c r="B6184" s="257">
        <v>6121</v>
      </c>
      <c r="C6184" s="256">
        <v>144.12042329718554</v>
      </c>
    </row>
    <row r="6185" spans="2:3" x14ac:dyDescent="0.25">
      <c r="B6185" s="257">
        <v>6122</v>
      </c>
      <c r="C6185" s="256">
        <v>101.51975866410604</v>
      </c>
    </row>
    <row r="6186" spans="2:3" x14ac:dyDescent="0.25">
      <c r="B6186" s="257">
        <v>6123</v>
      </c>
      <c r="C6186" s="256">
        <v>81.84906285768173</v>
      </c>
    </row>
    <row r="6187" spans="2:3" x14ac:dyDescent="0.25">
      <c r="B6187" s="257">
        <v>6124</v>
      </c>
      <c r="C6187" s="256">
        <v>106.96012157921619</v>
      </c>
    </row>
    <row r="6188" spans="2:3" x14ac:dyDescent="0.25">
      <c r="B6188" s="257">
        <v>6125</v>
      </c>
      <c r="C6188" s="256">
        <v>118.19231177698094</v>
      </c>
    </row>
    <row r="6189" spans="2:3" x14ac:dyDescent="0.25">
      <c r="B6189" s="257">
        <v>6126</v>
      </c>
      <c r="C6189" s="256">
        <v>147.74410219990227</v>
      </c>
    </row>
    <row r="6190" spans="2:3" x14ac:dyDescent="0.25">
      <c r="B6190" s="257">
        <v>6127</v>
      </c>
      <c r="C6190" s="256">
        <v>100.93103052473376</v>
      </c>
    </row>
    <row r="6191" spans="2:3" x14ac:dyDescent="0.25">
      <c r="B6191" s="257">
        <v>6128</v>
      </c>
      <c r="C6191" s="256">
        <v>119.30255183136268</v>
      </c>
    </row>
    <row r="6192" spans="2:3" x14ac:dyDescent="0.25">
      <c r="B6192" s="257">
        <v>6129</v>
      </c>
      <c r="C6192" s="256">
        <v>150.60677342512778</v>
      </c>
    </row>
    <row r="6193" spans="2:3" x14ac:dyDescent="0.25">
      <c r="B6193" s="257">
        <v>6130</v>
      </c>
      <c r="C6193" s="256">
        <v>93.208183854574557</v>
      </c>
    </row>
    <row r="6194" spans="2:3" x14ac:dyDescent="0.25">
      <c r="B6194" s="257">
        <v>6131</v>
      </c>
      <c r="C6194" s="256">
        <v>138.5843042546951</v>
      </c>
    </row>
    <row r="6195" spans="2:3" x14ac:dyDescent="0.25">
      <c r="B6195" s="257">
        <v>6132</v>
      </c>
      <c r="C6195" s="256">
        <v>124.93949682599542</v>
      </c>
    </row>
    <row r="6196" spans="2:3" x14ac:dyDescent="0.25">
      <c r="B6196" s="257">
        <v>6133</v>
      </c>
      <c r="C6196" s="256">
        <v>109.04987166762147</v>
      </c>
    </row>
    <row r="6197" spans="2:3" x14ac:dyDescent="0.25">
      <c r="B6197" s="257">
        <v>6134</v>
      </c>
      <c r="C6197" s="256">
        <v>151.03025463263012</v>
      </c>
    </row>
    <row r="6198" spans="2:3" x14ac:dyDescent="0.25">
      <c r="B6198" s="257">
        <v>6135</v>
      </c>
      <c r="C6198" s="256">
        <v>124.75736110430368</v>
      </c>
    </row>
    <row r="6199" spans="2:3" x14ac:dyDescent="0.25">
      <c r="B6199" s="257">
        <v>6136</v>
      </c>
      <c r="C6199" s="256">
        <v>135.81836333326746</v>
      </c>
    </row>
    <row r="6200" spans="2:3" x14ac:dyDescent="0.25">
      <c r="B6200" s="257">
        <v>6137</v>
      </c>
      <c r="C6200" s="256">
        <v>116.24021870509138</v>
      </c>
    </row>
    <row r="6201" spans="2:3" x14ac:dyDescent="0.25">
      <c r="B6201" s="257">
        <v>6138</v>
      </c>
      <c r="C6201" s="256">
        <v>113.74468403707915</v>
      </c>
    </row>
    <row r="6202" spans="2:3" x14ac:dyDescent="0.25">
      <c r="B6202" s="257">
        <v>6139</v>
      </c>
      <c r="C6202" s="256">
        <v>72.549343227415363</v>
      </c>
    </row>
    <row r="6203" spans="2:3" x14ac:dyDescent="0.25">
      <c r="B6203" s="257">
        <v>6140</v>
      </c>
      <c r="C6203" s="256">
        <v>125.48337806150361</v>
      </c>
    </row>
    <row r="6204" spans="2:3" x14ac:dyDescent="0.25">
      <c r="B6204" s="257">
        <v>6141</v>
      </c>
      <c r="C6204" s="256">
        <v>90.956025583034361</v>
      </c>
    </row>
    <row r="6205" spans="2:3" x14ac:dyDescent="0.25">
      <c r="B6205" s="257">
        <v>6142</v>
      </c>
      <c r="C6205" s="256">
        <v>121.1969627606549</v>
      </c>
    </row>
    <row r="6206" spans="2:3" x14ac:dyDescent="0.25">
      <c r="B6206" s="257">
        <v>6143</v>
      </c>
      <c r="C6206" s="256">
        <v>118.20867952246523</v>
      </c>
    </row>
    <row r="6207" spans="2:3" x14ac:dyDescent="0.25">
      <c r="B6207" s="257">
        <v>6144</v>
      </c>
      <c r="C6207" s="256">
        <v>119.30878842546795</v>
      </c>
    </row>
    <row r="6208" spans="2:3" x14ac:dyDescent="0.25">
      <c r="B6208" s="257">
        <v>6145</v>
      </c>
      <c r="C6208" s="256">
        <v>100.42598332233845</v>
      </c>
    </row>
    <row r="6209" spans="2:3" x14ac:dyDescent="0.25">
      <c r="B6209" s="257">
        <v>6146</v>
      </c>
      <c r="C6209" s="256">
        <v>116.84646306853796</v>
      </c>
    </row>
    <row r="6210" spans="2:3" x14ac:dyDescent="0.25">
      <c r="B6210" s="257">
        <v>6147</v>
      </c>
      <c r="C6210" s="256">
        <v>95.662270063325778</v>
      </c>
    </row>
    <row r="6211" spans="2:3" x14ac:dyDescent="0.25">
      <c r="B6211" s="257">
        <v>6148</v>
      </c>
      <c r="C6211" s="256">
        <v>82.951649009044701</v>
      </c>
    </row>
    <row r="6212" spans="2:3" x14ac:dyDescent="0.25">
      <c r="B6212" s="257">
        <v>6149</v>
      </c>
      <c r="C6212" s="256">
        <v>93.320930732397755</v>
      </c>
    </row>
    <row r="6213" spans="2:3" x14ac:dyDescent="0.25">
      <c r="B6213" s="257">
        <v>6150</v>
      </c>
      <c r="C6213" s="256">
        <v>139.27230961447523</v>
      </c>
    </row>
    <row r="6214" spans="2:3" x14ac:dyDescent="0.25">
      <c r="B6214" s="257">
        <v>6151</v>
      </c>
      <c r="C6214" s="256">
        <v>84.156387619256606</v>
      </c>
    </row>
    <row r="6215" spans="2:3" x14ac:dyDescent="0.25">
      <c r="B6215" s="257">
        <v>6152</v>
      </c>
      <c r="C6215" s="256">
        <v>143.58877190969559</v>
      </c>
    </row>
    <row r="6216" spans="2:3" x14ac:dyDescent="0.25">
      <c r="B6216" s="257">
        <v>6153</v>
      </c>
      <c r="C6216" s="256">
        <v>67.282343149106083</v>
      </c>
    </row>
    <row r="6217" spans="2:3" x14ac:dyDescent="0.25">
      <c r="B6217" s="257">
        <v>6154</v>
      </c>
      <c r="C6217" s="256">
        <v>100.44352151725474</v>
      </c>
    </row>
    <row r="6218" spans="2:3" x14ac:dyDescent="0.25">
      <c r="B6218" s="257">
        <v>6155</v>
      </c>
      <c r="C6218" s="256">
        <v>130.38667344491409</v>
      </c>
    </row>
    <row r="6219" spans="2:3" x14ac:dyDescent="0.25">
      <c r="B6219" s="257">
        <v>6156</v>
      </c>
      <c r="C6219" s="256">
        <v>132.0657021077046</v>
      </c>
    </row>
    <row r="6220" spans="2:3" x14ac:dyDescent="0.25">
      <c r="B6220" s="257">
        <v>6157</v>
      </c>
      <c r="C6220" s="256">
        <v>83.082372921625421</v>
      </c>
    </row>
    <row r="6221" spans="2:3" x14ac:dyDescent="0.25">
      <c r="B6221" s="257">
        <v>6158</v>
      </c>
      <c r="C6221" s="256">
        <v>49.111032976711186</v>
      </c>
    </row>
    <row r="6222" spans="2:3" x14ac:dyDescent="0.25">
      <c r="B6222" s="257">
        <v>6159</v>
      </c>
      <c r="C6222" s="256">
        <v>115.3873248355433</v>
      </c>
    </row>
    <row r="6223" spans="2:3" x14ac:dyDescent="0.25">
      <c r="B6223" s="257">
        <v>6160</v>
      </c>
      <c r="C6223" s="256">
        <v>127.09956713793724</v>
      </c>
    </row>
    <row r="6224" spans="2:3" x14ac:dyDescent="0.25">
      <c r="B6224" s="257">
        <v>6161</v>
      </c>
      <c r="C6224" s="256">
        <v>101.2021455212076</v>
      </c>
    </row>
    <row r="6225" spans="2:3" x14ac:dyDescent="0.25">
      <c r="B6225" s="257">
        <v>6162</v>
      </c>
      <c r="C6225" s="256">
        <v>101.57430165539527</v>
      </c>
    </row>
    <row r="6226" spans="2:3" x14ac:dyDescent="0.25">
      <c r="B6226" s="257">
        <v>6163</v>
      </c>
      <c r="C6226" s="256">
        <v>148.47289894030604</v>
      </c>
    </row>
    <row r="6227" spans="2:3" x14ac:dyDescent="0.25">
      <c r="B6227" s="257">
        <v>6164</v>
      </c>
      <c r="C6227" s="256">
        <v>99.194941893042156</v>
      </c>
    </row>
    <row r="6228" spans="2:3" x14ac:dyDescent="0.25">
      <c r="B6228" s="257">
        <v>6165</v>
      </c>
      <c r="C6228" s="256">
        <v>106.46177396713649</v>
      </c>
    </row>
    <row r="6229" spans="2:3" x14ac:dyDescent="0.25">
      <c r="B6229" s="257">
        <v>6166</v>
      </c>
      <c r="C6229" s="256">
        <v>153.61326572778893</v>
      </c>
    </row>
    <row r="6230" spans="2:3" x14ac:dyDescent="0.25">
      <c r="B6230" s="257">
        <v>6167</v>
      </c>
      <c r="C6230" s="256">
        <v>93.267133767112028</v>
      </c>
    </row>
    <row r="6231" spans="2:3" x14ac:dyDescent="0.25">
      <c r="B6231" s="257">
        <v>6168</v>
      </c>
      <c r="C6231" s="256">
        <v>105.69936583361219</v>
      </c>
    </row>
    <row r="6232" spans="2:3" x14ac:dyDescent="0.25">
      <c r="B6232" s="257">
        <v>6169</v>
      </c>
      <c r="C6232" s="256">
        <v>109.10459154949811</v>
      </c>
    </row>
    <row r="6233" spans="2:3" x14ac:dyDescent="0.25">
      <c r="B6233" s="257">
        <v>6170</v>
      </c>
      <c r="C6233" s="256">
        <v>97.140741884412918</v>
      </c>
    </row>
    <row r="6234" spans="2:3" x14ac:dyDescent="0.25">
      <c r="B6234" s="257">
        <v>6171</v>
      </c>
      <c r="C6234" s="256">
        <v>85.897591994567364</v>
      </c>
    </row>
    <row r="6235" spans="2:3" x14ac:dyDescent="0.25">
      <c r="B6235" s="257">
        <v>6172</v>
      </c>
      <c r="C6235" s="256">
        <v>114.29111156655107</v>
      </c>
    </row>
    <row r="6236" spans="2:3" x14ac:dyDescent="0.25">
      <c r="B6236" s="257">
        <v>6173</v>
      </c>
      <c r="C6236" s="256">
        <v>86.730124732126626</v>
      </c>
    </row>
    <row r="6237" spans="2:3" x14ac:dyDescent="0.25">
      <c r="B6237" s="257">
        <v>6174</v>
      </c>
      <c r="C6237" s="256">
        <v>118.54734834801373</v>
      </c>
    </row>
    <row r="6238" spans="2:3" x14ac:dyDescent="0.25">
      <c r="B6238" s="257">
        <v>6175</v>
      </c>
      <c r="C6238" s="256">
        <v>96.172410696398174</v>
      </c>
    </row>
    <row r="6239" spans="2:3" x14ac:dyDescent="0.25">
      <c r="B6239" s="257">
        <v>6176</v>
      </c>
      <c r="C6239" s="256">
        <v>109.57634633690897</v>
      </c>
    </row>
    <row r="6240" spans="2:3" x14ac:dyDescent="0.25">
      <c r="B6240" s="257">
        <v>6177</v>
      </c>
      <c r="C6240" s="256">
        <v>133.2373894779661</v>
      </c>
    </row>
    <row r="6241" spans="2:3" x14ac:dyDescent="0.25">
      <c r="B6241" s="257">
        <v>6178</v>
      </c>
      <c r="C6241" s="256">
        <v>139.9280951882906</v>
      </c>
    </row>
    <row r="6242" spans="2:3" x14ac:dyDescent="0.25">
      <c r="B6242" s="257">
        <v>6179</v>
      </c>
      <c r="C6242" s="256">
        <v>112.78581962650851</v>
      </c>
    </row>
    <row r="6243" spans="2:3" x14ac:dyDescent="0.25">
      <c r="B6243" s="257">
        <v>6180</v>
      </c>
      <c r="C6243" s="256">
        <v>95.110573828224005</v>
      </c>
    </row>
    <row r="6244" spans="2:3" x14ac:dyDescent="0.25">
      <c r="B6244" s="257">
        <v>6181</v>
      </c>
      <c r="C6244" s="256">
        <v>108.95300146118791</v>
      </c>
    </row>
    <row r="6245" spans="2:3" x14ac:dyDescent="0.25">
      <c r="B6245" s="257">
        <v>6182</v>
      </c>
      <c r="C6245" s="256">
        <v>130.7977687091788</v>
      </c>
    </row>
    <row r="6246" spans="2:3" x14ac:dyDescent="0.25">
      <c r="B6246" s="257">
        <v>6183</v>
      </c>
      <c r="C6246" s="256">
        <v>85.45861775581966</v>
      </c>
    </row>
    <row r="6247" spans="2:3" x14ac:dyDescent="0.25">
      <c r="B6247" s="257">
        <v>6184</v>
      </c>
      <c r="C6247" s="256">
        <v>142.86789948089142</v>
      </c>
    </row>
    <row r="6248" spans="2:3" x14ac:dyDescent="0.25">
      <c r="B6248" s="257">
        <v>6185</v>
      </c>
      <c r="C6248" s="256">
        <v>144.07525999493822</v>
      </c>
    </row>
    <row r="6249" spans="2:3" x14ac:dyDescent="0.25">
      <c r="B6249" s="257">
        <v>6186</v>
      </c>
      <c r="C6249" s="256">
        <v>112.3397336339701</v>
      </c>
    </row>
    <row r="6250" spans="2:3" x14ac:dyDescent="0.25">
      <c r="B6250" s="257">
        <v>6187</v>
      </c>
      <c r="C6250" s="256">
        <v>136.75045256286259</v>
      </c>
    </row>
    <row r="6251" spans="2:3" x14ac:dyDescent="0.25">
      <c r="B6251" s="257">
        <v>6188</v>
      </c>
      <c r="C6251" s="256">
        <v>136.03856223935759</v>
      </c>
    </row>
    <row r="6252" spans="2:3" x14ac:dyDescent="0.25">
      <c r="B6252" s="257">
        <v>6189</v>
      </c>
      <c r="C6252" s="256">
        <v>113.00759579628247</v>
      </c>
    </row>
    <row r="6253" spans="2:3" x14ac:dyDescent="0.25">
      <c r="B6253" s="257">
        <v>6190</v>
      </c>
      <c r="C6253" s="256">
        <v>84.151173155601171</v>
      </c>
    </row>
    <row r="6254" spans="2:3" x14ac:dyDescent="0.25">
      <c r="B6254" s="257">
        <v>6191</v>
      </c>
      <c r="C6254" s="256">
        <v>108.66140653954542</v>
      </c>
    </row>
    <row r="6255" spans="2:3" x14ac:dyDescent="0.25">
      <c r="B6255" s="257">
        <v>6192</v>
      </c>
      <c r="C6255" s="256">
        <v>154.49706173088157</v>
      </c>
    </row>
    <row r="6256" spans="2:3" x14ac:dyDescent="0.25">
      <c r="B6256" s="257">
        <v>6193</v>
      </c>
      <c r="C6256" s="256">
        <v>150.91430472909477</v>
      </c>
    </row>
    <row r="6257" spans="2:3" x14ac:dyDescent="0.25">
      <c r="B6257" s="257">
        <v>6194</v>
      </c>
      <c r="C6257" s="256">
        <v>76.394903374372518</v>
      </c>
    </row>
    <row r="6258" spans="2:3" x14ac:dyDescent="0.25">
      <c r="B6258" s="257">
        <v>6195</v>
      </c>
      <c r="C6258" s="256">
        <v>74.820736967789529</v>
      </c>
    </row>
    <row r="6259" spans="2:3" x14ac:dyDescent="0.25">
      <c r="B6259" s="257">
        <v>6196</v>
      </c>
      <c r="C6259" s="256">
        <v>88.468619129922985</v>
      </c>
    </row>
    <row r="6260" spans="2:3" x14ac:dyDescent="0.25">
      <c r="B6260" s="257">
        <v>6197</v>
      </c>
      <c r="C6260" s="256">
        <v>160.35732024642991</v>
      </c>
    </row>
    <row r="6261" spans="2:3" x14ac:dyDescent="0.25">
      <c r="B6261" s="257">
        <v>6198</v>
      </c>
      <c r="C6261" s="256">
        <v>127.30123278593024</v>
      </c>
    </row>
    <row r="6262" spans="2:3" x14ac:dyDescent="0.25">
      <c r="B6262" s="257">
        <v>6199</v>
      </c>
      <c r="C6262" s="256">
        <v>165.4637072902141</v>
      </c>
    </row>
    <row r="6263" spans="2:3" x14ac:dyDescent="0.25">
      <c r="B6263" s="257">
        <v>6200</v>
      </c>
      <c r="C6263" s="256">
        <v>132.26855932487436</v>
      </c>
    </row>
    <row r="6264" spans="2:3" x14ac:dyDescent="0.25">
      <c r="B6264" s="257">
        <v>6201</v>
      </c>
      <c r="C6264" s="256">
        <v>129.31387062981864</v>
      </c>
    </row>
    <row r="6265" spans="2:3" x14ac:dyDescent="0.25">
      <c r="B6265" s="257">
        <v>6202</v>
      </c>
      <c r="C6265" s="256">
        <v>86.387174315807101</v>
      </c>
    </row>
    <row r="6266" spans="2:3" x14ac:dyDescent="0.25">
      <c r="B6266" s="257">
        <v>6203</v>
      </c>
      <c r="C6266" s="256">
        <v>120.72703708531832</v>
      </c>
    </row>
    <row r="6267" spans="2:3" x14ac:dyDescent="0.25">
      <c r="B6267" s="257">
        <v>6204</v>
      </c>
      <c r="C6267" s="256">
        <v>126.74166410046912</v>
      </c>
    </row>
    <row r="6268" spans="2:3" x14ac:dyDescent="0.25">
      <c r="B6268" s="257">
        <v>6205</v>
      </c>
      <c r="C6268" s="256">
        <v>112.03162196475961</v>
      </c>
    </row>
    <row r="6269" spans="2:3" x14ac:dyDescent="0.25">
      <c r="B6269" s="257">
        <v>6206</v>
      </c>
      <c r="C6269" s="256">
        <v>120.51842452689688</v>
      </c>
    </row>
    <row r="6270" spans="2:3" x14ac:dyDescent="0.25">
      <c r="B6270" s="257">
        <v>6207</v>
      </c>
      <c r="C6270" s="256">
        <v>160.34967905413708</v>
      </c>
    </row>
    <row r="6271" spans="2:3" x14ac:dyDescent="0.25">
      <c r="B6271" s="257">
        <v>6208</v>
      </c>
      <c r="C6271" s="256">
        <v>98.196124350228899</v>
      </c>
    </row>
    <row r="6272" spans="2:3" x14ac:dyDescent="0.25">
      <c r="B6272" s="257">
        <v>6209</v>
      </c>
      <c r="C6272" s="256">
        <v>93.882094887020941</v>
      </c>
    </row>
    <row r="6273" spans="2:3" x14ac:dyDescent="0.25">
      <c r="B6273" s="257">
        <v>6210</v>
      </c>
      <c r="C6273" s="256">
        <v>98.899340722062888</v>
      </c>
    </row>
    <row r="6274" spans="2:3" x14ac:dyDescent="0.25">
      <c r="B6274" s="257">
        <v>6211</v>
      </c>
      <c r="C6274" s="256">
        <v>126.22534666281643</v>
      </c>
    </row>
    <row r="6275" spans="2:3" x14ac:dyDescent="0.25">
      <c r="B6275" s="257">
        <v>6212</v>
      </c>
      <c r="C6275" s="256">
        <v>120.7274716414222</v>
      </c>
    </row>
    <row r="6276" spans="2:3" x14ac:dyDescent="0.25">
      <c r="B6276" s="257">
        <v>6213</v>
      </c>
      <c r="C6276" s="256">
        <v>151.73027741129769</v>
      </c>
    </row>
    <row r="6277" spans="2:3" x14ac:dyDescent="0.25">
      <c r="B6277" s="257">
        <v>6214</v>
      </c>
      <c r="C6277" s="256">
        <v>93.842103435217865</v>
      </c>
    </row>
    <row r="6278" spans="2:3" x14ac:dyDescent="0.25">
      <c r="B6278" s="257">
        <v>6215</v>
      </c>
      <c r="C6278" s="256">
        <v>96.724731565274723</v>
      </c>
    </row>
    <row r="6279" spans="2:3" x14ac:dyDescent="0.25">
      <c r="B6279" s="257">
        <v>6216</v>
      </c>
      <c r="C6279" s="256">
        <v>141.94830363907644</v>
      </c>
    </row>
    <row r="6280" spans="2:3" x14ac:dyDescent="0.25">
      <c r="B6280" s="257">
        <v>6217</v>
      </c>
      <c r="C6280" s="256">
        <v>128.57563979130404</v>
      </c>
    </row>
    <row r="6281" spans="2:3" x14ac:dyDescent="0.25">
      <c r="B6281" s="257">
        <v>6218</v>
      </c>
      <c r="C6281" s="256">
        <v>82.711309387421522</v>
      </c>
    </row>
    <row r="6282" spans="2:3" x14ac:dyDescent="0.25">
      <c r="B6282" s="257">
        <v>6219</v>
      </c>
      <c r="C6282" s="256">
        <v>122.38683469941661</v>
      </c>
    </row>
    <row r="6283" spans="2:3" x14ac:dyDescent="0.25">
      <c r="B6283" s="257">
        <v>6220</v>
      </c>
      <c r="C6283" s="256">
        <v>143.16669268497139</v>
      </c>
    </row>
    <row r="6284" spans="2:3" x14ac:dyDescent="0.25">
      <c r="B6284" s="257">
        <v>6221</v>
      </c>
      <c r="C6284" s="256">
        <v>145.6129408041848</v>
      </c>
    </row>
    <row r="6285" spans="2:3" x14ac:dyDescent="0.25">
      <c r="B6285" s="257">
        <v>6222</v>
      </c>
      <c r="C6285" s="256">
        <v>85.260032877757538</v>
      </c>
    </row>
    <row r="6286" spans="2:3" x14ac:dyDescent="0.25">
      <c r="B6286" s="257">
        <v>6223</v>
      </c>
      <c r="C6286" s="256">
        <v>139.3775226639649</v>
      </c>
    </row>
    <row r="6287" spans="2:3" x14ac:dyDescent="0.25">
      <c r="B6287" s="257">
        <v>6224</v>
      </c>
      <c r="C6287" s="256">
        <v>131.92756239881672</v>
      </c>
    </row>
    <row r="6288" spans="2:3" x14ac:dyDescent="0.25">
      <c r="B6288" s="257">
        <v>6225</v>
      </c>
      <c r="C6288" s="256">
        <v>135.97181070566995</v>
      </c>
    </row>
    <row r="6289" spans="2:3" x14ac:dyDescent="0.25">
      <c r="B6289" s="257">
        <v>6226</v>
      </c>
      <c r="C6289" s="256">
        <v>123.58902286998318</v>
      </c>
    </row>
    <row r="6290" spans="2:3" x14ac:dyDescent="0.25">
      <c r="B6290" s="257">
        <v>6227</v>
      </c>
      <c r="C6290" s="256">
        <v>123.54818928650239</v>
      </c>
    </row>
    <row r="6291" spans="2:3" x14ac:dyDescent="0.25">
      <c r="B6291" s="257">
        <v>6228</v>
      </c>
      <c r="C6291" s="256">
        <v>139.5362327866149</v>
      </c>
    </row>
    <row r="6292" spans="2:3" x14ac:dyDescent="0.25">
      <c r="B6292" s="257">
        <v>6229</v>
      </c>
      <c r="C6292" s="256">
        <v>172.82754003328574</v>
      </c>
    </row>
    <row r="6293" spans="2:3" x14ac:dyDescent="0.25">
      <c r="B6293" s="257">
        <v>6230</v>
      </c>
      <c r="C6293" s="256">
        <v>126.21817950838032</v>
      </c>
    </row>
    <row r="6294" spans="2:3" x14ac:dyDescent="0.25">
      <c r="B6294" s="257">
        <v>6231</v>
      </c>
      <c r="C6294" s="256">
        <v>122.31167573506326</v>
      </c>
    </row>
    <row r="6295" spans="2:3" x14ac:dyDescent="0.25">
      <c r="B6295" s="257">
        <v>6232</v>
      </c>
      <c r="C6295" s="256">
        <v>117.57525541484854</v>
      </c>
    </row>
    <row r="6296" spans="2:3" x14ac:dyDescent="0.25">
      <c r="B6296" s="257">
        <v>6233</v>
      </c>
      <c r="C6296" s="256">
        <v>104.40761571271931</v>
      </c>
    </row>
    <row r="6297" spans="2:3" x14ac:dyDescent="0.25">
      <c r="B6297" s="257">
        <v>6234</v>
      </c>
      <c r="C6297" s="256">
        <v>153.0332950018016</v>
      </c>
    </row>
    <row r="6298" spans="2:3" x14ac:dyDescent="0.25">
      <c r="B6298" s="257">
        <v>6235</v>
      </c>
      <c r="C6298" s="256">
        <v>130.78014665361914</v>
      </c>
    </row>
    <row r="6299" spans="2:3" x14ac:dyDescent="0.25">
      <c r="B6299" s="257">
        <v>6236</v>
      </c>
      <c r="C6299" s="256">
        <v>112.28856223972159</v>
      </c>
    </row>
    <row r="6300" spans="2:3" x14ac:dyDescent="0.25">
      <c r="B6300" s="257">
        <v>6237</v>
      </c>
      <c r="C6300" s="256">
        <v>140.25786718549463</v>
      </c>
    </row>
    <row r="6301" spans="2:3" x14ac:dyDescent="0.25">
      <c r="B6301" s="257">
        <v>6238</v>
      </c>
      <c r="C6301" s="256">
        <v>132.31122415259546</v>
      </c>
    </row>
    <row r="6302" spans="2:3" x14ac:dyDescent="0.25">
      <c r="B6302" s="257">
        <v>6239</v>
      </c>
      <c r="C6302" s="256">
        <v>89.931255880208766</v>
      </c>
    </row>
    <row r="6303" spans="2:3" x14ac:dyDescent="0.25">
      <c r="B6303" s="257">
        <v>6240</v>
      </c>
      <c r="C6303" s="256">
        <v>121.06113642266097</v>
      </c>
    </row>
    <row r="6304" spans="2:3" x14ac:dyDescent="0.25">
      <c r="B6304" s="257">
        <v>6241</v>
      </c>
      <c r="C6304" s="256">
        <v>114.64357732516285</v>
      </c>
    </row>
    <row r="6305" spans="2:3" x14ac:dyDescent="0.25">
      <c r="B6305" s="257">
        <v>6242</v>
      </c>
      <c r="C6305" s="256">
        <v>91.906678471535912</v>
      </c>
    </row>
    <row r="6306" spans="2:3" x14ac:dyDescent="0.25">
      <c r="B6306" s="257">
        <v>6243</v>
      </c>
      <c r="C6306" s="256">
        <v>151.49421520648917</v>
      </c>
    </row>
    <row r="6307" spans="2:3" x14ac:dyDescent="0.25">
      <c r="B6307" s="257">
        <v>6244</v>
      </c>
      <c r="C6307" s="256">
        <v>141.16176335538336</v>
      </c>
    </row>
    <row r="6308" spans="2:3" x14ac:dyDescent="0.25">
      <c r="B6308" s="257">
        <v>6245</v>
      </c>
      <c r="C6308" s="256">
        <v>138.02513810712236</v>
      </c>
    </row>
    <row r="6309" spans="2:3" x14ac:dyDescent="0.25">
      <c r="B6309" s="257">
        <v>6246</v>
      </c>
      <c r="C6309" s="256">
        <v>129.83469103577886</v>
      </c>
    </row>
    <row r="6310" spans="2:3" x14ac:dyDescent="0.25">
      <c r="B6310" s="257">
        <v>6247</v>
      </c>
      <c r="C6310" s="256">
        <v>141.21558513008469</v>
      </c>
    </row>
    <row r="6311" spans="2:3" x14ac:dyDescent="0.25">
      <c r="B6311" s="257">
        <v>6248</v>
      </c>
      <c r="C6311" s="256">
        <v>94.274945673448343</v>
      </c>
    </row>
    <row r="6312" spans="2:3" x14ac:dyDescent="0.25">
      <c r="B6312" s="257">
        <v>6249</v>
      </c>
      <c r="C6312" s="256">
        <v>151.53476267929688</v>
      </c>
    </row>
    <row r="6313" spans="2:3" x14ac:dyDescent="0.25">
      <c r="B6313" s="257">
        <v>6250</v>
      </c>
      <c r="C6313" s="256">
        <v>96.396457304539808</v>
      </c>
    </row>
    <row r="6314" spans="2:3" x14ac:dyDescent="0.25">
      <c r="B6314" s="257">
        <v>6251</v>
      </c>
      <c r="C6314" s="256">
        <v>124.38872167419535</v>
      </c>
    </row>
    <row r="6315" spans="2:3" x14ac:dyDescent="0.25">
      <c r="B6315" s="257">
        <v>6252</v>
      </c>
      <c r="C6315" s="256">
        <v>136.39776670001314</v>
      </c>
    </row>
    <row r="6316" spans="2:3" x14ac:dyDescent="0.25">
      <c r="B6316" s="257">
        <v>6253</v>
      </c>
      <c r="C6316" s="256">
        <v>93.896783551648198</v>
      </c>
    </row>
    <row r="6317" spans="2:3" x14ac:dyDescent="0.25">
      <c r="B6317" s="257">
        <v>6254</v>
      </c>
      <c r="C6317" s="256">
        <v>132.243837518687</v>
      </c>
    </row>
    <row r="6318" spans="2:3" x14ac:dyDescent="0.25">
      <c r="B6318" s="257">
        <v>6255</v>
      </c>
      <c r="C6318" s="256">
        <v>183.42032480203392</v>
      </c>
    </row>
    <row r="6319" spans="2:3" x14ac:dyDescent="0.25">
      <c r="B6319" s="257">
        <v>6256</v>
      </c>
      <c r="C6319" s="256">
        <v>157.09470383745077</v>
      </c>
    </row>
    <row r="6320" spans="2:3" x14ac:dyDescent="0.25">
      <c r="B6320" s="257">
        <v>6257</v>
      </c>
      <c r="C6320" s="256">
        <v>120.14909606834726</v>
      </c>
    </row>
    <row r="6321" spans="2:3" x14ac:dyDescent="0.25">
      <c r="B6321" s="257">
        <v>6258</v>
      </c>
      <c r="C6321" s="256">
        <v>95.228858613447912</v>
      </c>
    </row>
    <row r="6322" spans="2:3" x14ac:dyDescent="0.25">
      <c r="B6322" s="257">
        <v>6259</v>
      </c>
      <c r="C6322" s="256">
        <v>121.33696455231787</v>
      </c>
    </row>
    <row r="6323" spans="2:3" x14ac:dyDescent="0.25">
      <c r="B6323" s="257">
        <v>6260</v>
      </c>
      <c r="C6323" s="256">
        <v>136.20082205086666</v>
      </c>
    </row>
    <row r="6324" spans="2:3" x14ac:dyDescent="0.25">
      <c r="B6324" s="257">
        <v>6261</v>
      </c>
      <c r="C6324" s="256">
        <v>161.78308652474641</v>
      </c>
    </row>
    <row r="6325" spans="2:3" x14ac:dyDescent="0.25">
      <c r="B6325" s="257">
        <v>6262</v>
      </c>
      <c r="C6325" s="256">
        <v>127.94926799695943</v>
      </c>
    </row>
    <row r="6326" spans="2:3" x14ac:dyDescent="0.25">
      <c r="B6326" s="257">
        <v>6263</v>
      </c>
      <c r="C6326" s="256">
        <v>158.62481924784976</v>
      </c>
    </row>
    <row r="6327" spans="2:3" x14ac:dyDescent="0.25">
      <c r="B6327" s="257">
        <v>6264</v>
      </c>
      <c r="C6327" s="256">
        <v>151.36502182005233</v>
      </c>
    </row>
    <row r="6328" spans="2:3" x14ac:dyDescent="0.25">
      <c r="B6328" s="257">
        <v>6265</v>
      </c>
      <c r="C6328" s="256">
        <v>130.5580434707098</v>
      </c>
    </row>
    <row r="6329" spans="2:3" x14ac:dyDescent="0.25">
      <c r="B6329" s="257">
        <v>6266</v>
      </c>
      <c r="C6329" s="256">
        <v>107.43147831932106</v>
      </c>
    </row>
    <row r="6330" spans="2:3" x14ac:dyDescent="0.25">
      <c r="B6330" s="257">
        <v>6267</v>
      </c>
      <c r="C6330" s="256">
        <v>90.470600684292663</v>
      </c>
    </row>
    <row r="6331" spans="2:3" x14ac:dyDescent="0.25">
      <c r="B6331" s="257">
        <v>6268</v>
      </c>
      <c r="C6331" s="256">
        <v>130.94484456606611</v>
      </c>
    </row>
    <row r="6332" spans="2:3" x14ac:dyDescent="0.25">
      <c r="B6332" s="257">
        <v>6269</v>
      </c>
      <c r="C6332" s="256">
        <v>113.82525431653499</v>
      </c>
    </row>
    <row r="6333" spans="2:3" x14ac:dyDescent="0.25">
      <c r="B6333" s="257">
        <v>6270</v>
      </c>
      <c r="C6333" s="256">
        <v>137.91249624826415</v>
      </c>
    </row>
    <row r="6334" spans="2:3" x14ac:dyDescent="0.25">
      <c r="B6334" s="257">
        <v>6271</v>
      </c>
      <c r="C6334" s="256">
        <v>124.59323577374299</v>
      </c>
    </row>
    <row r="6335" spans="2:3" x14ac:dyDescent="0.25">
      <c r="B6335" s="257">
        <v>6272</v>
      </c>
      <c r="C6335" s="256">
        <v>112.06945354672035</v>
      </c>
    </row>
    <row r="6336" spans="2:3" x14ac:dyDescent="0.25">
      <c r="B6336" s="257">
        <v>6273</v>
      </c>
      <c r="C6336" s="256">
        <v>132.99826702033289</v>
      </c>
    </row>
    <row r="6337" spans="2:3" x14ac:dyDescent="0.25">
      <c r="B6337" s="257">
        <v>6274</v>
      </c>
      <c r="C6337" s="256">
        <v>138.9833743819222</v>
      </c>
    </row>
    <row r="6338" spans="2:3" x14ac:dyDescent="0.25">
      <c r="B6338" s="257">
        <v>6275</v>
      </c>
      <c r="C6338" s="256">
        <v>147.06726970413226</v>
      </c>
    </row>
    <row r="6339" spans="2:3" x14ac:dyDescent="0.25">
      <c r="B6339" s="257">
        <v>6276</v>
      </c>
      <c r="C6339" s="256">
        <v>111.28542121649778</v>
      </c>
    </row>
    <row r="6340" spans="2:3" x14ac:dyDescent="0.25">
      <c r="B6340" s="257">
        <v>6277</v>
      </c>
      <c r="C6340" s="256">
        <v>132.76689980033231</v>
      </c>
    </row>
    <row r="6341" spans="2:3" x14ac:dyDescent="0.25">
      <c r="B6341" s="257">
        <v>6278</v>
      </c>
      <c r="C6341" s="256">
        <v>124.75346107438276</v>
      </c>
    </row>
    <row r="6342" spans="2:3" x14ac:dyDescent="0.25">
      <c r="B6342" s="257">
        <v>6279</v>
      </c>
      <c r="C6342" s="256">
        <v>157.75383638091415</v>
      </c>
    </row>
    <row r="6343" spans="2:3" x14ac:dyDescent="0.25">
      <c r="B6343" s="257">
        <v>6280</v>
      </c>
      <c r="C6343" s="256">
        <v>130.22499077463704</v>
      </c>
    </row>
    <row r="6344" spans="2:3" x14ac:dyDescent="0.25">
      <c r="B6344" s="257">
        <v>6281</v>
      </c>
      <c r="C6344" s="256">
        <v>84.445328612738422</v>
      </c>
    </row>
    <row r="6345" spans="2:3" x14ac:dyDescent="0.25">
      <c r="B6345" s="257">
        <v>6282</v>
      </c>
      <c r="C6345" s="256">
        <v>93.171118465985415</v>
      </c>
    </row>
    <row r="6346" spans="2:3" x14ac:dyDescent="0.25">
      <c r="B6346" s="257">
        <v>6283</v>
      </c>
      <c r="C6346" s="256">
        <v>83.444580403400607</v>
      </c>
    </row>
    <row r="6347" spans="2:3" x14ac:dyDescent="0.25">
      <c r="B6347" s="257">
        <v>6284</v>
      </c>
      <c r="C6347" s="256">
        <v>144.63079063833177</v>
      </c>
    </row>
    <row r="6348" spans="2:3" x14ac:dyDescent="0.25">
      <c r="B6348" s="257">
        <v>6285</v>
      </c>
      <c r="C6348" s="256">
        <v>105.52456614954262</v>
      </c>
    </row>
    <row r="6349" spans="2:3" x14ac:dyDescent="0.25">
      <c r="B6349" s="257">
        <v>6286</v>
      </c>
      <c r="C6349" s="256">
        <v>136.9215484947637</v>
      </c>
    </row>
    <row r="6350" spans="2:3" x14ac:dyDescent="0.25">
      <c r="B6350" s="257">
        <v>6287</v>
      </c>
      <c r="C6350" s="256">
        <v>105.03945432391862</v>
      </c>
    </row>
    <row r="6351" spans="2:3" x14ac:dyDescent="0.25">
      <c r="B6351" s="257">
        <v>6288</v>
      </c>
      <c r="C6351" s="256">
        <v>106.3956547063739</v>
      </c>
    </row>
    <row r="6352" spans="2:3" x14ac:dyDescent="0.25">
      <c r="B6352" s="257">
        <v>6289</v>
      </c>
      <c r="C6352" s="256">
        <v>137.66106139956571</v>
      </c>
    </row>
    <row r="6353" spans="2:3" x14ac:dyDescent="0.25">
      <c r="B6353" s="257">
        <v>6290</v>
      </c>
      <c r="C6353" s="256">
        <v>173.46174819061261</v>
      </c>
    </row>
    <row r="6354" spans="2:3" x14ac:dyDescent="0.25">
      <c r="B6354" s="257">
        <v>6291</v>
      </c>
      <c r="C6354" s="256">
        <v>121.1117794778621</v>
      </c>
    </row>
    <row r="6355" spans="2:3" x14ac:dyDescent="0.25">
      <c r="B6355" s="257">
        <v>6292</v>
      </c>
      <c r="C6355" s="256">
        <v>113.08811661093429</v>
      </c>
    </row>
    <row r="6356" spans="2:3" x14ac:dyDescent="0.25">
      <c r="B6356" s="257">
        <v>6293</v>
      </c>
      <c r="C6356" s="256">
        <v>65.208594564871944</v>
      </c>
    </row>
    <row r="6357" spans="2:3" x14ac:dyDescent="0.25">
      <c r="B6357" s="257">
        <v>6294</v>
      </c>
      <c r="C6357" s="256">
        <v>128.68109669364372</v>
      </c>
    </row>
    <row r="6358" spans="2:3" x14ac:dyDescent="0.25">
      <c r="B6358" s="257">
        <v>6295</v>
      </c>
      <c r="C6358" s="256">
        <v>123.63493316240485</v>
      </c>
    </row>
    <row r="6359" spans="2:3" x14ac:dyDescent="0.25">
      <c r="B6359" s="257">
        <v>6296</v>
      </c>
      <c r="C6359" s="256">
        <v>124.67626893274742</v>
      </c>
    </row>
    <row r="6360" spans="2:3" x14ac:dyDescent="0.25">
      <c r="B6360" s="257">
        <v>6297</v>
      </c>
      <c r="C6360" s="256">
        <v>142.61819545339779</v>
      </c>
    </row>
    <row r="6361" spans="2:3" x14ac:dyDescent="0.25">
      <c r="B6361" s="257">
        <v>6298</v>
      </c>
      <c r="C6361" s="256">
        <v>149.27914161304349</v>
      </c>
    </row>
    <row r="6362" spans="2:3" x14ac:dyDescent="0.25">
      <c r="B6362" s="257">
        <v>6299</v>
      </c>
      <c r="C6362" s="256">
        <v>51.191599449565103</v>
      </c>
    </row>
    <row r="6363" spans="2:3" x14ac:dyDescent="0.25">
      <c r="B6363" s="257">
        <v>6300</v>
      </c>
      <c r="C6363" s="256">
        <v>122.97909123034466</v>
      </c>
    </row>
    <row r="6364" spans="2:3" x14ac:dyDescent="0.25">
      <c r="B6364" s="257">
        <v>6301</v>
      </c>
      <c r="C6364" s="256">
        <v>79.367717473910176</v>
      </c>
    </row>
    <row r="6365" spans="2:3" x14ac:dyDescent="0.25">
      <c r="B6365" s="257">
        <v>6302</v>
      </c>
      <c r="C6365" s="256">
        <v>87.725728336503863</v>
      </c>
    </row>
    <row r="6366" spans="2:3" x14ac:dyDescent="0.25">
      <c r="B6366" s="257">
        <v>6303</v>
      </c>
      <c r="C6366" s="256">
        <v>144.2008429402949</v>
      </c>
    </row>
    <row r="6367" spans="2:3" x14ac:dyDescent="0.25">
      <c r="B6367" s="257">
        <v>6304</v>
      </c>
      <c r="C6367" s="256">
        <v>126.65313197922806</v>
      </c>
    </row>
    <row r="6368" spans="2:3" x14ac:dyDescent="0.25">
      <c r="B6368" s="257">
        <v>6305</v>
      </c>
      <c r="C6368" s="256">
        <v>124.2335817470963</v>
      </c>
    </row>
    <row r="6369" spans="2:3" x14ac:dyDescent="0.25">
      <c r="B6369" s="257">
        <v>6306</v>
      </c>
      <c r="C6369" s="256">
        <v>104.03452697588993</v>
      </c>
    </row>
    <row r="6370" spans="2:3" x14ac:dyDescent="0.25">
      <c r="B6370" s="257">
        <v>6307</v>
      </c>
      <c r="C6370" s="256">
        <v>140.95317511085528</v>
      </c>
    </row>
    <row r="6371" spans="2:3" x14ac:dyDescent="0.25">
      <c r="B6371" s="257">
        <v>6308</v>
      </c>
      <c r="C6371" s="256">
        <v>124.70152396724239</v>
      </c>
    </row>
    <row r="6372" spans="2:3" x14ac:dyDescent="0.25">
      <c r="B6372" s="257">
        <v>6309</v>
      </c>
      <c r="C6372" s="256">
        <v>133.34847055806213</v>
      </c>
    </row>
    <row r="6373" spans="2:3" x14ac:dyDescent="0.25">
      <c r="B6373" s="257">
        <v>6310</v>
      </c>
      <c r="C6373" s="256">
        <v>150.46455604805271</v>
      </c>
    </row>
    <row r="6374" spans="2:3" x14ac:dyDescent="0.25">
      <c r="B6374" s="257">
        <v>6311</v>
      </c>
      <c r="C6374" s="256">
        <v>122.98676921327879</v>
      </c>
    </row>
    <row r="6375" spans="2:3" x14ac:dyDescent="0.25">
      <c r="B6375" s="257">
        <v>6312</v>
      </c>
      <c r="C6375" s="256">
        <v>87.808673649770071</v>
      </c>
    </row>
    <row r="6376" spans="2:3" x14ac:dyDescent="0.25">
      <c r="B6376" s="257">
        <v>6313</v>
      </c>
      <c r="C6376" s="256">
        <v>164.21463763554118</v>
      </c>
    </row>
    <row r="6377" spans="2:3" x14ac:dyDescent="0.25">
      <c r="B6377" s="257">
        <v>6314</v>
      </c>
      <c r="C6377" s="256">
        <v>76.669630426802783</v>
      </c>
    </row>
    <row r="6378" spans="2:3" x14ac:dyDescent="0.25">
      <c r="B6378" s="257">
        <v>6315</v>
      </c>
      <c r="C6378" s="256">
        <v>134.83337862733737</v>
      </c>
    </row>
    <row r="6379" spans="2:3" x14ac:dyDescent="0.25">
      <c r="B6379" s="257">
        <v>6316</v>
      </c>
      <c r="C6379" s="256">
        <v>130.40206263955892</v>
      </c>
    </row>
    <row r="6380" spans="2:3" x14ac:dyDescent="0.25">
      <c r="B6380" s="257">
        <v>6317</v>
      </c>
      <c r="C6380" s="256">
        <v>78.478693169152791</v>
      </c>
    </row>
    <row r="6381" spans="2:3" x14ac:dyDescent="0.25">
      <c r="B6381" s="257">
        <v>6318</v>
      </c>
      <c r="C6381" s="256">
        <v>180.37131584817547</v>
      </c>
    </row>
    <row r="6382" spans="2:3" x14ac:dyDescent="0.25">
      <c r="B6382" s="257">
        <v>6319</v>
      </c>
      <c r="C6382" s="256">
        <v>81.836172150662719</v>
      </c>
    </row>
    <row r="6383" spans="2:3" x14ac:dyDescent="0.25">
      <c r="B6383" s="257">
        <v>6320</v>
      </c>
      <c r="C6383" s="256">
        <v>103.94217263412924</v>
      </c>
    </row>
    <row r="6384" spans="2:3" x14ac:dyDescent="0.25">
      <c r="B6384" s="257">
        <v>6321</v>
      </c>
      <c r="C6384" s="256">
        <v>122.15504016284085</v>
      </c>
    </row>
    <row r="6385" spans="2:3" x14ac:dyDescent="0.25">
      <c r="B6385" s="257">
        <v>6322</v>
      </c>
      <c r="C6385" s="256">
        <v>28.56319099337432</v>
      </c>
    </row>
    <row r="6386" spans="2:3" x14ac:dyDescent="0.25">
      <c r="B6386" s="257">
        <v>6323</v>
      </c>
      <c r="C6386" s="256">
        <v>128.20471305994286</v>
      </c>
    </row>
    <row r="6387" spans="2:3" x14ac:dyDescent="0.25">
      <c r="B6387" s="257">
        <v>6324</v>
      </c>
      <c r="C6387" s="256">
        <v>140.72112807829799</v>
      </c>
    </row>
    <row r="6388" spans="2:3" x14ac:dyDescent="0.25">
      <c r="B6388" s="257">
        <v>6325</v>
      </c>
      <c r="C6388" s="256">
        <v>50.69568107314106</v>
      </c>
    </row>
    <row r="6389" spans="2:3" x14ac:dyDescent="0.25">
      <c r="B6389" s="257">
        <v>6326</v>
      </c>
      <c r="C6389" s="256">
        <v>107.2908286169252</v>
      </c>
    </row>
    <row r="6390" spans="2:3" x14ac:dyDescent="0.25">
      <c r="B6390" s="257">
        <v>6327</v>
      </c>
      <c r="C6390" s="256">
        <v>195.18654136425749</v>
      </c>
    </row>
    <row r="6391" spans="2:3" x14ac:dyDescent="0.25">
      <c r="B6391" s="257">
        <v>6328</v>
      </c>
      <c r="C6391" s="256">
        <v>100.94452940604974</v>
      </c>
    </row>
    <row r="6392" spans="2:3" x14ac:dyDescent="0.25">
      <c r="B6392" s="257">
        <v>6329</v>
      </c>
      <c r="C6392" s="256">
        <v>147.49589037843745</v>
      </c>
    </row>
    <row r="6393" spans="2:3" x14ac:dyDescent="0.25">
      <c r="B6393" s="257">
        <v>6330</v>
      </c>
      <c r="C6393" s="256">
        <v>113.03906385348458</v>
      </c>
    </row>
    <row r="6394" spans="2:3" x14ac:dyDescent="0.25">
      <c r="B6394" s="257">
        <v>6331</v>
      </c>
      <c r="C6394" s="256">
        <v>116.11147916133869</v>
      </c>
    </row>
    <row r="6395" spans="2:3" x14ac:dyDescent="0.25">
      <c r="B6395" s="257">
        <v>6332</v>
      </c>
      <c r="C6395" s="256">
        <v>129.94312003953468</v>
      </c>
    </row>
    <row r="6396" spans="2:3" x14ac:dyDescent="0.25">
      <c r="B6396" s="257">
        <v>6333</v>
      </c>
      <c r="C6396" s="256">
        <v>96.361034529680552</v>
      </c>
    </row>
    <row r="6397" spans="2:3" x14ac:dyDescent="0.25">
      <c r="B6397" s="257">
        <v>6334</v>
      </c>
      <c r="C6397" s="256">
        <v>113.45745287498272</v>
      </c>
    </row>
    <row r="6398" spans="2:3" x14ac:dyDescent="0.25">
      <c r="B6398" s="257">
        <v>6335</v>
      </c>
      <c r="C6398" s="256">
        <v>143.43624963136642</v>
      </c>
    </row>
    <row r="6399" spans="2:3" x14ac:dyDescent="0.25">
      <c r="B6399" s="257">
        <v>6336</v>
      </c>
      <c r="C6399" s="256">
        <v>135.48417894086748</v>
      </c>
    </row>
    <row r="6400" spans="2:3" x14ac:dyDescent="0.25">
      <c r="B6400" s="257">
        <v>6337</v>
      </c>
      <c r="C6400" s="256">
        <v>150.85626765169297</v>
      </c>
    </row>
    <row r="6401" spans="2:3" x14ac:dyDescent="0.25">
      <c r="B6401" s="257">
        <v>6338</v>
      </c>
      <c r="C6401" s="256">
        <v>152.8316451699246</v>
      </c>
    </row>
    <row r="6402" spans="2:3" x14ac:dyDescent="0.25">
      <c r="B6402" s="257">
        <v>6339</v>
      </c>
      <c r="C6402" s="256">
        <v>135.91686599746157</v>
      </c>
    </row>
    <row r="6403" spans="2:3" x14ac:dyDescent="0.25">
      <c r="B6403" s="257">
        <v>6340</v>
      </c>
      <c r="C6403" s="256">
        <v>160.91599844585664</v>
      </c>
    </row>
    <row r="6404" spans="2:3" x14ac:dyDescent="0.25">
      <c r="B6404" s="257">
        <v>6341</v>
      </c>
      <c r="C6404" s="256">
        <v>139.51884583398797</v>
      </c>
    </row>
    <row r="6405" spans="2:3" x14ac:dyDescent="0.25">
      <c r="B6405" s="257">
        <v>6342</v>
      </c>
      <c r="C6405" s="256">
        <v>113.22500212060228</v>
      </c>
    </row>
    <row r="6406" spans="2:3" x14ac:dyDescent="0.25">
      <c r="B6406" s="257">
        <v>6343</v>
      </c>
      <c r="C6406" s="256">
        <v>125.36280914584457</v>
      </c>
    </row>
    <row r="6407" spans="2:3" x14ac:dyDescent="0.25">
      <c r="B6407" s="257">
        <v>6344</v>
      </c>
      <c r="C6407" s="256">
        <v>113.97051095616575</v>
      </c>
    </row>
    <row r="6408" spans="2:3" x14ac:dyDescent="0.25">
      <c r="B6408" s="257">
        <v>6345</v>
      </c>
      <c r="C6408" s="256">
        <v>105.84489830171393</v>
      </c>
    </row>
    <row r="6409" spans="2:3" x14ac:dyDescent="0.25">
      <c r="B6409" s="257">
        <v>6346</v>
      </c>
      <c r="C6409" s="256">
        <v>104.20223220799349</v>
      </c>
    </row>
    <row r="6410" spans="2:3" x14ac:dyDescent="0.25">
      <c r="B6410" s="257">
        <v>6347</v>
      </c>
      <c r="C6410" s="256">
        <v>127.04791578695692</v>
      </c>
    </row>
    <row r="6411" spans="2:3" x14ac:dyDescent="0.25">
      <c r="B6411" s="257">
        <v>6348</v>
      </c>
      <c r="C6411" s="256">
        <v>137.18732417178782</v>
      </c>
    </row>
    <row r="6412" spans="2:3" x14ac:dyDescent="0.25">
      <c r="B6412" s="257">
        <v>6349</v>
      </c>
      <c r="C6412" s="256">
        <v>161.28344786411398</v>
      </c>
    </row>
    <row r="6413" spans="2:3" x14ac:dyDescent="0.25">
      <c r="B6413" s="257">
        <v>6350</v>
      </c>
      <c r="C6413" s="256">
        <v>138.66647787184255</v>
      </c>
    </row>
    <row r="6414" spans="2:3" x14ac:dyDescent="0.25">
      <c r="B6414" s="257">
        <v>6351</v>
      </c>
      <c r="C6414" s="256">
        <v>126.32307334004612</v>
      </c>
    </row>
    <row r="6415" spans="2:3" x14ac:dyDescent="0.25">
      <c r="B6415" s="257">
        <v>6352</v>
      </c>
      <c r="C6415" s="256">
        <v>189.26998809827163</v>
      </c>
    </row>
    <row r="6416" spans="2:3" x14ac:dyDescent="0.25">
      <c r="B6416" s="257">
        <v>6353</v>
      </c>
      <c r="C6416" s="256">
        <v>118.10920058385203</v>
      </c>
    </row>
    <row r="6417" spans="2:3" x14ac:dyDescent="0.25">
      <c r="B6417" s="257">
        <v>6354</v>
      </c>
      <c r="C6417" s="256">
        <v>127.22569616944139</v>
      </c>
    </row>
    <row r="6418" spans="2:3" x14ac:dyDescent="0.25">
      <c r="B6418" s="257">
        <v>6355</v>
      </c>
      <c r="C6418" s="256">
        <v>100.75529346292043</v>
      </c>
    </row>
    <row r="6419" spans="2:3" x14ac:dyDescent="0.25">
      <c r="B6419" s="257">
        <v>6356</v>
      </c>
      <c r="C6419" s="256">
        <v>92.822691845085842</v>
      </c>
    </row>
    <row r="6420" spans="2:3" x14ac:dyDescent="0.25">
      <c r="B6420" s="257">
        <v>6357</v>
      </c>
      <c r="C6420" s="256">
        <v>138.97270243651928</v>
      </c>
    </row>
    <row r="6421" spans="2:3" x14ac:dyDescent="0.25">
      <c r="B6421" s="257">
        <v>6358</v>
      </c>
      <c r="C6421" s="256">
        <v>129.26205173990826</v>
      </c>
    </row>
    <row r="6422" spans="2:3" x14ac:dyDescent="0.25">
      <c r="B6422" s="257">
        <v>6359</v>
      </c>
      <c r="C6422" s="256">
        <v>102.96853535910799</v>
      </c>
    </row>
    <row r="6423" spans="2:3" x14ac:dyDescent="0.25">
      <c r="B6423" s="257">
        <v>6360</v>
      </c>
      <c r="C6423" s="256">
        <v>119.2415280562752</v>
      </c>
    </row>
    <row r="6424" spans="2:3" x14ac:dyDescent="0.25">
      <c r="B6424" s="257">
        <v>6361</v>
      </c>
      <c r="C6424" s="256">
        <v>155.87606153404215</v>
      </c>
    </row>
    <row r="6425" spans="2:3" x14ac:dyDescent="0.25">
      <c r="B6425" s="257">
        <v>6362</v>
      </c>
      <c r="C6425" s="256">
        <v>113.3747187472336</v>
      </c>
    </row>
    <row r="6426" spans="2:3" x14ac:dyDescent="0.25">
      <c r="B6426" s="257">
        <v>6363</v>
      </c>
      <c r="C6426" s="256">
        <v>99.620284032167078</v>
      </c>
    </row>
    <row r="6427" spans="2:3" x14ac:dyDescent="0.25">
      <c r="B6427" s="257">
        <v>6364</v>
      </c>
      <c r="C6427" s="256">
        <v>89.20956319231415</v>
      </c>
    </row>
    <row r="6428" spans="2:3" x14ac:dyDescent="0.25">
      <c r="B6428" s="257">
        <v>6365</v>
      </c>
      <c r="C6428" s="256">
        <v>110.68289322357755</v>
      </c>
    </row>
    <row r="6429" spans="2:3" x14ac:dyDescent="0.25">
      <c r="B6429" s="257">
        <v>6366</v>
      </c>
      <c r="C6429" s="256">
        <v>120.91304552134936</v>
      </c>
    </row>
    <row r="6430" spans="2:3" x14ac:dyDescent="0.25">
      <c r="B6430" s="257">
        <v>6367</v>
      </c>
      <c r="C6430" s="256">
        <v>125.2065995168212</v>
      </c>
    </row>
    <row r="6431" spans="2:3" x14ac:dyDescent="0.25">
      <c r="B6431" s="257">
        <v>6368</v>
      </c>
      <c r="C6431" s="256">
        <v>130.42089589790638</v>
      </c>
    </row>
    <row r="6432" spans="2:3" x14ac:dyDescent="0.25">
      <c r="B6432" s="257">
        <v>6369</v>
      </c>
      <c r="C6432" s="256">
        <v>174.05503618476979</v>
      </c>
    </row>
    <row r="6433" spans="2:3" x14ac:dyDescent="0.25">
      <c r="B6433" s="257">
        <v>6370</v>
      </c>
      <c r="C6433" s="256">
        <v>106.50177477144095</v>
      </c>
    </row>
    <row r="6434" spans="2:3" x14ac:dyDescent="0.25">
      <c r="B6434" s="257">
        <v>6371</v>
      </c>
      <c r="C6434" s="256">
        <v>147.45594698655822</v>
      </c>
    </row>
    <row r="6435" spans="2:3" x14ac:dyDescent="0.25">
      <c r="B6435" s="257">
        <v>6372</v>
      </c>
      <c r="C6435" s="256">
        <v>137.06938335312674</v>
      </c>
    </row>
    <row r="6436" spans="2:3" x14ac:dyDescent="0.25">
      <c r="B6436" s="257">
        <v>6373</v>
      </c>
      <c r="C6436" s="256">
        <v>109.180101109037</v>
      </c>
    </row>
    <row r="6437" spans="2:3" x14ac:dyDescent="0.25">
      <c r="B6437" s="257">
        <v>6374</v>
      </c>
      <c r="C6437" s="256">
        <v>101.04126129528414</v>
      </c>
    </row>
    <row r="6438" spans="2:3" x14ac:dyDescent="0.25">
      <c r="B6438" s="257">
        <v>6375</v>
      </c>
      <c r="C6438" s="256">
        <v>100.16866099436663</v>
      </c>
    </row>
    <row r="6439" spans="2:3" x14ac:dyDescent="0.25">
      <c r="B6439" s="257">
        <v>6376</v>
      </c>
      <c r="C6439" s="256">
        <v>127.25740040667027</v>
      </c>
    </row>
    <row r="6440" spans="2:3" x14ac:dyDescent="0.25">
      <c r="B6440" s="257">
        <v>6377</v>
      </c>
      <c r="C6440" s="256">
        <v>142.67634015317208</v>
      </c>
    </row>
    <row r="6441" spans="2:3" x14ac:dyDescent="0.25">
      <c r="B6441" s="257">
        <v>6378</v>
      </c>
      <c r="C6441" s="256">
        <v>145.15897034746692</v>
      </c>
    </row>
    <row r="6442" spans="2:3" x14ac:dyDescent="0.25">
      <c r="B6442" s="257">
        <v>6379</v>
      </c>
      <c r="C6442" s="256">
        <v>102.48918522938872</v>
      </c>
    </row>
    <row r="6443" spans="2:3" x14ac:dyDescent="0.25">
      <c r="B6443" s="257">
        <v>6380</v>
      </c>
      <c r="C6443" s="256">
        <v>132.65254461251402</v>
      </c>
    </row>
    <row r="6444" spans="2:3" x14ac:dyDescent="0.25">
      <c r="B6444" s="257">
        <v>6381</v>
      </c>
      <c r="C6444" s="256">
        <v>120.07957805569978</v>
      </c>
    </row>
    <row r="6445" spans="2:3" x14ac:dyDescent="0.25">
      <c r="B6445" s="257">
        <v>6382</v>
      </c>
      <c r="C6445" s="256">
        <v>114.2063628049316</v>
      </c>
    </row>
    <row r="6446" spans="2:3" x14ac:dyDescent="0.25">
      <c r="B6446" s="257">
        <v>6383</v>
      </c>
      <c r="C6446" s="256">
        <v>120.49504070156745</v>
      </c>
    </row>
    <row r="6447" spans="2:3" x14ac:dyDescent="0.25">
      <c r="B6447" s="257">
        <v>6384</v>
      </c>
      <c r="C6447" s="256">
        <v>100.896768678781</v>
      </c>
    </row>
    <row r="6448" spans="2:3" x14ac:dyDescent="0.25">
      <c r="B6448" s="257">
        <v>6385</v>
      </c>
      <c r="C6448" s="256">
        <v>129.58636324777808</v>
      </c>
    </row>
    <row r="6449" spans="2:3" x14ac:dyDescent="0.25">
      <c r="B6449" s="257">
        <v>6386</v>
      </c>
      <c r="C6449" s="256">
        <v>111.0269204447396</v>
      </c>
    </row>
    <row r="6450" spans="2:3" x14ac:dyDescent="0.25">
      <c r="B6450" s="257">
        <v>6387</v>
      </c>
      <c r="C6450" s="256">
        <v>125.36245354864275</v>
      </c>
    </row>
    <row r="6451" spans="2:3" x14ac:dyDescent="0.25">
      <c r="B6451" s="257">
        <v>6388</v>
      </c>
      <c r="C6451" s="256">
        <v>123.00514990930287</v>
      </c>
    </row>
    <row r="6452" spans="2:3" x14ac:dyDescent="0.25">
      <c r="B6452" s="257">
        <v>6389</v>
      </c>
      <c r="C6452" s="256">
        <v>86.998658316156664</v>
      </c>
    </row>
    <row r="6453" spans="2:3" x14ac:dyDescent="0.25">
      <c r="B6453" s="257">
        <v>6390</v>
      </c>
      <c r="C6453" s="256">
        <v>157.27225634897025</v>
      </c>
    </row>
    <row r="6454" spans="2:3" x14ac:dyDescent="0.25">
      <c r="B6454" s="257">
        <v>6391</v>
      </c>
      <c r="C6454" s="256">
        <v>172.00025328639339</v>
      </c>
    </row>
    <row r="6455" spans="2:3" x14ac:dyDescent="0.25">
      <c r="B6455" s="257">
        <v>6392</v>
      </c>
      <c r="C6455" s="256">
        <v>185.67610087888636</v>
      </c>
    </row>
    <row r="6456" spans="2:3" x14ac:dyDescent="0.25">
      <c r="B6456" s="257">
        <v>6393</v>
      </c>
      <c r="C6456" s="256">
        <v>100.77837300533105</v>
      </c>
    </row>
    <row r="6457" spans="2:3" x14ac:dyDescent="0.25">
      <c r="B6457" s="257">
        <v>6394</v>
      </c>
      <c r="C6457" s="256">
        <v>115.31426284665763</v>
      </c>
    </row>
    <row r="6458" spans="2:3" x14ac:dyDescent="0.25">
      <c r="B6458" s="257">
        <v>6395</v>
      </c>
      <c r="C6458" s="256">
        <v>121.64584397938752</v>
      </c>
    </row>
    <row r="6459" spans="2:3" x14ac:dyDescent="0.25">
      <c r="B6459" s="257">
        <v>6396</v>
      </c>
      <c r="C6459" s="256">
        <v>118.35042576806123</v>
      </c>
    </row>
    <row r="6460" spans="2:3" x14ac:dyDescent="0.25">
      <c r="B6460" s="257">
        <v>6397</v>
      </c>
      <c r="C6460" s="256">
        <v>91.132977677988691</v>
      </c>
    </row>
    <row r="6461" spans="2:3" x14ac:dyDescent="0.25">
      <c r="B6461" s="257">
        <v>6398</v>
      </c>
      <c r="C6461" s="256">
        <v>111.9551793926469</v>
      </c>
    </row>
    <row r="6462" spans="2:3" x14ac:dyDescent="0.25">
      <c r="B6462" s="257">
        <v>6399</v>
      </c>
      <c r="C6462" s="256">
        <v>129.70545697520637</v>
      </c>
    </row>
    <row r="6463" spans="2:3" x14ac:dyDescent="0.25">
      <c r="B6463" s="257">
        <v>6400</v>
      </c>
      <c r="C6463" s="256">
        <v>91.303900691337617</v>
      </c>
    </row>
    <row r="6464" spans="2:3" x14ac:dyDescent="0.25">
      <c r="B6464" s="257">
        <v>6401</v>
      </c>
      <c r="C6464" s="256">
        <v>138.25901027102915</v>
      </c>
    </row>
    <row r="6465" spans="2:3" x14ac:dyDescent="0.25">
      <c r="B6465" s="257">
        <v>6402</v>
      </c>
      <c r="C6465" s="256">
        <v>142.71791455692494</v>
      </c>
    </row>
    <row r="6466" spans="2:3" x14ac:dyDescent="0.25">
      <c r="B6466" s="257">
        <v>6403</v>
      </c>
      <c r="C6466" s="256">
        <v>90.88654720814128</v>
      </c>
    </row>
    <row r="6467" spans="2:3" x14ac:dyDescent="0.25">
      <c r="B6467" s="257">
        <v>6404</v>
      </c>
      <c r="C6467" s="256">
        <v>109.33536933071474</v>
      </c>
    </row>
    <row r="6468" spans="2:3" x14ac:dyDescent="0.25">
      <c r="B6468" s="257">
        <v>6405</v>
      </c>
      <c r="C6468" s="256">
        <v>97.017716942265068</v>
      </c>
    </row>
    <row r="6469" spans="2:3" x14ac:dyDescent="0.25">
      <c r="B6469" s="257">
        <v>6406</v>
      </c>
      <c r="C6469" s="256">
        <v>143.38541353377744</v>
      </c>
    </row>
    <row r="6470" spans="2:3" x14ac:dyDescent="0.25">
      <c r="B6470" s="257">
        <v>6407</v>
      </c>
      <c r="C6470" s="256">
        <v>78.213262488897783</v>
      </c>
    </row>
    <row r="6471" spans="2:3" x14ac:dyDescent="0.25">
      <c r="B6471" s="257">
        <v>6408</v>
      </c>
      <c r="C6471" s="256">
        <v>128.47499719753228</v>
      </c>
    </row>
    <row r="6472" spans="2:3" x14ac:dyDescent="0.25">
      <c r="B6472" s="257">
        <v>6409</v>
      </c>
      <c r="C6472" s="256">
        <v>100.31213635903545</v>
      </c>
    </row>
    <row r="6473" spans="2:3" x14ac:dyDescent="0.25">
      <c r="B6473" s="257">
        <v>6410</v>
      </c>
      <c r="C6473" s="256">
        <v>115.64198302463939</v>
      </c>
    </row>
    <row r="6474" spans="2:3" x14ac:dyDescent="0.25">
      <c r="B6474" s="257">
        <v>6411</v>
      </c>
      <c r="C6474" s="256">
        <v>82.272270470465031</v>
      </c>
    </row>
    <row r="6475" spans="2:3" x14ac:dyDescent="0.25">
      <c r="B6475" s="257">
        <v>6412</v>
      </c>
      <c r="C6475" s="256">
        <v>136.83874919265836</v>
      </c>
    </row>
    <row r="6476" spans="2:3" x14ac:dyDescent="0.25">
      <c r="B6476" s="257">
        <v>6413</v>
      </c>
      <c r="C6476" s="256">
        <v>88.399892914519626</v>
      </c>
    </row>
    <row r="6477" spans="2:3" x14ac:dyDescent="0.25">
      <c r="B6477" s="257">
        <v>6414</v>
      </c>
      <c r="C6477" s="256">
        <v>127.23818433694879</v>
      </c>
    </row>
    <row r="6478" spans="2:3" x14ac:dyDescent="0.25">
      <c r="B6478" s="257">
        <v>6415</v>
      </c>
      <c r="C6478" s="256">
        <v>111.849931002959</v>
      </c>
    </row>
    <row r="6479" spans="2:3" x14ac:dyDescent="0.25">
      <c r="B6479" s="257">
        <v>6416</v>
      </c>
      <c r="C6479" s="256">
        <v>100.01170486814692</v>
      </c>
    </row>
    <row r="6480" spans="2:3" x14ac:dyDescent="0.25">
      <c r="B6480" s="257">
        <v>6417</v>
      </c>
      <c r="C6480" s="256">
        <v>103.11357386782683</v>
      </c>
    </row>
    <row r="6481" spans="2:3" x14ac:dyDescent="0.25">
      <c r="B6481" s="257">
        <v>6418</v>
      </c>
      <c r="C6481" s="256">
        <v>127.03122454137728</v>
      </c>
    </row>
    <row r="6482" spans="2:3" x14ac:dyDescent="0.25">
      <c r="B6482" s="257">
        <v>6419</v>
      </c>
      <c r="C6482" s="256">
        <v>135.58807861880263</v>
      </c>
    </row>
    <row r="6483" spans="2:3" x14ac:dyDescent="0.25">
      <c r="B6483" s="257">
        <v>6420</v>
      </c>
      <c r="C6483" s="256">
        <v>167.03190246812829</v>
      </c>
    </row>
    <row r="6484" spans="2:3" x14ac:dyDescent="0.25">
      <c r="B6484" s="257">
        <v>6421</v>
      </c>
      <c r="C6484" s="256">
        <v>117.25523875940584</v>
      </c>
    </row>
    <row r="6485" spans="2:3" x14ac:dyDescent="0.25">
      <c r="B6485" s="257">
        <v>6422</v>
      </c>
      <c r="C6485" s="256">
        <v>111.05828251501799</v>
      </c>
    </row>
    <row r="6486" spans="2:3" x14ac:dyDescent="0.25">
      <c r="B6486" s="257">
        <v>6423</v>
      </c>
      <c r="C6486" s="256">
        <v>82.620951980799418</v>
      </c>
    </row>
    <row r="6487" spans="2:3" x14ac:dyDescent="0.25">
      <c r="B6487" s="257">
        <v>6424</v>
      </c>
      <c r="C6487" s="256">
        <v>151.28672758480832</v>
      </c>
    </row>
    <row r="6488" spans="2:3" x14ac:dyDescent="0.25">
      <c r="B6488" s="257">
        <v>6425</v>
      </c>
      <c r="C6488" s="256">
        <v>112.70712240099945</v>
      </c>
    </row>
    <row r="6489" spans="2:3" x14ac:dyDescent="0.25">
      <c r="B6489" s="257">
        <v>6426</v>
      </c>
      <c r="C6489" s="256">
        <v>113.07899639107731</v>
      </c>
    </row>
    <row r="6490" spans="2:3" x14ac:dyDescent="0.25">
      <c r="B6490" s="257">
        <v>6427</v>
      </c>
      <c r="C6490" s="256">
        <v>88.175435459912009</v>
      </c>
    </row>
    <row r="6491" spans="2:3" x14ac:dyDescent="0.25">
      <c r="B6491" s="257">
        <v>6428</v>
      </c>
      <c r="C6491" s="256">
        <v>142.64780254982065</v>
      </c>
    </row>
    <row r="6492" spans="2:3" x14ac:dyDescent="0.25">
      <c r="B6492" s="257">
        <v>6429</v>
      </c>
      <c r="C6492" s="256">
        <v>102.33335633061836</v>
      </c>
    </row>
    <row r="6493" spans="2:3" x14ac:dyDescent="0.25">
      <c r="B6493" s="257">
        <v>6430</v>
      </c>
      <c r="C6493" s="256">
        <v>128.6093711158839</v>
      </c>
    </row>
    <row r="6494" spans="2:3" x14ac:dyDescent="0.25">
      <c r="B6494" s="257">
        <v>6431</v>
      </c>
      <c r="C6494" s="256">
        <v>70.375453711308325</v>
      </c>
    </row>
    <row r="6495" spans="2:3" x14ac:dyDescent="0.25">
      <c r="B6495" s="257">
        <v>6432</v>
      </c>
      <c r="C6495" s="256">
        <v>152.86404469060361</v>
      </c>
    </row>
    <row r="6496" spans="2:3" x14ac:dyDescent="0.25">
      <c r="B6496" s="257">
        <v>6433</v>
      </c>
      <c r="C6496" s="256">
        <v>102.25885881729475</v>
      </c>
    </row>
    <row r="6497" spans="2:3" x14ac:dyDescent="0.25">
      <c r="B6497" s="257">
        <v>6434</v>
      </c>
      <c r="C6497" s="256">
        <v>114.30100124842322</v>
      </c>
    </row>
    <row r="6498" spans="2:3" x14ac:dyDescent="0.25">
      <c r="B6498" s="257">
        <v>6435</v>
      </c>
      <c r="C6498" s="256">
        <v>120.44161154038058</v>
      </c>
    </row>
    <row r="6499" spans="2:3" x14ac:dyDescent="0.25">
      <c r="B6499" s="257">
        <v>6436</v>
      </c>
      <c r="C6499" s="256">
        <v>82.889462349239608</v>
      </c>
    </row>
    <row r="6500" spans="2:3" x14ac:dyDescent="0.25">
      <c r="B6500" s="257">
        <v>6437</v>
      </c>
      <c r="C6500" s="256">
        <v>123.49901506149916</v>
      </c>
    </row>
    <row r="6501" spans="2:3" x14ac:dyDescent="0.25">
      <c r="B6501" s="257">
        <v>6438</v>
      </c>
      <c r="C6501" s="256">
        <v>125.46758616289468</v>
      </c>
    </row>
    <row r="6502" spans="2:3" x14ac:dyDescent="0.25">
      <c r="B6502" s="257">
        <v>6439</v>
      </c>
      <c r="C6502" s="256">
        <v>134.20812500643828</v>
      </c>
    </row>
    <row r="6503" spans="2:3" x14ac:dyDescent="0.25">
      <c r="B6503" s="257">
        <v>6440</v>
      </c>
      <c r="C6503" s="256">
        <v>108.67297369425999</v>
      </c>
    </row>
    <row r="6504" spans="2:3" x14ac:dyDescent="0.25">
      <c r="B6504" s="257">
        <v>6441</v>
      </c>
      <c r="C6504" s="256">
        <v>88.529099798436917</v>
      </c>
    </row>
    <row r="6505" spans="2:3" x14ac:dyDescent="0.25">
      <c r="B6505" s="257">
        <v>6442</v>
      </c>
      <c r="C6505" s="256">
        <v>83.463692421527071</v>
      </c>
    </row>
    <row r="6506" spans="2:3" x14ac:dyDescent="0.25">
      <c r="B6506" s="257">
        <v>6443</v>
      </c>
      <c r="C6506" s="256">
        <v>84.26259299109762</v>
      </c>
    </row>
    <row r="6507" spans="2:3" x14ac:dyDescent="0.25">
      <c r="B6507" s="257">
        <v>6444</v>
      </c>
      <c r="C6507" s="256">
        <v>96.319373697531518</v>
      </c>
    </row>
    <row r="6508" spans="2:3" x14ac:dyDescent="0.25">
      <c r="B6508" s="257">
        <v>6445</v>
      </c>
      <c r="C6508" s="256">
        <v>133.08054586026498</v>
      </c>
    </row>
    <row r="6509" spans="2:3" x14ac:dyDescent="0.25">
      <c r="B6509" s="257">
        <v>6446</v>
      </c>
      <c r="C6509" s="256">
        <v>128.14755425048318</v>
      </c>
    </row>
    <row r="6510" spans="2:3" x14ac:dyDescent="0.25">
      <c r="B6510" s="257">
        <v>6447</v>
      </c>
      <c r="C6510" s="256">
        <v>98.298350810959491</v>
      </c>
    </row>
    <row r="6511" spans="2:3" x14ac:dyDescent="0.25">
      <c r="B6511" s="257">
        <v>6448</v>
      </c>
      <c r="C6511" s="256">
        <v>152.6723329867354</v>
      </c>
    </row>
    <row r="6512" spans="2:3" x14ac:dyDescent="0.25">
      <c r="B6512" s="257">
        <v>6449</v>
      </c>
      <c r="C6512" s="256">
        <v>133.18073400250881</v>
      </c>
    </row>
    <row r="6513" spans="2:3" x14ac:dyDescent="0.25">
      <c r="B6513" s="257">
        <v>6450</v>
      </c>
      <c r="C6513" s="256">
        <v>126.96047977561251</v>
      </c>
    </row>
    <row r="6514" spans="2:3" x14ac:dyDescent="0.25">
      <c r="B6514" s="257">
        <v>6451</v>
      </c>
      <c r="C6514" s="256">
        <v>80.986071920915379</v>
      </c>
    </row>
    <row r="6515" spans="2:3" x14ac:dyDescent="0.25">
      <c r="B6515" s="257">
        <v>6452</v>
      </c>
      <c r="C6515" s="256">
        <v>114.54100027721661</v>
      </c>
    </row>
    <row r="6516" spans="2:3" x14ac:dyDescent="0.25">
      <c r="B6516" s="257">
        <v>6453</v>
      </c>
      <c r="C6516" s="256">
        <v>64.707224292579383</v>
      </c>
    </row>
    <row r="6517" spans="2:3" x14ac:dyDescent="0.25">
      <c r="B6517" s="257">
        <v>6454</v>
      </c>
      <c r="C6517" s="256">
        <v>98.513689741603869</v>
      </c>
    </row>
    <row r="6518" spans="2:3" x14ac:dyDescent="0.25">
      <c r="B6518" s="257">
        <v>6455</v>
      </c>
      <c r="C6518" s="256">
        <v>159.26379669872273</v>
      </c>
    </row>
    <row r="6519" spans="2:3" x14ac:dyDescent="0.25">
      <c r="B6519" s="257">
        <v>6456</v>
      </c>
      <c r="C6519" s="256">
        <v>139.93928969224203</v>
      </c>
    </row>
    <row r="6520" spans="2:3" x14ac:dyDescent="0.25">
      <c r="B6520" s="257">
        <v>6457</v>
      </c>
      <c r="C6520" s="256">
        <v>136.17780403083836</v>
      </c>
    </row>
    <row r="6521" spans="2:3" x14ac:dyDescent="0.25">
      <c r="B6521" s="257">
        <v>6458</v>
      </c>
      <c r="C6521" s="256">
        <v>128.81134267416076</v>
      </c>
    </row>
    <row r="6522" spans="2:3" x14ac:dyDescent="0.25">
      <c r="B6522" s="257">
        <v>6459</v>
      </c>
      <c r="C6522" s="256">
        <v>134.95049499363955</v>
      </c>
    </row>
    <row r="6523" spans="2:3" x14ac:dyDescent="0.25">
      <c r="B6523" s="257">
        <v>6460</v>
      </c>
      <c r="C6523" s="256">
        <v>90.374435421809096</v>
      </c>
    </row>
    <row r="6524" spans="2:3" x14ac:dyDescent="0.25">
      <c r="B6524" s="257">
        <v>6461</v>
      </c>
      <c r="C6524" s="256">
        <v>117.26093021204316</v>
      </c>
    </row>
    <row r="6525" spans="2:3" x14ac:dyDescent="0.25">
      <c r="B6525" s="257">
        <v>6462</v>
      </c>
      <c r="C6525" s="256">
        <v>147.65668518499558</v>
      </c>
    </row>
    <row r="6526" spans="2:3" x14ac:dyDescent="0.25">
      <c r="B6526" s="257">
        <v>6463</v>
      </c>
      <c r="C6526" s="256">
        <v>122.41250782664248</v>
      </c>
    </row>
    <row r="6527" spans="2:3" x14ac:dyDescent="0.25">
      <c r="B6527" s="257">
        <v>6464</v>
      </c>
      <c r="C6527" s="256">
        <v>108.44075573413782</v>
      </c>
    </row>
    <row r="6528" spans="2:3" x14ac:dyDescent="0.25">
      <c r="B6528" s="257">
        <v>6465</v>
      </c>
      <c r="C6528" s="256">
        <v>150.73389885439335</v>
      </c>
    </row>
    <row r="6529" spans="2:3" x14ac:dyDescent="0.25">
      <c r="B6529" s="257">
        <v>6466</v>
      </c>
      <c r="C6529" s="256">
        <v>140.54602301427784</v>
      </c>
    </row>
    <row r="6530" spans="2:3" x14ac:dyDescent="0.25">
      <c r="B6530" s="257">
        <v>6467</v>
      </c>
      <c r="C6530" s="256">
        <v>94.329600908045222</v>
      </c>
    </row>
    <row r="6531" spans="2:3" x14ac:dyDescent="0.25">
      <c r="B6531" s="257">
        <v>6468</v>
      </c>
      <c r="C6531" s="256">
        <v>103.63574351872388</v>
      </c>
    </row>
    <row r="6532" spans="2:3" x14ac:dyDescent="0.25">
      <c r="B6532" s="257">
        <v>6469</v>
      </c>
      <c r="C6532" s="256">
        <v>133.65423716744036</v>
      </c>
    </row>
    <row r="6533" spans="2:3" x14ac:dyDescent="0.25">
      <c r="B6533" s="257">
        <v>6470</v>
      </c>
      <c r="C6533" s="256">
        <v>57.721844467133863</v>
      </c>
    </row>
    <row r="6534" spans="2:3" x14ac:dyDescent="0.25">
      <c r="B6534" s="257">
        <v>6471</v>
      </c>
      <c r="C6534" s="256">
        <v>111.6056587097526</v>
      </c>
    </row>
    <row r="6535" spans="2:3" x14ac:dyDescent="0.25">
      <c r="B6535" s="257">
        <v>6472</v>
      </c>
      <c r="C6535" s="256">
        <v>98.800733727897466</v>
      </c>
    </row>
    <row r="6536" spans="2:3" x14ac:dyDescent="0.25">
      <c r="B6536" s="257">
        <v>6473</v>
      </c>
      <c r="C6536" s="256">
        <v>163.50989623372897</v>
      </c>
    </row>
    <row r="6537" spans="2:3" x14ac:dyDescent="0.25">
      <c r="B6537" s="257">
        <v>6474</v>
      </c>
      <c r="C6537" s="256">
        <v>106.06810497159788</v>
      </c>
    </row>
    <row r="6538" spans="2:3" x14ac:dyDescent="0.25">
      <c r="B6538" s="257">
        <v>6475</v>
      </c>
      <c r="C6538" s="256">
        <v>108.7059739668579</v>
      </c>
    </row>
    <row r="6539" spans="2:3" x14ac:dyDescent="0.25">
      <c r="B6539" s="257">
        <v>6476</v>
      </c>
      <c r="C6539" s="256">
        <v>164.34812063742419</v>
      </c>
    </row>
    <row r="6540" spans="2:3" x14ac:dyDescent="0.25">
      <c r="B6540" s="257">
        <v>6477</v>
      </c>
      <c r="C6540" s="256">
        <v>136.34412839728367</v>
      </c>
    </row>
    <row r="6541" spans="2:3" x14ac:dyDescent="0.25">
      <c r="B6541" s="257">
        <v>6478</v>
      </c>
      <c r="C6541" s="256">
        <v>107.038764481908</v>
      </c>
    </row>
    <row r="6542" spans="2:3" x14ac:dyDescent="0.25">
      <c r="B6542" s="257">
        <v>6479</v>
      </c>
      <c r="C6542" s="256">
        <v>114.19689248988209</v>
      </c>
    </row>
    <row r="6543" spans="2:3" x14ac:dyDescent="0.25">
      <c r="B6543" s="257">
        <v>6480</v>
      </c>
      <c r="C6543" s="256">
        <v>115.62392379355502</v>
      </c>
    </row>
    <row r="6544" spans="2:3" x14ac:dyDescent="0.25">
      <c r="B6544" s="257">
        <v>6481</v>
      </c>
      <c r="C6544" s="256">
        <v>133.91315952471618</v>
      </c>
    </row>
    <row r="6545" spans="2:3" x14ac:dyDescent="0.25">
      <c r="B6545" s="257">
        <v>6482</v>
      </c>
      <c r="C6545" s="256">
        <v>123.9718228908721</v>
      </c>
    </row>
    <row r="6546" spans="2:3" x14ac:dyDescent="0.25">
      <c r="B6546" s="257">
        <v>6483</v>
      </c>
      <c r="C6546" s="256">
        <v>158.97290350451834</v>
      </c>
    </row>
    <row r="6547" spans="2:3" x14ac:dyDescent="0.25">
      <c r="B6547" s="257">
        <v>6484</v>
      </c>
      <c r="C6547" s="256">
        <v>146.6632856946629</v>
      </c>
    </row>
    <row r="6548" spans="2:3" x14ac:dyDescent="0.25">
      <c r="B6548" s="257">
        <v>6485</v>
      </c>
      <c r="C6548" s="256">
        <v>104.52790386064672</v>
      </c>
    </row>
    <row r="6549" spans="2:3" x14ac:dyDescent="0.25">
      <c r="B6549" s="257">
        <v>6486</v>
      </c>
      <c r="C6549" s="256">
        <v>110.05077738368846</v>
      </c>
    </row>
    <row r="6550" spans="2:3" x14ac:dyDescent="0.25">
      <c r="B6550" s="257">
        <v>6487</v>
      </c>
      <c r="C6550" s="256">
        <v>152.00478710610122</v>
      </c>
    </row>
    <row r="6551" spans="2:3" x14ac:dyDescent="0.25">
      <c r="B6551" s="257">
        <v>6488</v>
      </c>
      <c r="C6551" s="256">
        <v>85.29725387511607</v>
      </c>
    </row>
    <row r="6552" spans="2:3" x14ac:dyDescent="0.25">
      <c r="B6552" s="257">
        <v>6489</v>
      </c>
      <c r="C6552" s="256">
        <v>114.84855826358825</v>
      </c>
    </row>
    <row r="6553" spans="2:3" x14ac:dyDescent="0.25">
      <c r="B6553" s="257">
        <v>6490</v>
      </c>
      <c r="C6553" s="256">
        <v>162.47961886094046</v>
      </c>
    </row>
    <row r="6554" spans="2:3" x14ac:dyDescent="0.25">
      <c r="B6554" s="257">
        <v>6491</v>
      </c>
      <c r="C6554" s="256">
        <v>122.58140269087674</v>
      </c>
    </row>
    <row r="6555" spans="2:3" x14ac:dyDescent="0.25">
      <c r="B6555" s="257">
        <v>6492</v>
      </c>
      <c r="C6555" s="256">
        <v>87.128547892465122</v>
      </c>
    </row>
    <row r="6556" spans="2:3" x14ac:dyDescent="0.25">
      <c r="B6556" s="257">
        <v>6493</v>
      </c>
      <c r="C6556" s="256">
        <v>147.3743462534367</v>
      </c>
    </row>
    <row r="6557" spans="2:3" x14ac:dyDescent="0.25">
      <c r="B6557" s="257">
        <v>6494</v>
      </c>
      <c r="C6557" s="256">
        <v>153.58442075542837</v>
      </c>
    </row>
    <row r="6558" spans="2:3" x14ac:dyDescent="0.25">
      <c r="B6558" s="257">
        <v>6495</v>
      </c>
      <c r="C6558" s="256">
        <v>167.70756519479895</v>
      </c>
    </row>
    <row r="6559" spans="2:3" x14ac:dyDescent="0.25">
      <c r="B6559" s="257">
        <v>6496</v>
      </c>
      <c r="C6559" s="256">
        <v>122.33319911867959</v>
      </c>
    </row>
    <row r="6560" spans="2:3" x14ac:dyDescent="0.25">
      <c r="B6560" s="257">
        <v>6497</v>
      </c>
      <c r="C6560" s="256">
        <v>147.02125077622696</v>
      </c>
    </row>
    <row r="6561" spans="2:3" x14ac:dyDescent="0.25">
      <c r="B6561" s="257">
        <v>6498</v>
      </c>
      <c r="C6561" s="256">
        <v>117.31401089784929</v>
      </c>
    </row>
    <row r="6562" spans="2:3" x14ac:dyDescent="0.25">
      <c r="B6562" s="257">
        <v>6499</v>
      </c>
      <c r="C6562" s="256">
        <v>141.23071598378934</v>
      </c>
    </row>
    <row r="6563" spans="2:3" x14ac:dyDescent="0.25">
      <c r="B6563" s="257">
        <v>6500</v>
      </c>
      <c r="C6563" s="256">
        <v>106.64462931087431</v>
      </c>
    </row>
    <row r="6564" spans="2:3" x14ac:dyDescent="0.25">
      <c r="B6564" s="257">
        <v>6501</v>
      </c>
      <c r="C6564" s="256">
        <v>120.73422201680263</v>
      </c>
    </row>
    <row r="6565" spans="2:3" x14ac:dyDescent="0.25">
      <c r="B6565" s="257">
        <v>6502</v>
      </c>
      <c r="C6565" s="256">
        <v>157.28661730474875</v>
      </c>
    </row>
    <row r="6566" spans="2:3" x14ac:dyDescent="0.25">
      <c r="B6566" s="257">
        <v>6503</v>
      </c>
      <c r="C6566" s="256">
        <v>104.19943593660005</v>
      </c>
    </row>
    <row r="6567" spans="2:3" x14ac:dyDescent="0.25">
      <c r="B6567" s="257">
        <v>6504</v>
      </c>
      <c r="C6567" s="256">
        <v>97.277443241303132</v>
      </c>
    </row>
    <row r="6568" spans="2:3" x14ac:dyDescent="0.25">
      <c r="B6568" s="257">
        <v>6505</v>
      </c>
      <c r="C6568" s="256">
        <v>137.06659959169372</v>
      </c>
    </row>
    <row r="6569" spans="2:3" x14ac:dyDescent="0.25">
      <c r="B6569" s="257">
        <v>6506</v>
      </c>
      <c r="C6569" s="256">
        <v>121.06525525051632</v>
      </c>
    </row>
    <row r="6570" spans="2:3" x14ac:dyDescent="0.25">
      <c r="B6570" s="257">
        <v>6507</v>
      </c>
      <c r="C6570" s="256">
        <v>170.9911255442664</v>
      </c>
    </row>
    <row r="6571" spans="2:3" x14ac:dyDescent="0.25">
      <c r="B6571" s="257">
        <v>6508</v>
      </c>
      <c r="C6571" s="256">
        <v>156.54888510332978</v>
      </c>
    </row>
    <row r="6572" spans="2:3" x14ac:dyDescent="0.25">
      <c r="B6572" s="257">
        <v>6509</v>
      </c>
      <c r="C6572" s="256">
        <v>112.06850033429785</v>
      </c>
    </row>
    <row r="6573" spans="2:3" x14ac:dyDescent="0.25">
      <c r="B6573" s="257">
        <v>6510</v>
      </c>
      <c r="C6573" s="256">
        <v>142.7963676570493</v>
      </c>
    </row>
    <row r="6574" spans="2:3" x14ac:dyDescent="0.25">
      <c r="B6574" s="257">
        <v>6511</v>
      </c>
      <c r="C6574" s="256">
        <v>111.68823391574053</v>
      </c>
    </row>
    <row r="6575" spans="2:3" x14ac:dyDescent="0.25">
      <c r="B6575" s="257">
        <v>6512</v>
      </c>
      <c r="C6575" s="256">
        <v>114.29171194349036</v>
      </c>
    </row>
    <row r="6576" spans="2:3" x14ac:dyDescent="0.25">
      <c r="B6576" s="257">
        <v>6513</v>
      </c>
      <c r="C6576" s="256">
        <v>116.75397562586512</v>
      </c>
    </row>
    <row r="6577" spans="2:3" x14ac:dyDescent="0.25">
      <c r="B6577" s="257">
        <v>6514</v>
      </c>
      <c r="C6577" s="256">
        <v>121.80902908152893</v>
      </c>
    </row>
    <row r="6578" spans="2:3" x14ac:dyDescent="0.25">
      <c r="B6578" s="257">
        <v>6515</v>
      </c>
      <c r="C6578" s="256">
        <v>151.44413584513805</v>
      </c>
    </row>
    <row r="6579" spans="2:3" x14ac:dyDescent="0.25">
      <c r="B6579" s="257">
        <v>6516</v>
      </c>
      <c r="C6579" s="256">
        <v>111.58564142547775</v>
      </c>
    </row>
    <row r="6580" spans="2:3" x14ac:dyDescent="0.25">
      <c r="B6580" s="257">
        <v>6517</v>
      </c>
      <c r="C6580" s="256">
        <v>117.22579897291016</v>
      </c>
    </row>
    <row r="6581" spans="2:3" x14ac:dyDescent="0.25">
      <c r="B6581" s="257">
        <v>6518</v>
      </c>
      <c r="C6581" s="256">
        <v>137.36683926364896</v>
      </c>
    </row>
    <row r="6582" spans="2:3" x14ac:dyDescent="0.25">
      <c r="B6582" s="257">
        <v>6519</v>
      </c>
      <c r="C6582" s="256">
        <v>129.94652868241576</v>
      </c>
    </row>
    <row r="6583" spans="2:3" x14ac:dyDescent="0.25">
      <c r="B6583" s="257">
        <v>6520</v>
      </c>
      <c r="C6583" s="256">
        <v>148.22283643775191</v>
      </c>
    </row>
    <row r="6584" spans="2:3" x14ac:dyDescent="0.25">
      <c r="B6584" s="257">
        <v>6521</v>
      </c>
      <c r="C6584" s="256">
        <v>109.4293393467085</v>
      </c>
    </row>
    <row r="6585" spans="2:3" x14ac:dyDescent="0.25">
      <c r="B6585" s="257">
        <v>6522</v>
      </c>
      <c r="C6585" s="256">
        <v>145.9560614435859</v>
      </c>
    </row>
    <row r="6586" spans="2:3" x14ac:dyDescent="0.25">
      <c r="B6586" s="257">
        <v>6523</v>
      </c>
      <c r="C6586" s="256">
        <v>96.313004931397529</v>
      </c>
    </row>
    <row r="6587" spans="2:3" x14ac:dyDescent="0.25">
      <c r="B6587" s="257">
        <v>6524</v>
      </c>
      <c r="C6587" s="256">
        <v>109.87000984011981</v>
      </c>
    </row>
    <row r="6588" spans="2:3" x14ac:dyDescent="0.25">
      <c r="B6588" s="257">
        <v>6525</v>
      </c>
      <c r="C6588" s="256">
        <v>141.82910577914811</v>
      </c>
    </row>
    <row r="6589" spans="2:3" x14ac:dyDescent="0.25">
      <c r="B6589" s="257">
        <v>6526</v>
      </c>
      <c r="C6589" s="256">
        <v>135.96625647311177</v>
      </c>
    </row>
    <row r="6590" spans="2:3" x14ac:dyDescent="0.25">
      <c r="B6590" s="257">
        <v>6527</v>
      </c>
      <c r="C6590" s="256">
        <v>124.13984355323998</v>
      </c>
    </row>
    <row r="6591" spans="2:3" x14ac:dyDescent="0.25">
      <c r="B6591" s="257">
        <v>6528</v>
      </c>
      <c r="C6591" s="256">
        <v>101.41933443083735</v>
      </c>
    </row>
    <row r="6592" spans="2:3" x14ac:dyDescent="0.25">
      <c r="B6592" s="257">
        <v>6529</v>
      </c>
      <c r="C6592" s="256">
        <v>148.42882938513293</v>
      </c>
    </row>
    <row r="6593" spans="2:3" x14ac:dyDescent="0.25">
      <c r="B6593" s="257">
        <v>6530</v>
      </c>
      <c r="C6593" s="256">
        <v>141.66669390800811</v>
      </c>
    </row>
    <row r="6594" spans="2:3" x14ac:dyDescent="0.25">
      <c r="B6594" s="257">
        <v>6531</v>
      </c>
      <c r="C6594" s="256">
        <v>114.02671199642316</v>
      </c>
    </row>
    <row r="6595" spans="2:3" x14ac:dyDescent="0.25">
      <c r="B6595" s="257">
        <v>6532</v>
      </c>
      <c r="C6595" s="256">
        <v>115.56219791341985</v>
      </c>
    </row>
    <row r="6596" spans="2:3" x14ac:dyDescent="0.25">
      <c r="B6596" s="257">
        <v>6533</v>
      </c>
      <c r="C6596" s="256">
        <v>82.037159101692993</v>
      </c>
    </row>
    <row r="6597" spans="2:3" x14ac:dyDescent="0.25">
      <c r="B6597" s="257">
        <v>6534</v>
      </c>
      <c r="C6597" s="256">
        <v>122.51439293874976</v>
      </c>
    </row>
    <row r="6598" spans="2:3" x14ac:dyDescent="0.25">
      <c r="B6598" s="257">
        <v>6535</v>
      </c>
      <c r="C6598" s="256">
        <v>106.90606273051426</v>
      </c>
    </row>
    <row r="6599" spans="2:3" x14ac:dyDescent="0.25">
      <c r="B6599" s="257">
        <v>6536</v>
      </c>
      <c r="C6599" s="256">
        <v>119.48015719224057</v>
      </c>
    </row>
    <row r="6600" spans="2:3" x14ac:dyDescent="0.25">
      <c r="B6600" s="257">
        <v>6537</v>
      </c>
      <c r="C6600" s="256">
        <v>126.6980667075287</v>
      </c>
    </row>
    <row r="6601" spans="2:3" x14ac:dyDescent="0.25">
      <c r="B6601" s="257">
        <v>6538</v>
      </c>
      <c r="C6601" s="256">
        <v>138.69410737638447</v>
      </c>
    </row>
    <row r="6602" spans="2:3" x14ac:dyDescent="0.25">
      <c r="B6602" s="257">
        <v>6539</v>
      </c>
      <c r="C6602" s="256">
        <v>159.35133568596208</v>
      </c>
    </row>
    <row r="6603" spans="2:3" x14ac:dyDescent="0.25">
      <c r="B6603" s="257">
        <v>6540</v>
      </c>
      <c r="C6603" s="256">
        <v>129.64264082729105</v>
      </c>
    </row>
    <row r="6604" spans="2:3" x14ac:dyDescent="0.25">
      <c r="B6604" s="257">
        <v>6541</v>
      </c>
      <c r="C6604" s="256">
        <v>114.57230590821023</v>
      </c>
    </row>
    <row r="6605" spans="2:3" x14ac:dyDescent="0.25">
      <c r="B6605" s="257">
        <v>6542</v>
      </c>
      <c r="C6605" s="256">
        <v>145.10865364840981</v>
      </c>
    </row>
    <row r="6606" spans="2:3" x14ac:dyDescent="0.25">
      <c r="B6606" s="257">
        <v>6543</v>
      </c>
      <c r="C6606" s="256">
        <v>107.87476795939965</v>
      </c>
    </row>
    <row r="6607" spans="2:3" x14ac:dyDescent="0.25">
      <c r="B6607" s="257">
        <v>6544</v>
      </c>
      <c r="C6607" s="256">
        <v>86.505062412200544</v>
      </c>
    </row>
    <row r="6608" spans="2:3" x14ac:dyDescent="0.25">
      <c r="B6608" s="257">
        <v>6545</v>
      </c>
      <c r="C6608" s="256">
        <v>88.391434655054695</v>
      </c>
    </row>
    <row r="6609" spans="2:3" x14ac:dyDescent="0.25">
      <c r="B6609" s="257">
        <v>6546</v>
      </c>
      <c r="C6609" s="256">
        <v>107.7751202840672</v>
      </c>
    </row>
    <row r="6610" spans="2:3" x14ac:dyDescent="0.25">
      <c r="B6610" s="257">
        <v>6547</v>
      </c>
      <c r="C6610" s="256">
        <v>93.847899018200437</v>
      </c>
    </row>
    <row r="6611" spans="2:3" x14ac:dyDescent="0.25">
      <c r="B6611" s="257">
        <v>6548</v>
      </c>
      <c r="C6611" s="256">
        <v>120.80814574070425</v>
      </c>
    </row>
    <row r="6612" spans="2:3" x14ac:dyDescent="0.25">
      <c r="B6612" s="257">
        <v>6549</v>
      </c>
      <c r="C6612" s="256">
        <v>137.16078262731867</v>
      </c>
    </row>
    <row r="6613" spans="2:3" x14ac:dyDescent="0.25">
      <c r="B6613" s="257">
        <v>6550</v>
      </c>
      <c r="C6613" s="256">
        <v>96.417959422916141</v>
      </c>
    </row>
    <row r="6614" spans="2:3" x14ac:dyDescent="0.25">
      <c r="B6614" s="257">
        <v>6551</v>
      </c>
      <c r="C6614" s="256">
        <v>120.36746432075539</v>
      </c>
    </row>
    <row r="6615" spans="2:3" x14ac:dyDescent="0.25">
      <c r="B6615" s="257">
        <v>6552</v>
      </c>
      <c r="C6615" s="256">
        <v>80.99099019441293</v>
      </c>
    </row>
    <row r="6616" spans="2:3" x14ac:dyDescent="0.25">
      <c r="B6616" s="257">
        <v>6553</v>
      </c>
      <c r="C6616" s="256">
        <v>87.618927275417946</v>
      </c>
    </row>
    <row r="6617" spans="2:3" x14ac:dyDescent="0.25">
      <c r="B6617" s="257">
        <v>6554</v>
      </c>
      <c r="C6617" s="256">
        <v>167.78909038351713</v>
      </c>
    </row>
    <row r="6618" spans="2:3" x14ac:dyDescent="0.25">
      <c r="B6618" s="257">
        <v>6555</v>
      </c>
      <c r="C6618" s="256">
        <v>103.63332283777694</v>
      </c>
    </row>
    <row r="6619" spans="2:3" x14ac:dyDescent="0.25">
      <c r="B6619" s="257">
        <v>6556</v>
      </c>
      <c r="C6619" s="256">
        <v>106.35581904043431</v>
      </c>
    </row>
    <row r="6620" spans="2:3" x14ac:dyDescent="0.25">
      <c r="B6620" s="257">
        <v>6557</v>
      </c>
      <c r="C6620" s="256">
        <v>124.34783425713655</v>
      </c>
    </row>
    <row r="6621" spans="2:3" x14ac:dyDescent="0.25">
      <c r="B6621" s="257">
        <v>6558</v>
      </c>
      <c r="C6621" s="256">
        <v>101.49168438146233</v>
      </c>
    </row>
    <row r="6622" spans="2:3" x14ac:dyDescent="0.25">
      <c r="B6622" s="257">
        <v>6559</v>
      </c>
      <c r="C6622" s="256">
        <v>110.46429106972867</v>
      </c>
    </row>
    <row r="6623" spans="2:3" x14ac:dyDescent="0.25">
      <c r="B6623" s="257">
        <v>6560</v>
      </c>
      <c r="C6623" s="256">
        <v>133.58151735066684</v>
      </c>
    </row>
    <row r="6624" spans="2:3" x14ac:dyDescent="0.25">
      <c r="B6624" s="257">
        <v>6561</v>
      </c>
      <c r="C6624" s="256">
        <v>111.77479084389097</v>
      </c>
    </row>
    <row r="6625" spans="2:3" x14ac:dyDescent="0.25">
      <c r="B6625" s="257">
        <v>6562</v>
      </c>
      <c r="C6625" s="256">
        <v>112.26335567828995</v>
      </c>
    </row>
    <row r="6626" spans="2:3" x14ac:dyDescent="0.25">
      <c r="B6626" s="257">
        <v>6563</v>
      </c>
      <c r="C6626" s="256">
        <v>146.65024547536751</v>
      </c>
    </row>
    <row r="6627" spans="2:3" x14ac:dyDescent="0.25">
      <c r="B6627" s="257">
        <v>6564</v>
      </c>
      <c r="C6627" s="256">
        <v>104.14237045207271</v>
      </c>
    </row>
    <row r="6628" spans="2:3" x14ac:dyDescent="0.25">
      <c r="B6628" s="257">
        <v>6565</v>
      </c>
      <c r="C6628" s="256">
        <v>98.851440253805734</v>
      </c>
    </row>
    <row r="6629" spans="2:3" x14ac:dyDescent="0.25">
      <c r="B6629" s="257">
        <v>6566</v>
      </c>
      <c r="C6629" s="256">
        <v>121.99426080394436</v>
      </c>
    </row>
    <row r="6630" spans="2:3" x14ac:dyDescent="0.25">
      <c r="B6630" s="257">
        <v>6567</v>
      </c>
      <c r="C6630" s="256">
        <v>122.91361678014313</v>
      </c>
    </row>
    <row r="6631" spans="2:3" x14ac:dyDescent="0.25">
      <c r="B6631" s="257">
        <v>6568</v>
      </c>
      <c r="C6631" s="256">
        <v>129.03965231878465</v>
      </c>
    </row>
    <row r="6632" spans="2:3" x14ac:dyDescent="0.25">
      <c r="B6632" s="257">
        <v>6569</v>
      </c>
      <c r="C6632" s="256">
        <v>95.176384635293871</v>
      </c>
    </row>
    <row r="6633" spans="2:3" x14ac:dyDescent="0.25">
      <c r="B6633" s="257">
        <v>6570</v>
      </c>
      <c r="C6633" s="256">
        <v>80.421643442590195</v>
      </c>
    </row>
    <row r="6634" spans="2:3" x14ac:dyDescent="0.25">
      <c r="B6634" s="257">
        <v>6571</v>
      </c>
      <c r="C6634" s="256">
        <v>134.52572888663769</v>
      </c>
    </row>
    <row r="6635" spans="2:3" x14ac:dyDescent="0.25">
      <c r="B6635" s="257">
        <v>6572</v>
      </c>
      <c r="C6635" s="256">
        <v>114.43368036493248</v>
      </c>
    </row>
    <row r="6636" spans="2:3" x14ac:dyDescent="0.25">
      <c r="B6636" s="257">
        <v>6573</v>
      </c>
      <c r="C6636" s="256">
        <v>77.275006367944314</v>
      </c>
    </row>
    <row r="6637" spans="2:3" x14ac:dyDescent="0.25">
      <c r="B6637" s="257">
        <v>6574</v>
      </c>
      <c r="C6637" s="256">
        <v>103.08754985747139</v>
      </c>
    </row>
    <row r="6638" spans="2:3" x14ac:dyDescent="0.25">
      <c r="B6638" s="257">
        <v>6575</v>
      </c>
      <c r="C6638" s="256">
        <v>41.057263171688817</v>
      </c>
    </row>
    <row r="6639" spans="2:3" x14ac:dyDescent="0.25">
      <c r="B6639" s="257">
        <v>6576</v>
      </c>
      <c r="C6639" s="256">
        <v>104.28024037825584</v>
      </c>
    </row>
    <row r="6640" spans="2:3" x14ac:dyDescent="0.25">
      <c r="B6640" s="257">
        <v>6577</v>
      </c>
      <c r="C6640" s="256">
        <v>165.66399363467877</v>
      </c>
    </row>
    <row r="6641" spans="2:3" x14ac:dyDescent="0.25">
      <c r="B6641" s="257">
        <v>6578</v>
      </c>
      <c r="C6641" s="256">
        <v>144.792003877811</v>
      </c>
    </row>
    <row r="6642" spans="2:3" x14ac:dyDescent="0.25">
      <c r="B6642" s="257">
        <v>6579</v>
      </c>
      <c r="C6642" s="256">
        <v>154.11978028697979</v>
      </c>
    </row>
    <row r="6643" spans="2:3" x14ac:dyDescent="0.25">
      <c r="B6643" s="257">
        <v>6580</v>
      </c>
      <c r="C6643" s="256">
        <v>100.81792932597277</v>
      </c>
    </row>
    <row r="6644" spans="2:3" x14ac:dyDescent="0.25">
      <c r="B6644" s="257">
        <v>6581</v>
      </c>
      <c r="C6644" s="256">
        <v>111.95506920028761</v>
      </c>
    </row>
    <row r="6645" spans="2:3" x14ac:dyDescent="0.25">
      <c r="B6645" s="257">
        <v>6582</v>
      </c>
      <c r="C6645" s="256">
        <v>105.94180090661999</v>
      </c>
    </row>
    <row r="6646" spans="2:3" x14ac:dyDescent="0.25">
      <c r="B6646" s="257">
        <v>6583</v>
      </c>
      <c r="C6646" s="256">
        <v>149.71970777320769</v>
      </c>
    </row>
    <row r="6647" spans="2:3" x14ac:dyDescent="0.25">
      <c r="B6647" s="257">
        <v>6584</v>
      </c>
      <c r="C6647" s="256">
        <v>111.90069909327809</v>
      </c>
    </row>
    <row r="6648" spans="2:3" x14ac:dyDescent="0.25">
      <c r="B6648" s="257">
        <v>6585</v>
      </c>
      <c r="C6648" s="256">
        <v>130.53544110253267</v>
      </c>
    </row>
    <row r="6649" spans="2:3" x14ac:dyDescent="0.25">
      <c r="B6649" s="257">
        <v>6586</v>
      </c>
      <c r="C6649" s="256">
        <v>147.75461133045985</v>
      </c>
    </row>
    <row r="6650" spans="2:3" x14ac:dyDescent="0.25">
      <c r="B6650" s="257">
        <v>6587</v>
      </c>
      <c r="C6650" s="256">
        <v>113.83223622395801</v>
      </c>
    </row>
    <row r="6651" spans="2:3" x14ac:dyDescent="0.25">
      <c r="B6651" s="257">
        <v>6588</v>
      </c>
      <c r="C6651" s="256">
        <v>108.55569798241861</v>
      </c>
    </row>
    <row r="6652" spans="2:3" x14ac:dyDescent="0.25">
      <c r="B6652" s="257">
        <v>6589</v>
      </c>
      <c r="C6652" s="256">
        <v>155.22151884719153</v>
      </c>
    </row>
    <row r="6653" spans="2:3" x14ac:dyDescent="0.25">
      <c r="B6653" s="257">
        <v>6590</v>
      </c>
      <c r="C6653" s="256">
        <v>169.70412332568358</v>
      </c>
    </row>
    <row r="6654" spans="2:3" x14ac:dyDescent="0.25">
      <c r="B6654" s="257">
        <v>6591</v>
      </c>
      <c r="C6654" s="256">
        <v>113.96814461834148</v>
      </c>
    </row>
    <row r="6655" spans="2:3" x14ac:dyDescent="0.25">
      <c r="B6655" s="257">
        <v>6592</v>
      </c>
      <c r="C6655" s="256">
        <v>134.72200964692294</v>
      </c>
    </row>
    <row r="6656" spans="2:3" x14ac:dyDescent="0.25">
      <c r="B6656" s="257">
        <v>6593</v>
      </c>
      <c r="C6656" s="256">
        <v>108.35682195356713</v>
      </c>
    </row>
    <row r="6657" spans="2:3" x14ac:dyDescent="0.25">
      <c r="B6657" s="257">
        <v>6594</v>
      </c>
      <c r="C6657" s="256">
        <v>121.36054765259075</v>
      </c>
    </row>
    <row r="6658" spans="2:3" x14ac:dyDescent="0.25">
      <c r="B6658" s="257">
        <v>6595</v>
      </c>
      <c r="C6658" s="256">
        <v>157.82753833029955</v>
      </c>
    </row>
    <row r="6659" spans="2:3" x14ac:dyDescent="0.25">
      <c r="B6659" s="257">
        <v>6596</v>
      </c>
      <c r="C6659" s="256">
        <v>129.63808013515813</v>
      </c>
    </row>
    <row r="6660" spans="2:3" x14ac:dyDescent="0.25">
      <c r="B6660" s="257">
        <v>6597</v>
      </c>
      <c r="C6660" s="256">
        <v>132.24866407690354</v>
      </c>
    </row>
    <row r="6661" spans="2:3" x14ac:dyDescent="0.25">
      <c r="B6661" s="257">
        <v>6598</v>
      </c>
      <c r="C6661" s="256">
        <v>133.64930287848054</v>
      </c>
    </row>
    <row r="6662" spans="2:3" x14ac:dyDescent="0.25">
      <c r="B6662" s="257">
        <v>6599</v>
      </c>
      <c r="C6662" s="256">
        <v>87.123235489954851</v>
      </c>
    </row>
    <row r="6663" spans="2:3" x14ac:dyDescent="0.25">
      <c r="B6663" s="257">
        <v>6600</v>
      </c>
      <c r="C6663" s="256">
        <v>160.15006006966902</v>
      </c>
    </row>
    <row r="6664" spans="2:3" x14ac:dyDescent="0.25">
      <c r="B6664" s="257">
        <v>6601</v>
      </c>
      <c r="C6664" s="256">
        <v>128.85033714770711</v>
      </c>
    </row>
    <row r="6665" spans="2:3" x14ac:dyDescent="0.25">
      <c r="B6665" s="257">
        <v>6602</v>
      </c>
      <c r="C6665" s="256">
        <v>117.68499830244723</v>
      </c>
    </row>
    <row r="6666" spans="2:3" x14ac:dyDescent="0.25">
      <c r="B6666" s="257">
        <v>6603</v>
      </c>
      <c r="C6666" s="256">
        <v>98.08424558002082</v>
      </c>
    </row>
    <row r="6667" spans="2:3" x14ac:dyDescent="0.25">
      <c r="B6667" s="257">
        <v>6604</v>
      </c>
      <c r="C6667" s="256">
        <v>94.335895753904708</v>
      </c>
    </row>
    <row r="6668" spans="2:3" x14ac:dyDescent="0.25">
      <c r="B6668" s="257">
        <v>6605</v>
      </c>
      <c r="C6668" s="256">
        <v>121.31291006776438</v>
      </c>
    </row>
    <row r="6669" spans="2:3" x14ac:dyDescent="0.25">
      <c r="B6669" s="257">
        <v>6606</v>
      </c>
      <c r="C6669" s="256">
        <v>133.39949403463453</v>
      </c>
    </row>
    <row r="6670" spans="2:3" x14ac:dyDescent="0.25">
      <c r="B6670" s="257">
        <v>6607</v>
      </c>
      <c r="C6670" s="256">
        <v>121.56920414284446</v>
      </c>
    </row>
    <row r="6671" spans="2:3" x14ac:dyDescent="0.25">
      <c r="B6671" s="257">
        <v>6608</v>
      </c>
      <c r="C6671" s="256">
        <v>98.690683134081524</v>
      </c>
    </row>
    <row r="6672" spans="2:3" x14ac:dyDescent="0.25">
      <c r="B6672" s="257">
        <v>6609</v>
      </c>
      <c r="C6672" s="256">
        <v>102.00827950409806</v>
      </c>
    </row>
    <row r="6673" spans="2:3" x14ac:dyDescent="0.25">
      <c r="B6673" s="257">
        <v>6610</v>
      </c>
      <c r="C6673" s="256">
        <v>92.311554701836627</v>
      </c>
    </row>
    <row r="6674" spans="2:3" x14ac:dyDescent="0.25">
      <c r="B6674" s="257">
        <v>6611</v>
      </c>
      <c r="C6674" s="256">
        <v>177.89055624495796</v>
      </c>
    </row>
    <row r="6675" spans="2:3" x14ac:dyDescent="0.25">
      <c r="B6675" s="257">
        <v>6612</v>
      </c>
      <c r="C6675" s="256">
        <v>80.915010445061597</v>
      </c>
    </row>
    <row r="6676" spans="2:3" x14ac:dyDescent="0.25">
      <c r="B6676" s="257">
        <v>6613</v>
      </c>
      <c r="C6676" s="256">
        <v>134.91687402365719</v>
      </c>
    </row>
    <row r="6677" spans="2:3" x14ac:dyDescent="0.25">
      <c r="B6677" s="257">
        <v>6614</v>
      </c>
      <c r="C6677" s="256">
        <v>84.407362626200921</v>
      </c>
    </row>
    <row r="6678" spans="2:3" x14ac:dyDescent="0.25">
      <c r="B6678" s="257">
        <v>6615</v>
      </c>
      <c r="C6678" s="256">
        <v>108.14906180845654</v>
      </c>
    </row>
    <row r="6679" spans="2:3" x14ac:dyDescent="0.25">
      <c r="B6679" s="257">
        <v>6616</v>
      </c>
      <c r="C6679" s="256">
        <v>126.68856841342939</v>
      </c>
    </row>
    <row r="6680" spans="2:3" x14ac:dyDescent="0.25">
      <c r="B6680" s="257">
        <v>6617</v>
      </c>
      <c r="C6680" s="256">
        <v>120.04016974557365</v>
      </c>
    </row>
    <row r="6681" spans="2:3" x14ac:dyDescent="0.25">
      <c r="B6681" s="257">
        <v>6618</v>
      </c>
      <c r="C6681" s="256">
        <v>122.433155578898</v>
      </c>
    </row>
    <row r="6682" spans="2:3" x14ac:dyDescent="0.25">
      <c r="B6682" s="257">
        <v>6619</v>
      </c>
      <c r="C6682" s="256">
        <v>55.281211221781234</v>
      </c>
    </row>
    <row r="6683" spans="2:3" x14ac:dyDescent="0.25">
      <c r="B6683" s="257">
        <v>6620</v>
      </c>
      <c r="C6683" s="256">
        <v>142.64993761480966</v>
      </c>
    </row>
    <row r="6684" spans="2:3" x14ac:dyDescent="0.25">
      <c r="B6684" s="257">
        <v>6621</v>
      </c>
      <c r="C6684" s="256">
        <v>123.26662581308521</v>
      </c>
    </row>
    <row r="6685" spans="2:3" x14ac:dyDescent="0.25">
      <c r="B6685" s="257">
        <v>6622</v>
      </c>
      <c r="C6685" s="256">
        <v>119.34213280146484</v>
      </c>
    </row>
    <row r="6686" spans="2:3" x14ac:dyDescent="0.25">
      <c r="B6686" s="257">
        <v>6623</v>
      </c>
      <c r="C6686" s="256">
        <v>128.24783400759719</v>
      </c>
    </row>
    <row r="6687" spans="2:3" x14ac:dyDescent="0.25">
      <c r="B6687" s="257">
        <v>6624</v>
      </c>
      <c r="C6687" s="256">
        <v>103.44739432248846</v>
      </c>
    </row>
    <row r="6688" spans="2:3" x14ac:dyDescent="0.25">
      <c r="B6688" s="257">
        <v>6625</v>
      </c>
      <c r="C6688" s="256">
        <v>94.501797891503614</v>
      </c>
    </row>
    <row r="6689" spans="2:3" x14ac:dyDescent="0.25">
      <c r="B6689" s="257">
        <v>6626</v>
      </c>
      <c r="C6689" s="256">
        <v>61.96380868941246</v>
      </c>
    </row>
    <row r="6690" spans="2:3" x14ac:dyDescent="0.25">
      <c r="B6690" s="257">
        <v>6627</v>
      </c>
      <c r="C6690" s="256">
        <v>129.87911978299644</v>
      </c>
    </row>
    <row r="6691" spans="2:3" x14ac:dyDescent="0.25">
      <c r="B6691" s="257">
        <v>6628</v>
      </c>
      <c r="C6691" s="256">
        <v>91.153979666676037</v>
      </c>
    </row>
    <row r="6692" spans="2:3" x14ac:dyDescent="0.25">
      <c r="B6692" s="257">
        <v>6629</v>
      </c>
      <c r="C6692" s="256">
        <v>114.68505433038573</v>
      </c>
    </row>
    <row r="6693" spans="2:3" x14ac:dyDescent="0.25">
      <c r="B6693" s="257">
        <v>6630</v>
      </c>
      <c r="C6693" s="256">
        <v>122.87221970523173</v>
      </c>
    </row>
    <row r="6694" spans="2:3" x14ac:dyDescent="0.25">
      <c r="B6694" s="257">
        <v>6631</v>
      </c>
      <c r="C6694" s="256">
        <v>125.68059978597539</v>
      </c>
    </row>
    <row r="6695" spans="2:3" x14ac:dyDescent="0.25">
      <c r="B6695" s="257">
        <v>6632</v>
      </c>
      <c r="C6695" s="256">
        <v>111.80520110195704</v>
      </c>
    </row>
    <row r="6696" spans="2:3" x14ac:dyDescent="0.25">
      <c r="B6696" s="257">
        <v>6633</v>
      </c>
      <c r="C6696" s="256">
        <v>147.47766998193919</v>
      </c>
    </row>
    <row r="6697" spans="2:3" x14ac:dyDescent="0.25">
      <c r="B6697" s="257">
        <v>6634</v>
      </c>
      <c r="C6697" s="256">
        <v>142.38235525590804</v>
      </c>
    </row>
    <row r="6698" spans="2:3" x14ac:dyDescent="0.25">
      <c r="B6698" s="257">
        <v>6635</v>
      </c>
      <c r="C6698" s="256">
        <v>129.45191712286885</v>
      </c>
    </row>
    <row r="6699" spans="2:3" x14ac:dyDescent="0.25">
      <c r="B6699" s="257">
        <v>6636</v>
      </c>
      <c r="C6699" s="256">
        <v>106.0301151462844</v>
      </c>
    </row>
    <row r="6700" spans="2:3" x14ac:dyDescent="0.25">
      <c r="B6700" s="257">
        <v>6637</v>
      </c>
      <c r="C6700" s="256">
        <v>129.95666398466261</v>
      </c>
    </row>
    <row r="6701" spans="2:3" x14ac:dyDescent="0.25">
      <c r="B6701" s="257">
        <v>6638</v>
      </c>
      <c r="C6701" s="256">
        <v>68.520328840067052</v>
      </c>
    </row>
    <row r="6702" spans="2:3" x14ac:dyDescent="0.25">
      <c r="B6702" s="257">
        <v>6639</v>
      </c>
      <c r="C6702" s="256">
        <v>106.65235027663621</v>
      </c>
    </row>
    <row r="6703" spans="2:3" x14ac:dyDescent="0.25">
      <c r="B6703" s="257">
        <v>6640</v>
      </c>
      <c r="C6703" s="256">
        <v>120.39329011067485</v>
      </c>
    </row>
    <row r="6704" spans="2:3" x14ac:dyDescent="0.25">
      <c r="B6704" s="257">
        <v>6641</v>
      </c>
      <c r="C6704" s="256">
        <v>102.31216174139598</v>
      </c>
    </row>
    <row r="6705" spans="2:3" x14ac:dyDescent="0.25">
      <c r="B6705" s="257">
        <v>6642</v>
      </c>
      <c r="C6705" s="256">
        <v>133.48202105476153</v>
      </c>
    </row>
    <row r="6706" spans="2:3" x14ac:dyDescent="0.25">
      <c r="B6706" s="257">
        <v>6643</v>
      </c>
      <c r="C6706" s="256">
        <v>121.09662220906611</v>
      </c>
    </row>
    <row r="6707" spans="2:3" x14ac:dyDescent="0.25">
      <c r="B6707" s="257">
        <v>6644</v>
      </c>
      <c r="C6707" s="256">
        <v>125.27925107316436</v>
      </c>
    </row>
    <row r="6708" spans="2:3" x14ac:dyDescent="0.25">
      <c r="B6708" s="257">
        <v>6645</v>
      </c>
      <c r="C6708" s="256">
        <v>140.40977281468579</v>
      </c>
    </row>
    <row r="6709" spans="2:3" x14ac:dyDescent="0.25">
      <c r="B6709" s="257">
        <v>6646</v>
      </c>
      <c r="C6709" s="256">
        <v>128.66133406479642</v>
      </c>
    </row>
    <row r="6710" spans="2:3" x14ac:dyDescent="0.25">
      <c r="B6710" s="257">
        <v>6647</v>
      </c>
      <c r="C6710" s="256">
        <v>132.09461135510156</v>
      </c>
    </row>
    <row r="6711" spans="2:3" x14ac:dyDescent="0.25">
      <c r="B6711" s="257">
        <v>6648</v>
      </c>
      <c r="C6711" s="256">
        <v>103.41010462657715</v>
      </c>
    </row>
    <row r="6712" spans="2:3" x14ac:dyDescent="0.25">
      <c r="B6712" s="257">
        <v>6649</v>
      </c>
      <c r="C6712" s="256">
        <v>114.57215613898636</v>
      </c>
    </row>
    <row r="6713" spans="2:3" x14ac:dyDescent="0.25">
      <c r="B6713" s="257">
        <v>6650</v>
      </c>
      <c r="C6713" s="256">
        <v>121.11880674339011</v>
      </c>
    </row>
    <row r="6714" spans="2:3" x14ac:dyDescent="0.25">
      <c r="B6714" s="257">
        <v>6651</v>
      </c>
      <c r="C6714" s="256">
        <v>89.170085172663676</v>
      </c>
    </row>
    <row r="6715" spans="2:3" x14ac:dyDescent="0.25">
      <c r="B6715" s="257">
        <v>6652</v>
      </c>
      <c r="C6715" s="256">
        <v>118.34352038967413</v>
      </c>
    </row>
    <row r="6716" spans="2:3" x14ac:dyDescent="0.25">
      <c r="B6716" s="257">
        <v>6653</v>
      </c>
      <c r="C6716" s="256">
        <v>98.268453503677904</v>
      </c>
    </row>
    <row r="6717" spans="2:3" x14ac:dyDescent="0.25">
      <c r="B6717" s="257">
        <v>6654</v>
      </c>
      <c r="C6717" s="256">
        <v>156.61253564671574</v>
      </c>
    </row>
    <row r="6718" spans="2:3" x14ac:dyDescent="0.25">
      <c r="B6718" s="257">
        <v>6655</v>
      </c>
      <c r="C6718" s="256">
        <v>150.36991246609031</v>
      </c>
    </row>
    <row r="6719" spans="2:3" x14ac:dyDescent="0.25">
      <c r="B6719" s="257">
        <v>6656</v>
      </c>
      <c r="C6719" s="256">
        <v>145.01275398303417</v>
      </c>
    </row>
    <row r="6720" spans="2:3" x14ac:dyDescent="0.25">
      <c r="B6720" s="257">
        <v>6657</v>
      </c>
      <c r="C6720" s="256">
        <v>124.55326188084415</v>
      </c>
    </row>
    <row r="6721" spans="2:3" x14ac:dyDescent="0.25">
      <c r="B6721" s="257">
        <v>6658</v>
      </c>
      <c r="C6721" s="256">
        <v>103.58130218669234</v>
      </c>
    </row>
    <row r="6722" spans="2:3" x14ac:dyDescent="0.25">
      <c r="B6722" s="257">
        <v>6659</v>
      </c>
      <c r="C6722" s="256">
        <v>101.70651241327033</v>
      </c>
    </row>
    <row r="6723" spans="2:3" x14ac:dyDescent="0.25">
      <c r="B6723" s="257">
        <v>6660</v>
      </c>
      <c r="C6723" s="256">
        <v>96.972729143618011</v>
      </c>
    </row>
    <row r="6724" spans="2:3" x14ac:dyDescent="0.25">
      <c r="B6724" s="257">
        <v>6661</v>
      </c>
      <c r="C6724" s="256">
        <v>118.46790218447393</v>
      </c>
    </row>
    <row r="6725" spans="2:3" x14ac:dyDescent="0.25">
      <c r="B6725" s="257">
        <v>6662</v>
      </c>
      <c r="C6725" s="256">
        <v>122.4203608469517</v>
      </c>
    </row>
    <row r="6726" spans="2:3" x14ac:dyDescent="0.25">
      <c r="B6726" s="257">
        <v>6663</v>
      </c>
      <c r="C6726" s="256">
        <v>131.57515631466671</v>
      </c>
    </row>
    <row r="6727" spans="2:3" x14ac:dyDescent="0.25">
      <c r="B6727" s="257">
        <v>6664</v>
      </c>
      <c r="C6727" s="256">
        <v>130.70127049083402</v>
      </c>
    </row>
    <row r="6728" spans="2:3" x14ac:dyDescent="0.25">
      <c r="B6728" s="257">
        <v>6665</v>
      </c>
      <c r="C6728" s="256">
        <v>135.9887246609787</v>
      </c>
    </row>
    <row r="6729" spans="2:3" x14ac:dyDescent="0.25">
      <c r="B6729" s="257">
        <v>6666</v>
      </c>
      <c r="C6729" s="256">
        <v>108.10440337551397</v>
      </c>
    </row>
    <row r="6730" spans="2:3" x14ac:dyDescent="0.25">
      <c r="B6730" s="257">
        <v>6667</v>
      </c>
      <c r="C6730" s="256">
        <v>112.68972454757524</v>
      </c>
    </row>
    <row r="6731" spans="2:3" x14ac:dyDescent="0.25">
      <c r="B6731" s="257">
        <v>6668</v>
      </c>
      <c r="C6731" s="256">
        <v>136.88849266666605</v>
      </c>
    </row>
    <row r="6732" spans="2:3" x14ac:dyDescent="0.25">
      <c r="B6732" s="257">
        <v>6669</v>
      </c>
      <c r="C6732" s="256">
        <v>151.85179392554312</v>
      </c>
    </row>
    <row r="6733" spans="2:3" x14ac:dyDescent="0.25">
      <c r="B6733" s="257">
        <v>6670</v>
      </c>
      <c r="C6733" s="256">
        <v>125.39350157108571</v>
      </c>
    </row>
    <row r="6734" spans="2:3" x14ac:dyDescent="0.25">
      <c r="B6734" s="257">
        <v>6671</v>
      </c>
      <c r="C6734" s="256">
        <v>98.643622612154843</v>
      </c>
    </row>
    <row r="6735" spans="2:3" x14ac:dyDescent="0.25">
      <c r="B6735" s="257">
        <v>6672</v>
      </c>
      <c r="C6735" s="256">
        <v>84.372206116955226</v>
      </c>
    </row>
    <row r="6736" spans="2:3" x14ac:dyDescent="0.25">
      <c r="B6736" s="257">
        <v>6673</v>
      </c>
      <c r="C6736" s="256">
        <v>121.2429824505179</v>
      </c>
    </row>
    <row r="6737" spans="2:3" x14ac:dyDescent="0.25">
      <c r="B6737" s="257">
        <v>6674</v>
      </c>
      <c r="C6737" s="256">
        <v>120.37389130016417</v>
      </c>
    </row>
    <row r="6738" spans="2:3" x14ac:dyDescent="0.25">
      <c r="B6738" s="257">
        <v>6675</v>
      </c>
      <c r="C6738" s="256">
        <v>131.59026796973765</v>
      </c>
    </row>
    <row r="6739" spans="2:3" x14ac:dyDescent="0.25">
      <c r="B6739" s="257">
        <v>6676</v>
      </c>
      <c r="C6739" s="256">
        <v>129.07838894252058</v>
      </c>
    </row>
    <row r="6740" spans="2:3" x14ac:dyDescent="0.25">
      <c r="B6740" s="257">
        <v>6677</v>
      </c>
      <c r="C6740" s="256">
        <v>156.01780022371616</v>
      </c>
    </row>
    <row r="6741" spans="2:3" x14ac:dyDescent="0.25">
      <c r="B6741" s="257">
        <v>6678</v>
      </c>
      <c r="C6741" s="256">
        <v>100.08834883567334</v>
      </c>
    </row>
    <row r="6742" spans="2:3" x14ac:dyDescent="0.25">
      <c r="B6742" s="257">
        <v>6679</v>
      </c>
      <c r="C6742" s="256">
        <v>129.71007667674951</v>
      </c>
    </row>
    <row r="6743" spans="2:3" x14ac:dyDescent="0.25">
      <c r="B6743" s="257">
        <v>6680</v>
      </c>
      <c r="C6743" s="256">
        <v>114.13253436860734</v>
      </c>
    </row>
    <row r="6744" spans="2:3" x14ac:dyDescent="0.25">
      <c r="B6744" s="257">
        <v>6681</v>
      </c>
      <c r="C6744" s="256">
        <v>102.66392238533834</v>
      </c>
    </row>
    <row r="6745" spans="2:3" x14ac:dyDescent="0.25">
      <c r="B6745" s="257">
        <v>6682</v>
      </c>
      <c r="C6745" s="256">
        <v>107.54635921609497</v>
      </c>
    </row>
    <row r="6746" spans="2:3" x14ac:dyDescent="0.25">
      <c r="B6746" s="257">
        <v>6683</v>
      </c>
      <c r="C6746" s="256">
        <v>92.561339728016875</v>
      </c>
    </row>
    <row r="6747" spans="2:3" x14ac:dyDescent="0.25">
      <c r="B6747" s="257">
        <v>6684</v>
      </c>
      <c r="C6747" s="256">
        <v>129.70659799219385</v>
      </c>
    </row>
    <row r="6748" spans="2:3" x14ac:dyDescent="0.25">
      <c r="B6748" s="257">
        <v>6685</v>
      </c>
      <c r="C6748" s="256">
        <v>116.14668799070373</v>
      </c>
    </row>
    <row r="6749" spans="2:3" x14ac:dyDescent="0.25">
      <c r="B6749" s="257">
        <v>6686</v>
      </c>
      <c r="C6749" s="256">
        <v>87.529891449602587</v>
      </c>
    </row>
    <row r="6750" spans="2:3" x14ac:dyDescent="0.25">
      <c r="B6750" s="257">
        <v>6687</v>
      </c>
      <c r="C6750" s="256">
        <v>94.930282712644058</v>
      </c>
    </row>
    <row r="6751" spans="2:3" x14ac:dyDescent="0.25">
      <c r="B6751" s="257">
        <v>6688</v>
      </c>
      <c r="C6751" s="256">
        <v>99.967826079217815</v>
      </c>
    </row>
    <row r="6752" spans="2:3" x14ac:dyDescent="0.25">
      <c r="B6752" s="257">
        <v>6689</v>
      </c>
      <c r="C6752" s="256">
        <v>146.90984284223686</v>
      </c>
    </row>
    <row r="6753" spans="2:3" x14ac:dyDescent="0.25">
      <c r="B6753" s="257">
        <v>6690</v>
      </c>
      <c r="C6753" s="256">
        <v>129.51254903269378</v>
      </c>
    </row>
    <row r="6754" spans="2:3" x14ac:dyDescent="0.25">
      <c r="B6754" s="257">
        <v>6691</v>
      </c>
      <c r="C6754" s="256">
        <v>89.06781854937573</v>
      </c>
    </row>
    <row r="6755" spans="2:3" x14ac:dyDescent="0.25">
      <c r="B6755" s="257">
        <v>6692</v>
      </c>
      <c r="C6755" s="256">
        <v>126.42751545025882</v>
      </c>
    </row>
    <row r="6756" spans="2:3" x14ac:dyDescent="0.25">
      <c r="B6756" s="257">
        <v>6693</v>
      </c>
      <c r="C6756" s="256">
        <v>158.61256509985841</v>
      </c>
    </row>
    <row r="6757" spans="2:3" x14ac:dyDescent="0.25">
      <c r="B6757" s="257">
        <v>6694</v>
      </c>
      <c r="C6757" s="256">
        <v>108.68547436180209</v>
      </c>
    </row>
    <row r="6758" spans="2:3" x14ac:dyDescent="0.25">
      <c r="B6758" s="257">
        <v>6695</v>
      </c>
      <c r="C6758" s="256">
        <v>112.62245278212612</v>
      </c>
    </row>
    <row r="6759" spans="2:3" x14ac:dyDescent="0.25">
      <c r="B6759" s="257">
        <v>6696</v>
      </c>
      <c r="C6759" s="256">
        <v>138.3157692146803</v>
      </c>
    </row>
    <row r="6760" spans="2:3" x14ac:dyDescent="0.25">
      <c r="B6760" s="257">
        <v>6697</v>
      </c>
      <c r="C6760" s="256">
        <v>151.29330692420444</v>
      </c>
    </row>
    <row r="6761" spans="2:3" x14ac:dyDescent="0.25">
      <c r="B6761" s="257">
        <v>6698</v>
      </c>
      <c r="C6761" s="256">
        <v>89.971983452271573</v>
      </c>
    </row>
    <row r="6762" spans="2:3" x14ac:dyDescent="0.25">
      <c r="B6762" s="257">
        <v>6699</v>
      </c>
      <c r="C6762" s="256">
        <v>127.13495376479015</v>
      </c>
    </row>
    <row r="6763" spans="2:3" x14ac:dyDescent="0.25">
      <c r="B6763" s="257">
        <v>6700</v>
      </c>
      <c r="C6763" s="256">
        <v>87.91550393476939</v>
      </c>
    </row>
    <row r="6764" spans="2:3" x14ac:dyDescent="0.25">
      <c r="B6764" s="257">
        <v>6701</v>
      </c>
      <c r="C6764" s="256">
        <v>55.456799900130477</v>
      </c>
    </row>
    <row r="6765" spans="2:3" x14ac:dyDescent="0.25">
      <c r="B6765" s="257">
        <v>6702</v>
      </c>
      <c r="C6765" s="256">
        <v>95.366086941295237</v>
      </c>
    </row>
    <row r="6766" spans="2:3" x14ac:dyDescent="0.25">
      <c r="B6766" s="257">
        <v>6703</v>
      </c>
      <c r="C6766" s="256">
        <v>114.09770829190738</v>
      </c>
    </row>
    <row r="6767" spans="2:3" x14ac:dyDescent="0.25">
      <c r="B6767" s="257">
        <v>6704</v>
      </c>
      <c r="C6767" s="256">
        <v>110.56848945178143</v>
      </c>
    </row>
    <row r="6768" spans="2:3" x14ac:dyDescent="0.25">
      <c r="B6768" s="257">
        <v>6705</v>
      </c>
      <c r="C6768" s="256">
        <v>98.50949332488284</v>
      </c>
    </row>
    <row r="6769" spans="2:3" x14ac:dyDescent="0.25">
      <c r="B6769" s="257">
        <v>6706</v>
      </c>
      <c r="C6769" s="256">
        <v>41.830017594855576</v>
      </c>
    </row>
    <row r="6770" spans="2:3" x14ac:dyDescent="0.25">
      <c r="B6770" s="257">
        <v>6707</v>
      </c>
      <c r="C6770" s="256">
        <v>131.60248977854337</v>
      </c>
    </row>
    <row r="6771" spans="2:3" x14ac:dyDescent="0.25">
      <c r="B6771" s="257">
        <v>6708</v>
      </c>
      <c r="C6771" s="256">
        <v>158.17137652998042</v>
      </c>
    </row>
    <row r="6772" spans="2:3" x14ac:dyDescent="0.25">
      <c r="B6772" s="257">
        <v>6709</v>
      </c>
      <c r="C6772" s="256">
        <v>122.57655680636952</v>
      </c>
    </row>
    <row r="6773" spans="2:3" x14ac:dyDescent="0.25">
      <c r="B6773" s="257">
        <v>6710</v>
      </c>
      <c r="C6773" s="256">
        <v>89.783887593296782</v>
      </c>
    </row>
    <row r="6774" spans="2:3" x14ac:dyDescent="0.25">
      <c r="B6774" s="257">
        <v>6711</v>
      </c>
      <c r="C6774" s="256">
        <v>117.68563275156347</v>
      </c>
    </row>
    <row r="6775" spans="2:3" x14ac:dyDescent="0.25">
      <c r="B6775" s="257">
        <v>6712</v>
      </c>
      <c r="C6775" s="256">
        <v>135.60742127809553</v>
      </c>
    </row>
    <row r="6776" spans="2:3" x14ac:dyDescent="0.25">
      <c r="B6776" s="257">
        <v>6713</v>
      </c>
      <c r="C6776" s="256">
        <v>122.36244233578645</v>
      </c>
    </row>
    <row r="6777" spans="2:3" x14ac:dyDescent="0.25">
      <c r="B6777" s="257">
        <v>6714</v>
      </c>
      <c r="C6777" s="256">
        <v>126.77182860774602</v>
      </c>
    </row>
    <row r="6778" spans="2:3" x14ac:dyDescent="0.25">
      <c r="B6778" s="257">
        <v>6715</v>
      </c>
      <c r="C6778" s="256">
        <v>93.825762434106252</v>
      </c>
    </row>
    <row r="6779" spans="2:3" x14ac:dyDescent="0.25">
      <c r="B6779" s="257">
        <v>6716</v>
      </c>
      <c r="C6779" s="256">
        <v>139.69192879876107</v>
      </c>
    </row>
    <row r="6780" spans="2:3" x14ac:dyDescent="0.25">
      <c r="B6780" s="257">
        <v>6717</v>
      </c>
      <c r="C6780" s="256">
        <v>108.58467457270976</v>
      </c>
    </row>
    <row r="6781" spans="2:3" x14ac:dyDescent="0.25">
      <c r="B6781" s="257">
        <v>6718</v>
      </c>
      <c r="C6781" s="256">
        <v>133.25866868717071</v>
      </c>
    </row>
    <row r="6782" spans="2:3" x14ac:dyDescent="0.25">
      <c r="B6782" s="257">
        <v>6719</v>
      </c>
      <c r="C6782" s="256">
        <v>84.517194511430603</v>
      </c>
    </row>
    <row r="6783" spans="2:3" x14ac:dyDescent="0.25">
      <c r="B6783" s="257">
        <v>6720</v>
      </c>
      <c r="C6783" s="256">
        <v>101.23147627512446</v>
      </c>
    </row>
    <row r="6784" spans="2:3" x14ac:dyDescent="0.25">
      <c r="B6784" s="257">
        <v>6721</v>
      </c>
      <c r="C6784" s="256">
        <v>100.89833084206472</v>
      </c>
    </row>
    <row r="6785" spans="2:3" x14ac:dyDescent="0.25">
      <c r="B6785" s="257">
        <v>6722</v>
      </c>
      <c r="C6785" s="256">
        <v>106.83916630787236</v>
      </c>
    </row>
    <row r="6786" spans="2:3" x14ac:dyDescent="0.25">
      <c r="B6786" s="257">
        <v>6723</v>
      </c>
      <c r="C6786" s="256">
        <v>93.943418742854078</v>
      </c>
    </row>
    <row r="6787" spans="2:3" x14ac:dyDescent="0.25">
      <c r="B6787" s="257">
        <v>6724</v>
      </c>
      <c r="C6787" s="256">
        <v>132.29740344915405</v>
      </c>
    </row>
    <row r="6788" spans="2:3" x14ac:dyDescent="0.25">
      <c r="B6788" s="257">
        <v>6725</v>
      </c>
      <c r="C6788" s="256">
        <v>140.65456516061684</v>
      </c>
    </row>
    <row r="6789" spans="2:3" x14ac:dyDescent="0.25">
      <c r="B6789" s="257">
        <v>6726</v>
      </c>
      <c r="C6789" s="256">
        <v>150.44158231371921</v>
      </c>
    </row>
    <row r="6790" spans="2:3" x14ac:dyDescent="0.25">
      <c r="B6790" s="257">
        <v>6727</v>
      </c>
      <c r="C6790" s="256">
        <v>104.45424906623566</v>
      </c>
    </row>
    <row r="6791" spans="2:3" x14ac:dyDescent="0.25">
      <c r="B6791" s="257">
        <v>6728</v>
      </c>
      <c r="C6791" s="256">
        <v>84.396583988117726</v>
      </c>
    </row>
    <row r="6792" spans="2:3" x14ac:dyDescent="0.25">
      <c r="B6792" s="257">
        <v>6729</v>
      </c>
      <c r="C6792" s="256">
        <v>168.57563252662669</v>
      </c>
    </row>
    <row r="6793" spans="2:3" x14ac:dyDescent="0.25">
      <c r="B6793" s="257">
        <v>6730</v>
      </c>
      <c r="C6793" s="256">
        <v>99.060359182455514</v>
      </c>
    </row>
    <row r="6794" spans="2:3" x14ac:dyDescent="0.25">
      <c r="B6794" s="257">
        <v>6731</v>
      </c>
      <c r="C6794" s="256">
        <v>100.56277857092046</v>
      </c>
    </row>
    <row r="6795" spans="2:3" x14ac:dyDescent="0.25">
      <c r="B6795" s="257">
        <v>6732</v>
      </c>
      <c r="C6795" s="256">
        <v>102.17957822966369</v>
      </c>
    </row>
    <row r="6796" spans="2:3" x14ac:dyDescent="0.25">
      <c r="B6796" s="257">
        <v>6733</v>
      </c>
      <c r="C6796" s="256">
        <v>96.880980336161031</v>
      </c>
    </row>
    <row r="6797" spans="2:3" x14ac:dyDescent="0.25">
      <c r="B6797" s="257">
        <v>6734</v>
      </c>
      <c r="C6797" s="256">
        <v>103.3806086786096</v>
      </c>
    </row>
    <row r="6798" spans="2:3" x14ac:dyDescent="0.25">
      <c r="B6798" s="257">
        <v>6735</v>
      </c>
      <c r="C6798" s="256">
        <v>85.168266577872316</v>
      </c>
    </row>
    <row r="6799" spans="2:3" x14ac:dyDescent="0.25">
      <c r="B6799" s="257">
        <v>6736</v>
      </c>
      <c r="C6799" s="256">
        <v>119.43977497479078</v>
      </c>
    </row>
    <row r="6800" spans="2:3" x14ac:dyDescent="0.25">
      <c r="B6800" s="257">
        <v>6737</v>
      </c>
      <c r="C6800" s="256">
        <v>106.26725167768235</v>
      </c>
    </row>
    <row r="6801" spans="2:3" x14ac:dyDescent="0.25">
      <c r="B6801" s="257">
        <v>6738</v>
      </c>
      <c r="C6801" s="256">
        <v>77.631744368704318</v>
      </c>
    </row>
    <row r="6802" spans="2:3" x14ac:dyDescent="0.25">
      <c r="B6802" s="257">
        <v>6739</v>
      </c>
      <c r="C6802" s="256">
        <v>130.92040516603058</v>
      </c>
    </row>
    <row r="6803" spans="2:3" x14ac:dyDescent="0.25">
      <c r="B6803" s="257">
        <v>6740</v>
      </c>
      <c r="C6803" s="256">
        <v>95.634678134973029</v>
      </c>
    </row>
    <row r="6804" spans="2:3" x14ac:dyDescent="0.25">
      <c r="B6804" s="257">
        <v>6741</v>
      </c>
      <c r="C6804" s="256">
        <v>144.92367046924255</v>
      </c>
    </row>
    <row r="6805" spans="2:3" x14ac:dyDescent="0.25">
      <c r="B6805" s="257">
        <v>6742</v>
      </c>
      <c r="C6805" s="256">
        <v>131.66350770156902</v>
      </c>
    </row>
    <row r="6806" spans="2:3" x14ac:dyDescent="0.25">
      <c r="B6806" s="257">
        <v>6743</v>
      </c>
      <c r="C6806" s="256">
        <v>108.30765064588897</v>
      </c>
    </row>
    <row r="6807" spans="2:3" x14ac:dyDescent="0.25">
      <c r="B6807" s="257">
        <v>6744</v>
      </c>
      <c r="C6807" s="256">
        <v>116.3752561738099</v>
      </c>
    </row>
    <row r="6808" spans="2:3" x14ac:dyDescent="0.25">
      <c r="B6808" s="257">
        <v>6745</v>
      </c>
      <c r="C6808" s="256">
        <v>107.874031633831</v>
      </c>
    </row>
    <row r="6809" spans="2:3" x14ac:dyDescent="0.25">
      <c r="B6809" s="257">
        <v>6746</v>
      </c>
      <c r="C6809" s="256">
        <v>104.73147845433229</v>
      </c>
    </row>
    <row r="6810" spans="2:3" x14ac:dyDescent="0.25">
      <c r="B6810" s="257">
        <v>6747</v>
      </c>
      <c r="C6810" s="256">
        <v>149.88528897758994</v>
      </c>
    </row>
    <row r="6811" spans="2:3" x14ac:dyDescent="0.25">
      <c r="B6811" s="257">
        <v>6748</v>
      </c>
      <c r="C6811" s="256">
        <v>99.912291067826757</v>
      </c>
    </row>
    <row r="6812" spans="2:3" x14ac:dyDescent="0.25">
      <c r="B6812" s="257">
        <v>6749</v>
      </c>
      <c r="C6812" s="256">
        <v>139.09061096790262</v>
      </c>
    </row>
    <row r="6813" spans="2:3" x14ac:dyDescent="0.25">
      <c r="B6813" s="257">
        <v>6750</v>
      </c>
      <c r="C6813" s="256">
        <v>102.77014781477692</v>
      </c>
    </row>
    <row r="6814" spans="2:3" x14ac:dyDescent="0.25">
      <c r="B6814" s="257">
        <v>6751</v>
      </c>
      <c r="C6814" s="256">
        <v>64.416427829814978</v>
      </c>
    </row>
    <row r="6815" spans="2:3" x14ac:dyDescent="0.25">
      <c r="B6815" s="257">
        <v>6752</v>
      </c>
      <c r="C6815" s="256">
        <v>107.93361534843815</v>
      </c>
    </row>
    <row r="6816" spans="2:3" x14ac:dyDescent="0.25">
      <c r="B6816" s="257">
        <v>6753</v>
      </c>
      <c r="C6816" s="256">
        <v>123.97499713857432</v>
      </c>
    </row>
    <row r="6817" spans="2:3" x14ac:dyDescent="0.25">
      <c r="B6817" s="257">
        <v>6754</v>
      </c>
      <c r="C6817" s="256">
        <v>132.11473169546059</v>
      </c>
    </row>
    <row r="6818" spans="2:3" x14ac:dyDescent="0.25">
      <c r="B6818" s="257">
        <v>6755</v>
      </c>
      <c r="C6818" s="256">
        <v>142.98034043922976</v>
      </c>
    </row>
    <row r="6819" spans="2:3" x14ac:dyDescent="0.25">
      <c r="B6819" s="257">
        <v>6756</v>
      </c>
      <c r="C6819" s="256">
        <v>63.851793728404097</v>
      </c>
    </row>
    <row r="6820" spans="2:3" x14ac:dyDescent="0.25">
      <c r="B6820" s="257">
        <v>6757</v>
      </c>
      <c r="C6820" s="256">
        <v>105.12227163000021</v>
      </c>
    </row>
    <row r="6821" spans="2:3" x14ac:dyDescent="0.25">
      <c r="B6821" s="257">
        <v>6758</v>
      </c>
      <c r="C6821" s="256">
        <v>112.30564158649045</v>
      </c>
    </row>
    <row r="6822" spans="2:3" x14ac:dyDescent="0.25">
      <c r="B6822" s="257">
        <v>6759</v>
      </c>
      <c r="C6822" s="256">
        <v>132.59033912178941</v>
      </c>
    </row>
    <row r="6823" spans="2:3" x14ac:dyDescent="0.25">
      <c r="B6823" s="257">
        <v>6760</v>
      </c>
      <c r="C6823" s="256">
        <v>117.7017078218073</v>
      </c>
    </row>
    <row r="6824" spans="2:3" x14ac:dyDescent="0.25">
      <c r="B6824" s="257">
        <v>6761</v>
      </c>
      <c r="C6824" s="256">
        <v>154.28299529360058</v>
      </c>
    </row>
    <row r="6825" spans="2:3" x14ac:dyDescent="0.25">
      <c r="B6825" s="257">
        <v>6762</v>
      </c>
      <c r="C6825" s="256">
        <v>144.20451773193014</v>
      </c>
    </row>
    <row r="6826" spans="2:3" x14ac:dyDescent="0.25">
      <c r="B6826" s="257">
        <v>6763</v>
      </c>
      <c r="C6826" s="256">
        <v>134.61556141326096</v>
      </c>
    </row>
    <row r="6827" spans="2:3" x14ac:dyDescent="0.25">
      <c r="B6827" s="257">
        <v>6764</v>
      </c>
      <c r="C6827" s="256">
        <v>100.1097002974311</v>
      </c>
    </row>
    <row r="6828" spans="2:3" x14ac:dyDescent="0.25">
      <c r="B6828" s="257">
        <v>6765</v>
      </c>
      <c r="C6828" s="256">
        <v>124.42449568494723</v>
      </c>
    </row>
    <row r="6829" spans="2:3" x14ac:dyDescent="0.25">
      <c r="B6829" s="257">
        <v>6766</v>
      </c>
      <c r="C6829" s="256">
        <v>94.045391013610526</v>
      </c>
    </row>
    <row r="6830" spans="2:3" x14ac:dyDescent="0.25">
      <c r="B6830" s="257">
        <v>6767</v>
      </c>
      <c r="C6830" s="256">
        <v>89.29888572333725</v>
      </c>
    </row>
    <row r="6831" spans="2:3" x14ac:dyDescent="0.25">
      <c r="B6831" s="257">
        <v>6768</v>
      </c>
      <c r="C6831" s="256">
        <v>114.28453470745355</v>
      </c>
    </row>
    <row r="6832" spans="2:3" x14ac:dyDescent="0.25">
      <c r="B6832" s="257">
        <v>6769</v>
      </c>
      <c r="C6832" s="256">
        <v>125.29999580776493</v>
      </c>
    </row>
    <row r="6833" spans="2:3" x14ac:dyDescent="0.25">
      <c r="B6833" s="257">
        <v>6770</v>
      </c>
      <c r="C6833" s="256">
        <v>83.859029123168483</v>
      </c>
    </row>
    <row r="6834" spans="2:3" x14ac:dyDescent="0.25">
      <c r="B6834" s="257">
        <v>6771</v>
      </c>
      <c r="C6834" s="256">
        <v>95.479039296853102</v>
      </c>
    </row>
    <row r="6835" spans="2:3" x14ac:dyDescent="0.25">
      <c r="B6835" s="257">
        <v>6772</v>
      </c>
      <c r="C6835" s="256">
        <v>108.16528117669128</v>
      </c>
    </row>
    <row r="6836" spans="2:3" x14ac:dyDescent="0.25">
      <c r="B6836" s="257">
        <v>6773</v>
      </c>
      <c r="C6836" s="256">
        <v>108.92910323254068</v>
      </c>
    </row>
    <row r="6837" spans="2:3" x14ac:dyDescent="0.25">
      <c r="B6837" s="257">
        <v>6774</v>
      </c>
      <c r="C6837" s="256">
        <v>115.50411364623817</v>
      </c>
    </row>
    <row r="6838" spans="2:3" x14ac:dyDescent="0.25">
      <c r="B6838" s="257">
        <v>6775</v>
      </c>
      <c r="C6838" s="256">
        <v>169.671093550092</v>
      </c>
    </row>
    <row r="6839" spans="2:3" x14ac:dyDescent="0.25">
      <c r="B6839" s="257">
        <v>6776</v>
      </c>
      <c r="C6839" s="256">
        <v>89.179338852965259</v>
      </c>
    </row>
    <row r="6840" spans="2:3" x14ac:dyDescent="0.25">
      <c r="B6840" s="257">
        <v>6777</v>
      </c>
      <c r="C6840" s="256">
        <v>87.247263397730848</v>
      </c>
    </row>
    <row r="6841" spans="2:3" x14ac:dyDescent="0.25">
      <c r="B6841" s="257">
        <v>6778</v>
      </c>
      <c r="C6841" s="256">
        <v>118.43143753157061</v>
      </c>
    </row>
    <row r="6842" spans="2:3" x14ac:dyDescent="0.25">
      <c r="B6842" s="257">
        <v>6779</v>
      </c>
      <c r="C6842" s="256">
        <v>116.79698971755995</v>
      </c>
    </row>
    <row r="6843" spans="2:3" x14ac:dyDescent="0.25">
      <c r="B6843" s="257">
        <v>6780</v>
      </c>
      <c r="C6843" s="256">
        <v>112.20576806905514</v>
      </c>
    </row>
    <row r="6844" spans="2:3" x14ac:dyDescent="0.25">
      <c r="B6844" s="257">
        <v>6781</v>
      </c>
      <c r="C6844" s="256">
        <v>140.63170921452908</v>
      </c>
    </row>
    <row r="6845" spans="2:3" x14ac:dyDescent="0.25">
      <c r="B6845" s="257">
        <v>6782</v>
      </c>
      <c r="C6845" s="256">
        <v>137.41815202236859</v>
      </c>
    </row>
    <row r="6846" spans="2:3" x14ac:dyDescent="0.25">
      <c r="B6846" s="257">
        <v>6783</v>
      </c>
      <c r="C6846" s="256">
        <v>149.85022576981572</v>
      </c>
    </row>
    <row r="6847" spans="2:3" x14ac:dyDescent="0.25">
      <c r="B6847" s="257">
        <v>6784</v>
      </c>
      <c r="C6847" s="256">
        <v>120.79627360683401</v>
      </c>
    </row>
    <row r="6848" spans="2:3" x14ac:dyDescent="0.25">
      <c r="B6848" s="257">
        <v>6785</v>
      </c>
      <c r="C6848" s="256">
        <v>102.94170530738933</v>
      </c>
    </row>
    <row r="6849" spans="2:3" x14ac:dyDescent="0.25">
      <c r="B6849" s="257">
        <v>6786</v>
      </c>
      <c r="C6849" s="256">
        <v>94.727939295902161</v>
      </c>
    </row>
    <row r="6850" spans="2:3" x14ac:dyDescent="0.25">
      <c r="B6850" s="257">
        <v>6787</v>
      </c>
      <c r="C6850" s="256">
        <v>143.36748933997973</v>
      </c>
    </row>
    <row r="6851" spans="2:3" x14ac:dyDescent="0.25">
      <c r="B6851" s="257">
        <v>6788</v>
      </c>
      <c r="C6851" s="256">
        <v>107.1901671946477</v>
      </c>
    </row>
    <row r="6852" spans="2:3" x14ac:dyDescent="0.25">
      <c r="B6852" s="257">
        <v>6789</v>
      </c>
      <c r="C6852" s="256">
        <v>143.03962014673198</v>
      </c>
    </row>
    <row r="6853" spans="2:3" x14ac:dyDescent="0.25">
      <c r="B6853" s="257">
        <v>6790</v>
      </c>
      <c r="C6853" s="256">
        <v>137.16425215618176</v>
      </c>
    </row>
    <row r="6854" spans="2:3" x14ac:dyDescent="0.25">
      <c r="B6854" s="257">
        <v>6791</v>
      </c>
      <c r="C6854" s="256">
        <v>94.13227074759412</v>
      </c>
    </row>
    <row r="6855" spans="2:3" x14ac:dyDescent="0.25">
      <c r="B6855" s="257">
        <v>6792</v>
      </c>
      <c r="C6855" s="256">
        <v>122.86301890016074</v>
      </c>
    </row>
    <row r="6856" spans="2:3" x14ac:dyDescent="0.25">
      <c r="B6856" s="257">
        <v>6793</v>
      </c>
      <c r="C6856" s="256">
        <v>158.4247462685592</v>
      </c>
    </row>
    <row r="6857" spans="2:3" x14ac:dyDescent="0.25">
      <c r="B6857" s="257">
        <v>6794</v>
      </c>
      <c r="C6857" s="256">
        <v>75.737781028135487</v>
      </c>
    </row>
    <row r="6858" spans="2:3" x14ac:dyDescent="0.25">
      <c r="B6858" s="257">
        <v>6795</v>
      </c>
      <c r="C6858" s="256">
        <v>65.112295521757616</v>
      </c>
    </row>
    <row r="6859" spans="2:3" x14ac:dyDescent="0.25">
      <c r="B6859" s="257">
        <v>6796</v>
      </c>
      <c r="C6859" s="256">
        <v>120.68262438651917</v>
      </c>
    </row>
    <row r="6860" spans="2:3" x14ac:dyDescent="0.25">
      <c r="B6860" s="257">
        <v>6797</v>
      </c>
      <c r="C6860" s="256">
        <v>117.87355646801964</v>
      </c>
    </row>
    <row r="6861" spans="2:3" x14ac:dyDescent="0.25">
      <c r="B6861" s="257">
        <v>6798</v>
      </c>
      <c r="C6861" s="256">
        <v>111.88378916937339</v>
      </c>
    </row>
    <row r="6862" spans="2:3" x14ac:dyDescent="0.25">
      <c r="B6862" s="257">
        <v>6799</v>
      </c>
      <c r="C6862" s="256">
        <v>87.708955188764676</v>
      </c>
    </row>
    <row r="6863" spans="2:3" x14ac:dyDescent="0.25">
      <c r="B6863" s="257">
        <v>6800</v>
      </c>
      <c r="C6863" s="256">
        <v>98.948239094599018</v>
      </c>
    </row>
    <row r="6864" spans="2:3" x14ac:dyDescent="0.25">
      <c r="B6864" s="257">
        <v>6801</v>
      </c>
      <c r="C6864" s="256">
        <v>131.56151315163001</v>
      </c>
    </row>
    <row r="6865" spans="2:3" x14ac:dyDescent="0.25">
      <c r="B6865" s="257">
        <v>6802</v>
      </c>
      <c r="C6865" s="256">
        <v>150.64057540852431</v>
      </c>
    </row>
    <row r="6866" spans="2:3" x14ac:dyDescent="0.25">
      <c r="B6866" s="257">
        <v>6803</v>
      </c>
      <c r="C6866" s="256">
        <v>142.40070823922935</v>
      </c>
    </row>
    <row r="6867" spans="2:3" x14ac:dyDescent="0.25">
      <c r="B6867" s="257">
        <v>6804</v>
      </c>
      <c r="C6867" s="256">
        <v>125.24374686757344</v>
      </c>
    </row>
    <row r="6868" spans="2:3" x14ac:dyDescent="0.25">
      <c r="B6868" s="257">
        <v>6805</v>
      </c>
      <c r="C6868" s="256">
        <v>111.97263434095798</v>
      </c>
    </row>
    <row r="6869" spans="2:3" x14ac:dyDescent="0.25">
      <c r="B6869" s="257">
        <v>6806</v>
      </c>
      <c r="C6869" s="256">
        <v>112.72598425639285</v>
      </c>
    </row>
    <row r="6870" spans="2:3" x14ac:dyDescent="0.25">
      <c r="B6870" s="257">
        <v>6807</v>
      </c>
      <c r="C6870" s="256">
        <v>91.626042408410115</v>
      </c>
    </row>
    <row r="6871" spans="2:3" x14ac:dyDescent="0.25">
      <c r="B6871" s="257">
        <v>6808</v>
      </c>
      <c r="C6871" s="256">
        <v>113.37068103169572</v>
      </c>
    </row>
    <row r="6872" spans="2:3" x14ac:dyDescent="0.25">
      <c r="B6872" s="257">
        <v>6809</v>
      </c>
      <c r="C6872" s="256">
        <v>116.35456872186832</v>
      </c>
    </row>
    <row r="6873" spans="2:3" x14ac:dyDescent="0.25">
      <c r="B6873" s="257">
        <v>6810</v>
      </c>
      <c r="C6873" s="256">
        <v>137.88920630179769</v>
      </c>
    </row>
    <row r="6874" spans="2:3" x14ac:dyDescent="0.25">
      <c r="B6874" s="257">
        <v>6811</v>
      </c>
      <c r="C6874" s="256">
        <v>118.70088676365241</v>
      </c>
    </row>
    <row r="6875" spans="2:3" x14ac:dyDescent="0.25">
      <c r="B6875" s="257">
        <v>6812</v>
      </c>
      <c r="C6875" s="256">
        <v>131.57720018240522</v>
      </c>
    </row>
    <row r="6876" spans="2:3" x14ac:dyDescent="0.25">
      <c r="B6876" s="257">
        <v>6813</v>
      </c>
      <c r="C6876" s="256">
        <v>77.277431401475852</v>
      </c>
    </row>
    <row r="6877" spans="2:3" x14ac:dyDescent="0.25">
      <c r="B6877" s="257">
        <v>6814</v>
      </c>
      <c r="C6877" s="256">
        <v>160.92166948221885</v>
      </c>
    </row>
    <row r="6878" spans="2:3" x14ac:dyDescent="0.25">
      <c r="B6878" s="257">
        <v>6815</v>
      </c>
      <c r="C6878" s="256">
        <v>131.5299259016013</v>
      </c>
    </row>
    <row r="6879" spans="2:3" x14ac:dyDescent="0.25">
      <c r="B6879" s="257">
        <v>6816</v>
      </c>
      <c r="C6879" s="256">
        <v>144.90289912269614</v>
      </c>
    </row>
    <row r="6880" spans="2:3" x14ac:dyDescent="0.25">
      <c r="B6880" s="257">
        <v>6817</v>
      </c>
      <c r="C6880" s="256">
        <v>114.05069198593493</v>
      </c>
    </row>
    <row r="6881" spans="2:3" x14ac:dyDescent="0.25">
      <c r="B6881" s="257">
        <v>6818</v>
      </c>
      <c r="C6881" s="256">
        <v>153.25905847740103</v>
      </c>
    </row>
    <row r="6882" spans="2:3" x14ac:dyDescent="0.25">
      <c r="B6882" s="257">
        <v>6819</v>
      </c>
      <c r="C6882" s="256">
        <v>136.3253084227976</v>
      </c>
    </row>
    <row r="6883" spans="2:3" x14ac:dyDescent="0.25">
      <c r="B6883" s="257">
        <v>6820</v>
      </c>
      <c r="C6883" s="256">
        <v>149.83435856937888</v>
      </c>
    </row>
    <row r="6884" spans="2:3" x14ac:dyDescent="0.25">
      <c r="B6884" s="257">
        <v>6821</v>
      </c>
      <c r="C6884" s="256">
        <v>121.69883417885747</v>
      </c>
    </row>
    <row r="6885" spans="2:3" x14ac:dyDescent="0.25">
      <c r="B6885" s="257">
        <v>6822</v>
      </c>
      <c r="C6885" s="256">
        <v>102.39847920043769</v>
      </c>
    </row>
    <row r="6886" spans="2:3" x14ac:dyDescent="0.25">
      <c r="B6886" s="257">
        <v>6823</v>
      </c>
      <c r="C6886" s="256">
        <v>104.65703663695027</v>
      </c>
    </row>
    <row r="6887" spans="2:3" x14ac:dyDescent="0.25">
      <c r="B6887" s="257">
        <v>6824</v>
      </c>
      <c r="C6887" s="256">
        <v>109.23235814601725</v>
      </c>
    </row>
    <row r="6888" spans="2:3" x14ac:dyDescent="0.25">
      <c r="B6888" s="257">
        <v>6825</v>
      </c>
      <c r="C6888" s="256">
        <v>90.386009198672213</v>
      </c>
    </row>
    <row r="6889" spans="2:3" x14ac:dyDescent="0.25">
      <c r="B6889" s="257">
        <v>6826</v>
      </c>
      <c r="C6889" s="256">
        <v>117.25108120446656</v>
      </c>
    </row>
    <row r="6890" spans="2:3" x14ac:dyDescent="0.25">
      <c r="B6890" s="257">
        <v>6827</v>
      </c>
      <c r="C6890" s="256">
        <v>142.77149584462666</v>
      </c>
    </row>
    <row r="6891" spans="2:3" x14ac:dyDescent="0.25">
      <c r="B6891" s="257">
        <v>6828</v>
      </c>
      <c r="C6891" s="256">
        <v>105.53560900630352</v>
      </c>
    </row>
    <row r="6892" spans="2:3" x14ac:dyDescent="0.25">
      <c r="B6892" s="257">
        <v>6829</v>
      </c>
      <c r="C6892" s="256">
        <v>99.744385943482257</v>
      </c>
    </row>
    <row r="6893" spans="2:3" x14ac:dyDescent="0.25">
      <c r="B6893" s="257">
        <v>6830</v>
      </c>
      <c r="C6893" s="256">
        <v>117.00593987125436</v>
      </c>
    </row>
    <row r="6894" spans="2:3" x14ac:dyDescent="0.25">
      <c r="B6894" s="257">
        <v>6831</v>
      </c>
      <c r="C6894" s="256">
        <v>122.4065324310739</v>
      </c>
    </row>
    <row r="6895" spans="2:3" x14ac:dyDescent="0.25">
      <c r="B6895" s="257">
        <v>6832</v>
      </c>
      <c r="C6895" s="256">
        <v>87.288608422429107</v>
      </c>
    </row>
    <row r="6896" spans="2:3" x14ac:dyDescent="0.25">
      <c r="B6896" s="257">
        <v>6833</v>
      </c>
      <c r="C6896" s="256">
        <v>169.67576877642594</v>
      </c>
    </row>
    <row r="6897" spans="2:3" x14ac:dyDescent="0.25">
      <c r="B6897" s="257">
        <v>6834</v>
      </c>
      <c r="C6897" s="256">
        <v>152.08728321133185</v>
      </c>
    </row>
    <row r="6898" spans="2:3" x14ac:dyDescent="0.25">
      <c r="B6898" s="257">
        <v>6835</v>
      </c>
      <c r="C6898" s="256">
        <v>79.305454735937474</v>
      </c>
    </row>
    <row r="6899" spans="2:3" x14ac:dyDescent="0.25">
      <c r="B6899" s="257">
        <v>6836</v>
      </c>
      <c r="C6899" s="256">
        <v>111.3822315668794</v>
      </c>
    </row>
    <row r="6900" spans="2:3" x14ac:dyDescent="0.25">
      <c r="B6900" s="257">
        <v>6837</v>
      </c>
      <c r="C6900" s="256">
        <v>148.20811389103454</v>
      </c>
    </row>
    <row r="6901" spans="2:3" x14ac:dyDescent="0.25">
      <c r="B6901" s="257">
        <v>6838</v>
      </c>
      <c r="C6901" s="256">
        <v>139.07838200320805</v>
      </c>
    </row>
    <row r="6902" spans="2:3" x14ac:dyDescent="0.25">
      <c r="B6902" s="257">
        <v>6839</v>
      </c>
      <c r="C6902" s="256">
        <v>102.02823418964994</v>
      </c>
    </row>
    <row r="6903" spans="2:3" x14ac:dyDescent="0.25">
      <c r="B6903" s="257">
        <v>6840</v>
      </c>
      <c r="C6903" s="256">
        <v>118.57707040495298</v>
      </c>
    </row>
    <row r="6904" spans="2:3" x14ac:dyDescent="0.25">
      <c r="B6904" s="257">
        <v>6841</v>
      </c>
      <c r="C6904" s="256">
        <v>99.754180407463451</v>
      </c>
    </row>
    <row r="6905" spans="2:3" x14ac:dyDescent="0.25">
      <c r="B6905" s="257">
        <v>6842</v>
      </c>
      <c r="C6905" s="256">
        <v>88.261550153434698</v>
      </c>
    </row>
    <row r="6906" spans="2:3" x14ac:dyDescent="0.25">
      <c r="B6906" s="257">
        <v>6843</v>
      </c>
      <c r="C6906" s="256">
        <v>164.76208873179522</v>
      </c>
    </row>
    <row r="6907" spans="2:3" x14ac:dyDescent="0.25">
      <c r="B6907" s="257">
        <v>6844</v>
      </c>
      <c r="C6907" s="256">
        <v>87.531392927185593</v>
      </c>
    </row>
    <row r="6908" spans="2:3" x14ac:dyDescent="0.25">
      <c r="B6908" s="257">
        <v>6845</v>
      </c>
      <c r="C6908" s="256">
        <v>109.3189770862982</v>
      </c>
    </row>
    <row r="6909" spans="2:3" x14ac:dyDescent="0.25">
      <c r="B6909" s="257">
        <v>6846</v>
      </c>
      <c r="C6909" s="256">
        <v>90.723421837147214</v>
      </c>
    </row>
    <row r="6910" spans="2:3" x14ac:dyDescent="0.25">
      <c r="B6910" s="257">
        <v>6847</v>
      </c>
      <c r="C6910" s="256">
        <v>109.51110613382346</v>
      </c>
    </row>
    <row r="6911" spans="2:3" x14ac:dyDescent="0.25">
      <c r="B6911" s="257">
        <v>6848</v>
      </c>
      <c r="C6911" s="256">
        <v>122.09625553868831</v>
      </c>
    </row>
    <row r="6912" spans="2:3" x14ac:dyDescent="0.25">
      <c r="B6912" s="257">
        <v>6849</v>
      </c>
      <c r="C6912" s="256">
        <v>116.52987898077951</v>
      </c>
    </row>
    <row r="6913" spans="2:3" x14ac:dyDescent="0.25">
      <c r="B6913" s="257">
        <v>6850</v>
      </c>
      <c r="C6913" s="256">
        <v>130.94069767374606</v>
      </c>
    </row>
    <row r="6914" spans="2:3" x14ac:dyDescent="0.25">
      <c r="B6914" s="257">
        <v>6851</v>
      </c>
      <c r="C6914" s="256">
        <v>127.96035968306015</v>
      </c>
    </row>
    <row r="6915" spans="2:3" x14ac:dyDescent="0.25">
      <c r="B6915" s="257">
        <v>6852</v>
      </c>
      <c r="C6915" s="256">
        <v>108.44245247851917</v>
      </c>
    </row>
    <row r="6916" spans="2:3" x14ac:dyDescent="0.25">
      <c r="B6916" s="257">
        <v>6853</v>
      </c>
      <c r="C6916" s="256">
        <v>107.60518846706688</v>
      </c>
    </row>
    <row r="6917" spans="2:3" x14ac:dyDescent="0.25">
      <c r="B6917" s="257">
        <v>6854</v>
      </c>
      <c r="C6917" s="256">
        <v>143.58405081543515</v>
      </c>
    </row>
    <row r="6918" spans="2:3" x14ac:dyDescent="0.25">
      <c r="B6918" s="257">
        <v>6855</v>
      </c>
      <c r="C6918" s="256">
        <v>109.19133693891486</v>
      </c>
    </row>
    <row r="6919" spans="2:3" x14ac:dyDescent="0.25">
      <c r="B6919" s="257">
        <v>6856</v>
      </c>
      <c r="C6919" s="256">
        <v>105.30426765295954</v>
      </c>
    </row>
    <row r="6920" spans="2:3" x14ac:dyDescent="0.25">
      <c r="B6920" s="257">
        <v>6857</v>
      </c>
      <c r="C6920" s="256">
        <v>128.9559035356381</v>
      </c>
    </row>
    <row r="6921" spans="2:3" x14ac:dyDescent="0.25">
      <c r="B6921" s="257">
        <v>6858</v>
      </c>
      <c r="C6921" s="256">
        <v>84.022677135511671</v>
      </c>
    </row>
    <row r="6922" spans="2:3" x14ac:dyDescent="0.25">
      <c r="B6922" s="257">
        <v>6859</v>
      </c>
      <c r="C6922" s="256">
        <v>128.49537827266371</v>
      </c>
    </row>
    <row r="6923" spans="2:3" x14ac:dyDescent="0.25">
      <c r="B6923" s="257">
        <v>6860</v>
      </c>
      <c r="C6923" s="256">
        <v>147.68967280505541</v>
      </c>
    </row>
    <row r="6924" spans="2:3" x14ac:dyDescent="0.25">
      <c r="B6924" s="257">
        <v>6861</v>
      </c>
      <c r="C6924" s="256">
        <v>101.09630975505424</v>
      </c>
    </row>
    <row r="6925" spans="2:3" x14ac:dyDescent="0.25">
      <c r="B6925" s="257">
        <v>6862</v>
      </c>
      <c r="C6925" s="256">
        <v>136.54437954751981</v>
      </c>
    </row>
    <row r="6926" spans="2:3" x14ac:dyDescent="0.25">
      <c r="B6926" s="257">
        <v>6863</v>
      </c>
      <c r="C6926" s="256">
        <v>98.56210139504465</v>
      </c>
    </row>
    <row r="6927" spans="2:3" x14ac:dyDescent="0.25">
      <c r="B6927" s="257">
        <v>6864</v>
      </c>
      <c r="C6927" s="256">
        <v>121.23857068565084</v>
      </c>
    </row>
    <row r="6928" spans="2:3" x14ac:dyDescent="0.25">
      <c r="B6928" s="257">
        <v>6865</v>
      </c>
      <c r="C6928" s="256">
        <v>130.76152227398345</v>
      </c>
    </row>
    <row r="6929" spans="2:3" x14ac:dyDescent="0.25">
      <c r="B6929" s="257">
        <v>6866</v>
      </c>
      <c r="C6929" s="256">
        <v>132.10459327406153</v>
      </c>
    </row>
    <row r="6930" spans="2:3" x14ac:dyDescent="0.25">
      <c r="B6930" s="257">
        <v>6867</v>
      </c>
      <c r="C6930" s="256">
        <v>132.76325570463703</v>
      </c>
    </row>
    <row r="6931" spans="2:3" x14ac:dyDescent="0.25">
      <c r="B6931" s="257">
        <v>6868</v>
      </c>
      <c r="C6931" s="256">
        <v>57.531977881370324</v>
      </c>
    </row>
    <row r="6932" spans="2:3" x14ac:dyDescent="0.25">
      <c r="B6932" s="257">
        <v>6869</v>
      </c>
      <c r="C6932" s="256">
        <v>91.493141623576349</v>
      </c>
    </row>
    <row r="6933" spans="2:3" x14ac:dyDescent="0.25">
      <c r="B6933" s="257">
        <v>6870</v>
      </c>
      <c r="C6933" s="256">
        <v>121.01731741288468</v>
      </c>
    </row>
    <row r="6934" spans="2:3" x14ac:dyDescent="0.25">
      <c r="B6934" s="257">
        <v>6871</v>
      </c>
      <c r="C6934" s="256">
        <v>136.70350571750518</v>
      </c>
    </row>
    <row r="6935" spans="2:3" x14ac:dyDescent="0.25">
      <c r="B6935" s="257">
        <v>6872</v>
      </c>
      <c r="C6935" s="256">
        <v>101.96199706543234</v>
      </c>
    </row>
    <row r="6936" spans="2:3" x14ac:dyDescent="0.25">
      <c r="B6936" s="257">
        <v>6873</v>
      </c>
      <c r="C6936" s="256">
        <v>119.35637582261998</v>
      </c>
    </row>
    <row r="6937" spans="2:3" x14ac:dyDescent="0.25">
      <c r="B6937" s="257">
        <v>6874</v>
      </c>
      <c r="C6937" s="256">
        <v>163.61318687654006</v>
      </c>
    </row>
    <row r="6938" spans="2:3" x14ac:dyDescent="0.25">
      <c r="B6938" s="257">
        <v>6875</v>
      </c>
      <c r="C6938" s="256">
        <v>124.63558431055321</v>
      </c>
    </row>
    <row r="6939" spans="2:3" x14ac:dyDescent="0.25">
      <c r="B6939" s="257">
        <v>6876</v>
      </c>
      <c r="C6939" s="256">
        <v>119.8234596457571</v>
      </c>
    </row>
    <row r="6940" spans="2:3" x14ac:dyDescent="0.25">
      <c r="B6940" s="257">
        <v>6877</v>
      </c>
      <c r="C6940" s="256">
        <v>143.20980215231756</v>
      </c>
    </row>
    <row r="6941" spans="2:3" x14ac:dyDescent="0.25">
      <c r="B6941" s="257">
        <v>6878</v>
      </c>
      <c r="C6941" s="256">
        <v>73.514650510204973</v>
      </c>
    </row>
    <row r="6942" spans="2:3" x14ac:dyDescent="0.25">
      <c r="B6942" s="257">
        <v>6879</v>
      </c>
      <c r="C6942" s="256">
        <v>114.08295105983947</v>
      </c>
    </row>
    <row r="6943" spans="2:3" x14ac:dyDescent="0.25">
      <c r="B6943" s="257">
        <v>6880</v>
      </c>
      <c r="C6943" s="256">
        <v>120.38131369316227</v>
      </c>
    </row>
    <row r="6944" spans="2:3" x14ac:dyDescent="0.25">
      <c r="B6944" s="257">
        <v>6881</v>
      </c>
      <c r="C6944" s="256">
        <v>125.90846303703498</v>
      </c>
    </row>
    <row r="6945" spans="2:3" x14ac:dyDescent="0.25">
      <c r="B6945" s="257">
        <v>6882</v>
      </c>
      <c r="C6945" s="256">
        <v>126.65021007418588</v>
      </c>
    </row>
    <row r="6946" spans="2:3" x14ac:dyDescent="0.25">
      <c r="B6946" s="257">
        <v>6883</v>
      </c>
      <c r="C6946" s="256">
        <v>180.59185410115435</v>
      </c>
    </row>
    <row r="6947" spans="2:3" x14ac:dyDescent="0.25">
      <c r="B6947" s="257">
        <v>6884</v>
      </c>
      <c r="C6947" s="256">
        <v>150.39271700294967</v>
      </c>
    </row>
    <row r="6948" spans="2:3" x14ac:dyDescent="0.25">
      <c r="B6948" s="257">
        <v>6885</v>
      </c>
      <c r="C6948" s="256">
        <v>88.250056332505977</v>
      </c>
    </row>
    <row r="6949" spans="2:3" x14ac:dyDescent="0.25">
      <c r="B6949" s="257">
        <v>6886</v>
      </c>
      <c r="C6949" s="256">
        <v>127.53177522973994</v>
      </c>
    </row>
    <row r="6950" spans="2:3" x14ac:dyDescent="0.25">
      <c r="B6950" s="257">
        <v>6887</v>
      </c>
      <c r="C6950" s="256">
        <v>107.89335196228133</v>
      </c>
    </row>
    <row r="6951" spans="2:3" x14ac:dyDescent="0.25">
      <c r="B6951" s="257">
        <v>6888</v>
      </c>
      <c r="C6951" s="256">
        <v>120.8759840620008</v>
      </c>
    </row>
    <row r="6952" spans="2:3" x14ac:dyDescent="0.25">
      <c r="B6952" s="257">
        <v>6889</v>
      </c>
      <c r="C6952" s="256">
        <v>114.30189119867686</v>
      </c>
    </row>
    <row r="6953" spans="2:3" x14ac:dyDescent="0.25">
      <c r="B6953" s="257">
        <v>6890</v>
      </c>
      <c r="C6953" s="256">
        <v>110.08003914179912</v>
      </c>
    </row>
    <row r="6954" spans="2:3" x14ac:dyDescent="0.25">
      <c r="B6954" s="257">
        <v>6891</v>
      </c>
      <c r="C6954" s="256">
        <v>148.93228630496594</v>
      </c>
    </row>
    <row r="6955" spans="2:3" x14ac:dyDescent="0.25">
      <c r="B6955" s="257">
        <v>6892</v>
      </c>
      <c r="C6955" s="256">
        <v>135.23528803842424</v>
      </c>
    </row>
    <row r="6956" spans="2:3" x14ac:dyDescent="0.25">
      <c r="B6956" s="257">
        <v>6893</v>
      </c>
      <c r="C6956" s="256">
        <v>113.23419803267016</v>
      </c>
    </row>
    <row r="6957" spans="2:3" x14ac:dyDescent="0.25">
      <c r="B6957" s="257">
        <v>6894</v>
      </c>
      <c r="C6957" s="256">
        <v>98.328269592798875</v>
      </c>
    </row>
    <row r="6958" spans="2:3" x14ac:dyDescent="0.25">
      <c r="B6958" s="257">
        <v>6895</v>
      </c>
      <c r="C6958" s="256">
        <v>118.47957298981933</v>
      </c>
    </row>
    <row r="6959" spans="2:3" x14ac:dyDescent="0.25">
      <c r="B6959" s="257">
        <v>6896</v>
      </c>
      <c r="C6959" s="256">
        <v>118.37561933460924</v>
      </c>
    </row>
    <row r="6960" spans="2:3" x14ac:dyDescent="0.25">
      <c r="B6960" s="257">
        <v>6897</v>
      </c>
      <c r="C6960" s="256">
        <v>89.110740863935504</v>
      </c>
    </row>
    <row r="6961" spans="2:3" x14ac:dyDescent="0.25">
      <c r="B6961" s="257">
        <v>6898</v>
      </c>
      <c r="C6961" s="256">
        <v>129.18917551966561</v>
      </c>
    </row>
    <row r="6962" spans="2:3" x14ac:dyDescent="0.25">
      <c r="B6962" s="257">
        <v>6899</v>
      </c>
      <c r="C6962" s="256">
        <v>111.26877464013731</v>
      </c>
    </row>
    <row r="6963" spans="2:3" x14ac:dyDescent="0.25">
      <c r="B6963" s="257">
        <v>6900</v>
      </c>
      <c r="C6963" s="256">
        <v>119.73399387286494</v>
      </c>
    </row>
    <row r="6964" spans="2:3" x14ac:dyDescent="0.25">
      <c r="B6964" s="257">
        <v>6901</v>
      </c>
      <c r="C6964" s="256">
        <v>118.45254377747302</v>
      </c>
    </row>
    <row r="6965" spans="2:3" x14ac:dyDescent="0.25">
      <c r="B6965" s="257">
        <v>6902</v>
      </c>
      <c r="C6965" s="256">
        <v>122.52384415495679</v>
      </c>
    </row>
    <row r="6966" spans="2:3" x14ac:dyDescent="0.25">
      <c r="B6966" s="257">
        <v>6903</v>
      </c>
      <c r="C6966" s="256">
        <v>133.24754614593573</v>
      </c>
    </row>
    <row r="6967" spans="2:3" x14ac:dyDescent="0.25">
      <c r="B6967" s="257">
        <v>6904</v>
      </c>
      <c r="C6967" s="256">
        <v>118.01724192844335</v>
      </c>
    </row>
    <row r="6968" spans="2:3" x14ac:dyDescent="0.25">
      <c r="B6968" s="257">
        <v>6905</v>
      </c>
      <c r="C6968" s="256">
        <v>106.17990398707211</v>
      </c>
    </row>
    <row r="6969" spans="2:3" x14ac:dyDescent="0.25">
      <c r="B6969" s="257">
        <v>6906</v>
      </c>
      <c r="C6969" s="256">
        <v>117.2055080306011</v>
      </c>
    </row>
    <row r="6970" spans="2:3" x14ac:dyDescent="0.25">
      <c r="B6970" s="257">
        <v>6907</v>
      </c>
      <c r="C6970" s="256">
        <v>92.120362556652267</v>
      </c>
    </row>
    <row r="6971" spans="2:3" x14ac:dyDescent="0.25">
      <c r="B6971" s="257">
        <v>6908</v>
      </c>
      <c r="C6971" s="256">
        <v>111.49925752201069</v>
      </c>
    </row>
    <row r="6972" spans="2:3" x14ac:dyDescent="0.25">
      <c r="B6972" s="257">
        <v>6909</v>
      </c>
      <c r="C6972" s="256">
        <v>79.280274446418872</v>
      </c>
    </row>
    <row r="6973" spans="2:3" x14ac:dyDescent="0.25">
      <c r="B6973" s="257">
        <v>6910</v>
      </c>
      <c r="C6973" s="256">
        <v>109.5176902211368</v>
      </c>
    </row>
    <row r="6974" spans="2:3" x14ac:dyDescent="0.25">
      <c r="B6974" s="257">
        <v>6911</v>
      </c>
      <c r="C6974" s="256">
        <v>104.16439758310725</v>
      </c>
    </row>
    <row r="6975" spans="2:3" x14ac:dyDescent="0.25">
      <c r="B6975" s="257">
        <v>6912</v>
      </c>
      <c r="C6975" s="256">
        <v>112.74674274358793</v>
      </c>
    </row>
    <row r="6976" spans="2:3" x14ac:dyDescent="0.25">
      <c r="B6976" s="257">
        <v>6913</v>
      </c>
      <c r="C6976" s="256">
        <v>109.39774130695871</v>
      </c>
    </row>
    <row r="6977" spans="2:3" x14ac:dyDescent="0.25">
      <c r="B6977" s="257">
        <v>6914</v>
      </c>
      <c r="C6977" s="256">
        <v>159.15606907924078</v>
      </c>
    </row>
    <row r="6978" spans="2:3" x14ac:dyDescent="0.25">
      <c r="B6978" s="257">
        <v>6915</v>
      </c>
      <c r="C6978" s="256">
        <v>125.08042114016366</v>
      </c>
    </row>
    <row r="6979" spans="2:3" x14ac:dyDescent="0.25">
      <c r="B6979" s="257">
        <v>6916</v>
      </c>
      <c r="C6979" s="256">
        <v>118.25192078556381</v>
      </c>
    </row>
    <row r="6980" spans="2:3" x14ac:dyDescent="0.25">
      <c r="B6980" s="257">
        <v>6917</v>
      </c>
      <c r="C6980" s="256">
        <v>151.83627009374104</v>
      </c>
    </row>
    <row r="6981" spans="2:3" x14ac:dyDescent="0.25">
      <c r="B6981" s="257">
        <v>6918</v>
      </c>
      <c r="C6981" s="256">
        <v>102.64888803311365</v>
      </c>
    </row>
    <row r="6982" spans="2:3" x14ac:dyDescent="0.25">
      <c r="B6982" s="257">
        <v>6919</v>
      </c>
      <c r="C6982" s="256">
        <v>132.3046112020298</v>
      </c>
    </row>
    <row r="6983" spans="2:3" x14ac:dyDescent="0.25">
      <c r="B6983" s="257">
        <v>6920</v>
      </c>
      <c r="C6983" s="256">
        <v>136.73754744957006</v>
      </c>
    </row>
    <row r="6984" spans="2:3" x14ac:dyDescent="0.25">
      <c r="B6984" s="257">
        <v>6921</v>
      </c>
      <c r="C6984" s="256">
        <v>126.83782647211916</v>
      </c>
    </row>
    <row r="6985" spans="2:3" x14ac:dyDescent="0.25">
      <c r="B6985" s="257">
        <v>6922</v>
      </c>
      <c r="C6985" s="256">
        <v>98.304927663393116</v>
      </c>
    </row>
    <row r="6986" spans="2:3" x14ac:dyDescent="0.25">
      <c r="B6986" s="257">
        <v>6923</v>
      </c>
      <c r="C6986" s="256">
        <v>138.67568437835178</v>
      </c>
    </row>
    <row r="6987" spans="2:3" x14ac:dyDescent="0.25">
      <c r="B6987" s="257">
        <v>6924</v>
      </c>
      <c r="C6987" s="256">
        <v>106.70035957569092</v>
      </c>
    </row>
    <row r="6988" spans="2:3" x14ac:dyDescent="0.25">
      <c r="B6988" s="257">
        <v>6925</v>
      </c>
      <c r="C6988" s="256">
        <v>93.203133898617921</v>
      </c>
    </row>
    <row r="6989" spans="2:3" x14ac:dyDescent="0.25">
      <c r="B6989" s="257">
        <v>6926</v>
      </c>
      <c r="C6989" s="256">
        <v>131.01325837302431</v>
      </c>
    </row>
    <row r="6990" spans="2:3" x14ac:dyDescent="0.25">
      <c r="B6990" s="257">
        <v>6927</v>
      </c>
      <c r="C6990" s="256">
        <v>85.061244526707696</v>
      </c>
    </row>
    <row r="6991" spans="2:3" x14ac:dyDescent="0.25">
      <c r="B6991" s="257">
        <v>6928</v>
      </c>
      <c r="C6991" s="256">
        <v>158.27102366222684</v>
      </c>
    </row>
    <row r="6992" spans="2:3" x14ac:dyDescent="0.25">
      <c r="B6992" s="257">
        <v>6929</v>
      </c>
      <c r="C6992" s="256">
        <v>128.23704585134993</v>
      </c>
    </row>
    <row r="6993" spans="2:3" x14ac:dyDescent="0.25">
      <c r="B6993" s="257">
        <v>6930</v>
      </c>
      <c r="C6993" s="256">
        <v>158.82255442545127</v>
      </c>
    </row>
    <row r="6994" spans="2:3" x14ac:dyDescent="0.25">
      <c r="B6994" s="257">
        <v>6931</v>
      </c>
      <c r="C6994" s="256">
        <v>93.807469986077052</v>
      </c>
    </row>
    <row r="6995" spans="2:3" x14ac:dyDescent="0.25">
      <c r="B6995" s="257">
        <v>6932</v>
      </c>
      <c r="C6995" s="256">
        <v>110.72515702468793</v>
      </c>
    </row>
    <row r="6996" spans="2:3" x14ac:dyDescent="0.25">
      <c r="B6996" s="257">
        <v>6933</v>
      </c>
      <c r="C6996" s="256">
        <v>128.84672344819083</v>
      </c>
    </row>
    <row r="6997" spans="2:3" x14ac:dyDescent="0.25">
      <c r="B6997" s="257">
        <v>6934</v>
      </c>
      <c r="C6997" s="256">
        <v>152.34577711254008</v>
      </c>
    </row>
    <row r="6998" spans="2:3" x14ac:dyDescent="0.25">
      <c r="B6998" s="257">
        <v>6935</v>
      </c>
      <c r="C6998" s="256">
        <v>129.18538011118198</v>
      </c>
    </row>
    <row r="6999" spans="2:3" x14ac:dyDescent="0.25">
      <c r="B6999" s="257">
        <v>6936</v>
      </c>
      <c r="C6999" s="256">
        <v>133.70806697778409</v>
      </c>
    </row>
    <row r="7000" spans="2:3" x14ac:dyDescent="0.25">
      <c r="B7000" s="257">
        <v>6937</v>
      </c>
      <c r="C7000" s="256">
        <v>123.74137893907579</v>
      </c>
    </row>
    <row r="7001" spans="2:3" x14ac:dyDescent="0.25">
      <c r="B7001" s="257">
        <v>6938</v>
      </c>
      <c r="C7001" s="256">
        <v>104.64441619313094</v>
      </c>
    </row>
    <row r="7002" spans="2:3" x14ac:dyDescent="0.25">
      <c r="B7002" s="257">
        <v>6939</v>
      </c>
      <c r="C7002" s="256">
        <v>107.6691581287603</v>
      </c>
    </row>
    <row r="7003" spans="2:3" x14ac:dyDescent="0.25">
      <c r="B7003" s="257">
        <v>6940</v>
      </c>
      <c r="C7003" s="256">
        <v>146.02363328500721</v>
      </c>
    </row>
    <row r="7004" spans="2:3" x14ac:dyDescent="0.25">
      <c r="B7004" s="257">
        <v>6941</v>
      </c>
      <c r="C7004" s="256">
        <v>95.096959892951759</v>
      </c>
    </row>
    <row r="7005" spans="2:3" x14ac:dyDescent="0.25">
      <c r="B7005" s="257">
        <v>6942</v>
      </c>
      <c r="C7005" s="256">
        <v>123.96834534849353</v>
      </c>
    </row>
    <row r="7006" spans="2:3" x14ac:dyDescent="0.25">
      <c r="B7006" s="257">
        <v>6943</v>
      </c>
      <c r="C7006" s="256">
        <v>110.09977769824479</v>
      </c>
    </row>
    <row r="7007" spans="2:3" x14ac:dyDescent="0.25">
      <c r="B7007" s="257">
        <v>6944</v>
      </c>
      <c r="C7007" s="256">
        <v>143.87563562968029</v>
      </c>
    </row>
    <row r="7008" spans="2:3" x14ac:dyDescent="0.25">
      <c r="B7008" s="257">
        <v>6945</v>
      </c>
      <c r="C7008" s="256">
        <v>124.04651424484418</v>
      </c>
    </row>
    <row r="7009" spans="2:3" x14ac:dyDescent="0.25">
      <c r="B7009" s="257">
        <v>6946</v>
      </c>
      <c r="C7009" s="256">
        <v>111.01516377407262</v>
      </c>
    </row>
    <row r="7010" spans="2:3" x14ac:dyDescent="0.25">
      <c r="B7010" s="257">
        <v>6947</v>
      </c>
      <c r="C7010" s="256">
        <v>108.22520944919199</v>
      </c>
    </row>
    <row r="7011" spans="2:3" x14ac:dyDescent="0.25">
      <c r="B7011" s="257">
        <v>6948</v>
      </c>
      <c r="C7011" s="256">
        <v>174.60526666767032</v>
      </c>
    </row>
    <row r="7012" spans="2:3" x14ac:dyDescent="0.25">
      <c r="B7012" s="257">
        <v>6949</v>
      </c>
      <c r="C7012" s="256">
        <v>171.10164351513669</v>
      </c>
    </row>
    <row r="7013" spans="2:3" x14ac:dyDescent="0.25">
      <c r="B7013" s="257">
        <v>6950</v>
      </c>
      <c r="C7013" s="256">
        <v>69.976906262459536</v>
      </c>
    </row>
    <row r="7014" spans="2:3" x14ac:dyDescent="0.25">
      <c r="B7014" s="257">
        <v>6951</v>
      </c>
      <c r="C7014" s="256">
        <v>112.5892181608625</v>
      </c>
    </row>
    <row r="7015" spans="2:3" x14ac:dyDescent="0.25">
      <c r="B7015" s="257">
        <v>6952</v>
      </c>
      <c r="C7015" s="256">
        <v>127.58598561621193</v>
      </c>
    </row>
    <row r="7016" spans="2:3" x14ac:dyDescent="0.25">
      <c r="B7016" s="257">
        <v>6953</v>
      </c>
      <c r="C7016" s="256">
        <v>135.6066850172368</v>
      </c>
    </row>
    <row r="7017" spans="2:3" x14ac:dyDescent="0.25">
      <c r="B7017" s="257">
        <v>6954</v>
      </c>
      <c r="C7017" s="256">
        <v>139.82548482021784</v>
      </c>
    </row>
    <row r="7018" spans="2:3" x14ac:dyDescent="0.25">
      <c r="B7018" s="257">
        <v>6955</v>
      </c>
      <c r="C7018" s="256">
        <v>142.68830674448287</v>
      </c>
    </row>
    <row r="7019" spans="2:3" x14ac:dyDescent="0.25">
      <c r="B7019" s="257">
        <v>6956</v>
      </c>
      <c r="C7019" s="256">
        <v>147.13906061604737</v>
      </c>
    </row>
    <row r="7020" spans="2:3" x14ac:dyDescent="0.25">
      <c r="B7020" s="257">
        <v>6957</v>
      </c>
      <c r="C7020" s="256">
        <v>143.06269850559147</v>
      </c>
    </row>
    <row r="7021" spans="2:3" x14ac:dyDescent="0.25">
      <c r="B7021" s="257">
        <v>6958</v>
      </c>
      <c r="C7021" s="256">
        <v>51.332442763943277</v>
      </c>
    </row>
    <row r="7022" spans="2:3" x14ac:dyDescent="0.25">
      <c r="B7022" s="257">
        <v>6959</v>
      </c>
      <c r="C7022" s="256">
        <v>128.89448430209734</v>
      </c>
    </row>
    <row r="7023" spans="2:3" x14ac:dyDescent="0.25">
      <c r="B7023" s="257">
        <v>6960</v>
      </c>
      <c r="C7023" s="256">
        <v>105.70358798928658</v>
      </c>
    </row>
    <row r="7024" spans="2:3" x14ac:dyDescent="0.25">
      <c r="B7024" s="257">
        <v>6961</v>
      </c>
      <c r="C7024" s="256">
        <v>142.76530834674477</v>
      </c>
    </row>
    <row r="7025" spans="2:3" x14ac:dyDescent="0.25">
      <c r="B7025" s="257">
        <v>6962</v>
      </c>
      <c r="C7025" s="256">
        <v>86.989550698857556</v>
      </c>
    </row>
    <row r="7026" spans="2:3" x14ac:dyDescent="0.25">
      <c r="B7026" s="257">
        <v>6963</v>
      </c>
      <c r="C7026" s="256">
        <v>111.84085896664203</v>
      </c>
    </row>
    <row r="7027" spans="2:3" x14ac:dyDescent="0.25">
      <c r="B7027" s="257">
        <v>6964</v>
      </c>
      <c r="C7027" s="256">
        <v>105.90903453352497</v>
      </c>
    </row>
    <row r="7028" spans="2:3" x14ac:dyDescent="0.25">
      <c r="B7028" s="257">
        <v>6965</v>
      </c>
      <c r="C7028" s="256">
        <v>154.57281822882737</v>
      </c>
    </row>
    <row r="7029" spans="2:3" x14ac:dyDescent="0.25">
      <c r="B7029" s="257">
        <v>6966</v>
      </c>
      <c r="C7029" s="256">
        <v>129.63696658826711</v>
      </c>
    </row>
    <row r="7030" spans="2:3" x14ac:dyDescent="0.25">
      <c r="B7030" s="257">
        <v>6967</v>
      </c>
      <c r="C7030" s="256">
        <v>132.82029637617353</v>
      </c>
    </row>
    <row r="7031" spans="2:3" x14ac:dyDescent="0.25">
      <c r="B7031" s="257">
        <v>6968</v>
      </c>
      <c r="C7031" s="256">
        <v>165.79143276882246</v>
      </c>
    </row>
    <row r="7032" spans="2:3" x14ac:dyDescent="0.25">
      <c r="B7032" s="257">
        <v>6969</v>
      </c>
      <c r="C7032" s="256">
        <v>157.61421283098272</v>
      </c>
    </row>
    <row r="7033" spans="2:3" x14ac:dyDescent="0.25">
      <c r="B7033" s="257">
        <v>6970</v>
      </c>
      <c r="C7033" s="256">
        <v>94.645144679287597</v>
      </c>
    </row>
    <row r="7034" spans="2:3" x14ac:dyDescent="0.25">
      <c r="B7034" s="257">
        <v>6971</v>
      </c>
      <c r="C7034" s="256">
        <v>115.19937425743289</v>
      </c>
    </row>
    <row r="7035" spans="2:3" x14ac:dyDescent="0.25">
      <c r="B7035" s="257">
        <v>6972</v>
      </c>
      <c r="C7035" s="256">
        <v>98.497493969959905</v>
      </c>
    </row>
    <row r="7036" spans="2:3" x14ac:dyDescent="0.25">
      <c r="B7036" s="257">
        <v>6973</v>
      </c>
      <c r="C7036" s="256">
        <v>77.728659991198001</v>
      </c>
    </row>
    <row r="7037" spans="2:3" x14ac:dyDescent="0.25">
      <c r="B7037" s="257">
        <v>6974</v>
      </c>
      <c r="C7037" s="256">
        <v>93.482600916432716</v>
      </c>
    </row>
    <row r="7038" spans="2:3" x14ac:dyDescent="0.25">
      <c r="B7038" s="257">
        <v>6975</v>
      </c>
      <c r="C7038" s="256">
        <v>131.89656085651936</v>
      </c>
    </row>
    <row r="7039" spans="2:3" x14ac:dyDescent="0.25">
      <c r="B7039" s="257">
        <v>6976</v>
      </c>
      <c r="C7039" s="256">
        <v>111.4589936073906</v>
      </c>
    </row>
    <row r="7040" spans="2:3" x14ac:dyDescent="0.25">
      <c r="B7040" s="257">
        <v>6977</v>
      </c>
      <c r="C7040" s="256">
        <v>140.44050831111915</v>
      </c>
    </row>
    <row r="7041" spans="2:3" x14ac:dyDescent="0.25">
      <c r="B7041" s="257">
        <v>6978</v>
      </c>
      <c r="C7041" s="256">
        <v>116.84854247261929</v>
      </c>
    </row>
    <row r="7042" spans="2:3" x14ac:dyDescent="0.25">
      <c r="B7042" s="257">
        <v>6979</v>
      </c>
      <c r="C7042" s="256">
        <v>147.54040427865505</v>
      </c>
    </row>
    <row r="7043" spans="2:3" x14ac:dyDescent="0.25">
      <c r="B7043" s="257">
        <v>6980</v>
      </c>
      <c r="C7043" s="256">
        <v>104.24964540749978</v>
      </c>
    </row>
    <row r="7044" spans="2:3" x14ac:dyDescent="0.25">
      <c r="B7044" s="257">
        <v>6981</v>
      </c>
      <c r="C7044" s="256">
        <v>149.1187109821735</v>
      </c>
    </row>
    <row r="7045" spans="2:3" x14ac:dyDescent="0.25">
      <c r="B7045" s="257">
        <v>6982</v>
      </c>
      <c r="C7045" s="256">
        <v>112.36027587536545</v>
      </c>
    </row>
    <row r="7046" spans="2:3" x14ac:dyDescent="0.25">
      <c r="B7046" s="257">
        <v>6983</v>
      </c>
      <c r="C7046" s="256">
        <v>133.11910412806503</v>
      </c>
    </row>
    <row r="7047" spans="2:3" x14ac:dyDescent="0.25">
      <c r="B7047" s="257">
        <v>6984</v>
      </c>
      <c r="C7047" s="256">
        <v>143.15961786518585</v>
      </c>
    </row>
    <row r="7048" spans="2:3" x14ac:dyDescent="0.25">
      <c r="B7048" s="257">
        <v>6985</v>
      </c>
      <c r="C7048" s="256">
        <v>134.31431107053334</v>
      </c>
    </row>
    <row r="7049" spans="2:3" x14ac:dyDescent="0.25">
      <c r="B7049" s="257">
        <v>6986</v>
      </c>
      <c r="C7049" s="256">
        <v>121.5762835908394</v>
      </c>
    </row>
    <row r="7050" spans="2:3" x14ac:dyDescent="0.25">
      <c r="B7050" s="257">
        <v>6987</v>
      </c>
      <c r="C7050" s="256">
        <v>134.89332893013713</v>
      </c>
    </row>
    <row r="7051" spans="2:3" x14ac:dyDescent="0.25">
      <c r="B7051" s="257">
        <v>6988</v>
      </c>
      <c r="C7051" s="256">
        <v>114.94687375153516</v>
      </c>
    </row>
    <row r="7052" spans="2:3" x14ac:dyDescent="0.25">
      <c r="B7052" s="257">
        <v>6989</v>
      </c>
      <c r="C7052" s="256">
        <v>115.38162696253781</v>
      </c>
    </row>
    <row r="7053" spans="2:3" x14ac:dyDescent="0.25">
      <c r="B7053" s="257">
        <v>6990</v>
      </c>
      <c r="C7053" s="256">
        <v>126.98946558217793</v>
      </c>
    </row>
    <row r="7054" spans="2:3" x14ac:dyDescent="0.25">
      <c r="B7054" s="257">
        <v>6991</v>
      </c>
      <c r="C7054" s="256">
        <v>121.92292730043701</v>
      </c>
    </row>
    <row r="7055" spans="2:3" x14ac:dyDescent="0.25">
      <c r="B7055" s="257">
        <v>6992</v>
      </c>
      <c r="C7055" s="256">
        <v>122.74910181744113</v>
      </c>
    </row>
    <row r="7056" spans="2:3" x14ac:dyDescent="0.25">
      <c r="B7056" s="257">
        <v>6993</v>
      </c>
      <c r="C7056" s="256">
        <v>95.061206157678754</v>
      </c>
    </row>
    <row r="7057" spans="2:3" x14ac:dyDescent="0.25">
      <c r="B7057" s="257">
        <v>6994</v>
      </c>
      <c r="C7057" s="256">
        <v>144.88425690364497</v>
      </c>
    </row>
    <row r="7058" spans="2:3" x14ac:dyDescent="0.25">
      <c r="B7058" s="257">
        <v>6995</v>
      </c>
      <c r="C7058" s="256">
        <v>152.12354955023142</v>
      </c>
    </row>
    <row r="7059" spans="2:3" x14ac:dyDescent="0.25">
      <c r="B7059" s="257">
        <v>6996</v>
      </c>
      <c r="C7059" s="256">
        <v>142.43197932949542</v>
      </c>
    </row>
    <row r="7060" spans="2:3" x14ac:dyDescent="0.25">
      <c r="B7060" s="257">
        <v>6997</v>
      </c>
      <c r="C7060" s="256">
        <v>125.67641539339613</v>
      </c>
    </row>
    <row r="7061" spans="2:3" x14ac:dyDescent="0.25">
      <c r="B7061" s="257">
        <v>6998</v>
      </c>
      <c r="C7061" s="256">
        <v>87.613241638380373</v>
      </c>
    </row>
    <row r="7062" spans="2:3" x14ac:dyDescent="0.25">
      <c r="B7062" s="257">
        <v>6999</v>
      </c>
      <c r="C7062" s="256">
        <v>115.42275601564725</v>
      </c>
    </row>
    <row r="7063" spans="2:3" x14ac:dyDescent="0.25">
      <c r="B7063" s="257">
        <v>7000</v>
      </c>
      <c r="C7063" s="256">
        <v>162.26178738691442</v>
      </c>
    </row>
    <row r="7064" spans="2:3" x14ac:dyDescent="0.25">
      <c r="B7064" s="257">
        <v>7001</v>
      </c>
      <c r="C7064" s="256">
        <v>162.73874010820987</v>
      </c>
    </row>
    <row r="7065" spans="2:3" x14ac:dyDescent="0.25">
      <c r="B7065" s="257">
        <v>7002</v>
      </c>
      <c r="C7065" s="256">
        <v>134.94137645923743</v>
      </c>
    </row>
    <row r="7066" spans="2:3" x14ac:dyDescent="0.25">
      <c r="B7066" s="257">
        <v>7003</v>
      </c>
      <c r="C7066" s="256">
        <v>112.89894454554593</v>
      </c>
    </row>
    <row r="7067" spans="2:3" x14ac:dyDescent="0.25">
      <c r="B7067" s="257">
        <v>7004</v>
      </c>
      <c r="C7067" s="256">
        <v>124.23016105817626</v>
      </c>
    </row>
    <row r="7068" spans="2:3" x14ac:dyDescent="0.25">
      <c r="B7068" s="257">
        <v>7005</v>
      </c>
      <c r="C7068" s="256">
        <v>147.26293843417454</v>
      </c>
    </row>
    <row r="7069" spans="2:3" x14ac:dyDescent="0.25">
      <c r="B7069" s="257">
        <v>7006</v>
      </c>
      <c r="C7069" s="256">
        <v>133.71471585242855</v>
      </c>
    </row>
    <row r="7070" spans="2:3" x14ac:dyDescent="0.25">
      <c r="B7070" s="257">
        <v>7007</v>
      </c>
      <c r="C7070" s="256">
        <v>145.47452777301271</v>
      </c>
    </row>
    <row r="7071" spans="2:3" x14ac:dyDescent="0.25">
      <c r="B7071" s="257">
        <v>7008</v>
      </c>
      <c r="C7071" s="256">
        <v>148.31291594486174</v>
      </c>
    </row>
    <row r="7072" spans="2:3" x14ac:dyDescent="0.25">
      <c r="B7072" s="257">
        <v>7009</v>
      </c>
      <c r="C7072" s="256">
        <v>132.68941444229989</v>
      </c>
    </row>
    <row r="7073" spans="2:3" x14ac:dyDescent="0.25">
      <c r="B7073" s="257">
        <v>7010</v>
      </c>
      <c r="C7073" s="256">
        <v>139.07310517426231</v>
      </c>
    </row>
    <row r="7074" spans="2:3" x14ac:dyDescent="0.25">
      <c r="B7074" s="257">
        <v>7011</v>
      </c>
      <c r="C7074" s="256">
        <v>127.53462311861131</v>
      </c>
    </row>
    <row r="7075" spans="2:3" x14ac:dyDescent="0.25">
      <c r="B7075" s="257">
        <v>7012</v>
      </c>
      <c r="C7075" s="256">
        <v>95.91806736523786</v>
      </c>
    </row>
    <row r="7076" spans="2:3" x14ac:dyDescent="0.25">
      <c r="B7076" s="257">
        <v>7013</v>
      </c>
      <c r="C7076" s="256">
        <v>104.42388398644025</v>
      </c>
    </row>
    <row r="7077" spans="2:3" x14ac:dyDescent="0.25">
      <c r="B7077" s="257">
        <v>7014</v>
      </c>
      <c r="C7077" s="256">
        <v>132.57868509114297</v>
      </c>
    </row>
    <row r="7078" spans="2:3" x14ac:dyDescent="0.25">
      <c r="B7078" s="257">
        <v>7015</v>
      </c>
      <c r="C7078" s="256">
        <v>109.03594721190429</v>
      </c>
    </row>
    <row r="7079" spans="2:3" x14ac:dyDescent="0.25">
      <c r="B7079" s="257">
        <v>7016</v>
      </c>
      <c r="C7079" s="256">
        <v>95.510896444264858</v>
      </c>
    </row>
    <row r="7080" spans="2:3" x14ac:dyDescent="0.25">
      <c r="B7080" s="257">
        <v>7017</v>
      </c>
      <c r="C7080" s="256">
        <v>121.23027321855602</v>
      </c>
    </row>
    <row r="7081" spans="2:3" x14ac:dyDescent="0.25">
      <c r="B7081" s="257">
        <v>7018</v>
      </c>
      <c r="C7081" s="256">
        <v>79.469587084574727</v>
      </c>
    </row>
    <row r="7082" spans="2:3" x14ac:dyDescent="0.25">
      <c r="B7082" s="257">
        <v>7019</v>
      </c>
      <c r="C7082" s="256">
        <v>88.399410118031994</v>
      </c>
    </row>
    <row r="7083" spans="2:3" x14ac:dyDescent="0.25">
      <c r="B7083" s="257">
        <v>7020</v>
      </c>
      <c r="C7083" s="256">
        <v>95.191216043914039</v>
      </c>
    </row>
    <row r="7084" spans="2:3" x14ac:dyDescent="0.25">
      <c r="B7084" s="257">
        <v>7021</v>
      </c>
      <c r="C7084" s="256">
        <v>109.03390023278666</v>
      </c>
    </row>
    <row r="7085" spans="2:3" x14ac:dyDescent="0.25">
      <c r="B7085" s="257">
        <v>7022</v>
      </c>
      <c r="C7085" s="256">
        <v>136.3329957521899</v>
      </c>
    </row>
    <row r="7086" spans="2:3" x14ac:dyDescent="0.25">
      <c r="B7086" s="257">
        <v>7023</v>
      </c>
      <c r="C7086" s="256">
        <v>99.586286360416551</v>
      </c>
    </row>
    <row r="7087" spans="2:3" x14ac:dyDescent="0.25">
      <c r="B7087" s="257">
        <v>7024</v>
      </c>
      <c r="C7087" s="256">
        <v>132.18943381845224</v>
      </c>
    </row>
    <row r="7088" spans="2:3" x14ac:dyDescent="0.25">
      <c r="B7088" s="257">
        <v>7025</v>
      </c>
      <c r="C7088" s="256">
        <v>99.136991252120652</v>
      </c>
    </row>
    <row r="7089" spans="2:3" x14ac:dyDescent="0.25">
      <c r="B7089" s="257">
        <v>7026</v>
      </c>
      <c r="C7089" s="256">
        <v>101.91687469582854</v>
      </c>
    </row>
    <row r="7090" spans="2:3" x14ac:dyDescent="0.25">
      <c r="B7090" s="257">
        <v>7027</v>
      </c>
      <c r="C7090" s="256">
        <v>142.49350760160829</v>
      </c>
    </row>
    <row r="7091" spans="2:3" x14ac:dyDescent="0.25">
      <c r="B7091" s="257">
        <v>7028</v>
      </c>
      <c r="C7091" s="256">
        <v>129.91834266593401</v>
      </c>
    </row>
    <row r="7092" spans="2:3" x14ac:dyDescent="0.25">
      <c r="B7092" s="257">
        <v>7029</v>
      </c>
      <c r="C7092" s="256">
        <v>123.64457480679235</v>
      </c>
    </row>
    <row r="7093" spans="2:3" x14ac:dyDescent="0.25">
      <c r="B7093" s="257">
        <v>7030</v>
      </c>
      <c r="C7093" s="256">
        <v>105.65705354051524</v>
      </c>
    </row>
    <row r="7094" spans="2:3" x14ac:dyDescent="0.25">
      <c r="B7094" s="257">
        <v>7031</v>
      </c>
      <c r="C7094" s="256">
        <v>155.04535450314398</v>
      </c>
    </row>
    <row r="7095" spans="2:3" x14ac:dyDescent="0.25">
      <c r="B7095" s="257">
        <v>7032</v>
      </c>
      <c r="C7095" s="256">
        <v>116.75119563442658</v>
      </c>
    </row>
    <row r="7096" spans="2:3" x14ac:dyDescent="0.25">
      <c r="B7096" s="257">
        <v>7033</v>
      </c>
      <c r="C7096" s="256">
        <v>121.44994039672325</v>
      </c>
    </row>
    <row r="7097" spans="2:3" x14ac:dyDescent="0.25">
      <c r="B7097" s="257">
        <v>7034</v>
      </c>
      <c r="C7097" s="256">
        <v>132.5938163935443</v>
      </c>
    </row>
    <row r="7098" spans="2:3" x14ac:dyDescent="0.25">
      <c r="B7098" s="257">
        <v>7035</v>
      </c>
      <c r="C7098" s="256">
        <v>104.89098518253877</v>
      </c>
    </row>
    <row r="7099" spans="2:3" x14ac:dyDescent="0.25">
      <c r="B7099" s="257">
        <v>7036</v>
      </c>
      <c r="C7099" s="256">
        <v>121.13696157580164</v>
      </c>
    </row>
    <row r="7100" spans="2:3" x14ac:dyDescent="0.25">
      <c r="B7100" s="257">
        <v>7037</v>
      </c>
      <c r="C7100" s="256">
        <v>130.34303506393979</v>
      </c>
    </row>
    <row r="7101" spans="2:3" x14ac:dyDescent="0.25">
      <c r="B7101" s="257">
        <v>7038</v>
      </c>
      <c r="C7101" s="256">
        <v>123.85639349306615</v>
      </c>
    </row>
    <row r="7102" spans="2:3" x14ac:dyDescent="0.25">
      <c r="B7102" s="257">
        <v>7039</v>
      </c>
      <c r="C7102" s="256">
        <v>96.419067274435278</v>
      </c>
    </row>
    <row r="7103" spans="2:3" x14ac:dyDescent="0.25">
      <c r="B7103" s="257">
        <v>7040</v>
      </c>
      <c r="C7103" s="256">
        <v>136.68380116230176</v>
      </c>
    </row>
    <row r="7104" spans="2:3" x14ac:dyDescent="0.25">
      <c r="B7104" s="257">
        <v>7041</v>
      </c>
      <c r="C7104" s="256">
        <v>135.08957990892435</v>
      </c>
    </row>
    <row r="7105" spans="2:3" x14ac:dyDescent="0.25">
      <c r="B7105" s="257">
        <v>7042</v>
      </c>
      <c r="C7105" s="256">
        <v>135.98097764962398</v>
      </c>
    </row>
    <row r="7106" spans="2:3" x14ac:dyDescent="0.25">
      <c r="B7106" s="257">
        <v>7043</v>
      </c>
      <c r="C7106" s="256">
        <v>177.62759928276131</v>
      </c>
    </row>
    <row r="7107" spans="2:3" x14ac:dyDescent="0.25">
      <c r="B7107" s="257">
        <v>7044</v>
      </c>
      <c r="C7107" s="256">
        <v>132.14646212224258</v>
      </c>
    </row>
    <row r="7108" spans="2:3" x14ac:dyDescent="0.25">
      <c r="B7108" s="257">
        <v>7045</v>
      </c>
      <c r="C7108" s="256">
        <v>85.215381969116692</v>
      </c>
    </row>
    <row r="7109" spans="2:3" x14ac:dyDescent="0.25">
      <c r="B7109" s="257">
        <v>7046</v>
      </c>
      <c r="C7109" s="256">
        <v>117.1778477863667</v>
      </c>
    </row>
    <row r="7110" spans="2:3" x14ac:dyDescent="0.25">
      <c r="B7110" s="257">
        <v>7047</v>
      </c>
      <c r="C7110" s="256">
        <v>125.21066708752895</v>
      </c>
    </row>
    <row r="7111" spans="2:3" x14ac:dyDescent="0.25">
      <c r="B7111" s="257">
        <v>7048</v>
      </c>
      <c r="C7111" s="256">
        <v>132.29944915544928</v>
      </c>
    </row>
    <row r="7112" spans="2:3" x14ac:dyDescent="0.25">
      <c r="B7112" s="257">
        <v>7049</v>
      </c>
      <c r="C7112" s="256">
        <v>103.94271356701157</v>
      </c>
    </row>
    <row r="7113" spans="2:3" x14ac:dyDescent="0.25">
      <c r="B7113" s="257">
        <v>7050</v>
      </c>
      <c r="C7113" s="256">
        <v>102.50788348244656</v>
      </c>
    </row>
    <row r="7114" spans="2:3" x14ac:dyDescent="0.25">
      <c r="B7114" s="257">
        <v>7051</v>
      </c>
      <c r="C7114" s="256">
        <v>104.92543611303846</v>
      </c>
    </row>
    <row r="7115" spans="2:3" x14ac:dyDescent="0.25">
      <c r="B7115" s="257">
        <v>7052</v>
      </c>
      <c r="C7115" s="256">
        <v>129.99537680808606</v>
      </c>
    </row>
    <row r="7116" spans="2:3" x14ac:dyDescent="0.25">
      <c r="B7116" s="257">
        <v>7053</v>
      </c>
      <c r="C7116" s="256">
        <v>159.58463282840611</v>
      </c>
    </row>
    <row r="7117" spans="2:3" x14ac:dyDescent="0.25">
      <c r="B7117" s="257">
        <v>7054</v>
      </c>
      <c r="C7117" s="256">
        <v>109.88849820107309</v>
      </c>
    </row>
    <row r="7118" spans="2:3" x14ac:dyDescent="0.25">
      <c r="B7118" s="257">
        <v>7055</v>
      </c>
      <c r="C7118" s="256">
        <v>131.72698635792531</v>
      </c>
    </row>
    <row r="7119" spans="2:3" x14ac:dyDescent="0.25">
      <c r="B7119" s="257">
        <v>7056</v>
      </c>
      <c r="C7119" s="256">
        <v>88.138705087993969</v>
      </c>
    </row>
    <row r="7120" spans="2:3" x14ac:dyDescent="0.25">
      <c r="B7120" s="257">
        <v>7057</v>
      </c>
      <c r="C7120" s="256">
        <v>95.859014091778135</v>
      </c>
    </row>
    <row r="7121" spans="2:3" x14ac:dyDescent="0.25">
      <c r="B7121" s="257">
        <v>7058</v>
      </c>
      <c r="C7121" s="256">
        <v>158.54341046413361</v>
      </c>
    </row>
    <row r="7122" spans="2:3" x14ac:dyDescent="0.25">
      <c r="B7122" s="257">
        <v>7059</v>
      </c>
      <c r="C7122" s="256">
        <v>137.55348076153271</v>
      </c>
    </row>
    <row r="7123" spans="2:3" x14ac:dyDescent="0.25">
      <c r="B7123" s="257">
        <v>7060</v>
      </c>
      <c r="C7123" s="256">
        <v>105.67529067404081</v>
      </c>
    </row>
    <row r="7124" spans="2:3" x14ac:dyDescent="0.25">
      <c r="B7124" s="257">
        <v>7061</v>
      </c>
      <c r="C7124" s="256">
        <v>143.27907079409331</v>
      </c>
    </row>
    <row r="7125" spans="2:3" x14ac:dyDescent="0.25">
      <c r="B7125" s="257">
        <v>7062</v>
      </c>
      <c r="C7125" s="256">
        <v>103.35393305321156</v>
      </c>
    </row>
    <row r="7126" spans="2:3" x14ac:dyDescent="0.25">
      <c r="B7126" s="257">
        <v>7063</v>
      </c>
      <c r="C7126" s="256">
        <v>77.656819456786081</v>
      </c>
    </row>
    <row r="7127" spans="2:3" x14ac:dyDescent="0.25">
      <c r="B7127" s="257">
        <v>7064</v>
      </c>
      <c r="C7127" s="256">
        <v>127.08398451050437</v>
      </c>
    </row>
    <row r="7128" spans="2:3" x14ac:dyDescent="0.25">
      <c r="B7128" s="257">
        <v>7065</v>
      </c>
      <c r="C7128" s="256">
        <v>113.36988436676373</v>
      </c>
    </row>
    <row r="7129" spans="2:3" x14ac:dyDescent="0.25">
      <c r="B7129" s="257">
        <v>7066</v>
      </c>
      <c r="C7129" s="256">
        <v>135.47030494357702</v>
      </c>
    </row>
    <row r="7130" spans="2:3" x14ac:dyDescent="0.25">
      <c r="B7130" s="257">
        <v>7067</v>
      </c>
      <c r="C7130" s="256">
        <v>111.22818513275195</v>
      </c>
    </row>
    <row r="7131" spans="2:3" x14ac:dyDescent="0.25">
      <c r="B7131" s="257">
        <v>7068</v>
      </c>
      <c r="C7131" s="256">
        <v>122.72659479634301</v>
      </c>
    </row>
    <row r="7132" spans="2:3" x14ac:dyDescent="0.25">
      <c r="B7132" s="257">
        <v>7069</v>
      </c>
      <c r="C7132" s="256">
        <v>156.77854969925187</v>
      </c>
    </row>
    <row r="7133" spans="2:3" x14ac:dyDescent="0.25">
      <c r="B7133" s="257">
        <v>7070</v>
      </c>
      <c r="C7133" s="256">
        <v>101.93417664112398</v>
      </c>
    </row>
    <row r="7134" spans="2:3" x14ac:dyDescent="0.25">
      <c r="B7134" s="257">
        <v>7071</v>
      </c>
      <c r="C7134" s="256">
        <v>102.89514704548182</v>
      </c>
    </row>
    <row r="7135" spans="2:3" x14ac:dyDescent="0.25">
      <c r="B7135" s="257">
        <v>7072</v>
      </c>
      <c r="C7135" s="256">
        <v>136.74850867656161</v>
      </c>
    </row>
    <row r="7136" spans="2:3" x14ac:dyDescent="0.25">
      <c r="B7136" s="257">
        <v>7073</v>
      </c>
      <c r="C7136" s="256">
        <v>157.95652038728355</v>
      </c>
    </row>
    <row r="7137" spans="2:3" x14ac:dyDescent="0.25">
      <c r="B7137" s="257">
        <v>7074</v>
      </c>
      <c r="C7137" s="256">
        <v>104.43787979395708</v>
      </c>
    </row>
    <row r="7138" spans="2:3" x14ac:dyDescent="0.25">
      <c r="B7138" s="257">
        <v>7075</v>
      </c>
      <c r="C7138" s="256">
        <v>108.28153731864622</v>
      </c>
    </row>
    <row r="7139" spans="2:3" x14ac:dyDescent="0.25">
      <c r="B7139" s="257">
        <v>7076</v>
      </c>
      <c r="C7139" s="256">
        <v>130.03262649191925</v>
      </c>
    </row>
    <row r="7140" spans="2:3" x14ac:dyDescent="0.25">
      <c r="B7140" s="257">
        <v>7077</v>
      </c>
      <c r="C7140" s="256">
        <v>135.16189772398286</v>
      </c>
    </row>
    <row r="7141" spans="2:3" x14ac:dyDescent="0.25">
      <c r="B7141" s="257">
        <v>7078</v>
      </c>
      <c r="C7141" s="256">
        <v>102.19347322684584</v>
      </c>
    </row>
    <row r="7142" spans="2:3" x14ac:dyDescent="0.25">
      <c r="B7142" s="257">
        <v>7079</v>
      </c>
      <c r="C7142" s="256">
        <v>137.48224409267775</v>
      </c>
    </row>
    <row r="7143" spans="2:3" x14ac:dyDescent="0.25">
      <c r="B7143" s="257">
        <v>7080</v>
      </c>
      <c r="C7143" s="256">
        <v>125.43716027000802</v>
      </c>
    </row>
    <row r="7144" spans="2:3" x14ac:dyDescent="0.25">
      <c r="B7144" s="257">
        <v>7081</v>
      </c>
      <c r="C7144" s="256">
        <v>135.08683189826917</v>
      </c>
    </row>
    <row r="7145" spans="2:3" x14ac:dyDescent="0.25">
      <c r="B7145" s="257">
        <v>7082</v>
      </c>
      <c r="C7145" s="256">
        <v>108.98141400484995</v>
      </c>
    </row>
    <row r="7146" spans="2:3" x14ac:dyDescent="0.25">
      <c r="B7146" s="257">
        <v>7083</v>
      </c>
      <c r="C7146" s="256">
        <v>115.86740229577127</v>
      </c>
    </row>
    <row r="7147" spans="2:3" x14ac:dyDescent="0.25">
      <c r="B7147" s="257">
        <v>7084</v>
      </c>
      <c r="C7147" s="256">
        <v>142.75175352327994</v>
      </c>
    </row>
    <row r="7148" spans="2:3" x14ac:dyDescent="0.25">
      <c r="B7148" s="257">
        <v>7085</v>
      </c>
      <c r="C7148" s="256">
        <v>100.44959125880892</v>
      </c>
    </row>
    <row r="7149" spans="2:3" x14ac:dyDescent="0.25">
      <c r="B7149" s="257">
        <v>7086</v>
      </c>
      <c r="C7149" s="256">
        <v>144.44201830799787</v>
      </c>
    </row>
    <row r="7150" spans="2:3" x14ac:dyDescent="0.25">
      <c r="B7150" s="257">
        <v>7087</v>
      </c>
      <c r="C7150" s="256">
        <v>107.28504934435045</v>
      </c>
    </row>
    <row r="7151" spans="2:3" x14ac:dyDescent="0.25">
      <c r="B7151" s="257">
        <v>7088</v>
      </c>
      <c r="C7151" s="256">
        <v>117.25269985964907</v>
      </c>
    </row>
    <row r="7152" spans="2:3" x14ac:dyDescent="0.25">
      <c r="B7152" s="257">
        <v>7089</v>
      </c>
      <c r="C7152" s="256">
        <v>132.74807484618765</v>
      </c>
    </row>
    <row r="7153" spans="2:3" x14ac:dyDescent="0.25">
      <c r="B7153" s="257">
        <v>7090</v>
      </c>
      <c r="C7153" s="256">
        <v>163.98378065981541</v>
      </c>
    </row>
    <row r="7154" spans="2:3" x14ac:dyDescent="0.25">
      <c r="B7154" s="257">
        <v>7091</v>
      </c>
      <c r="C7154" s="256">
        <v>138.18025592331958</v>
      </c>
    </row>
    <row r="7155" spans="2:3" x14ac:dyDescent="0.25">
      <c r="B7155" s="257">
        <v>7092</v>
      </c>
      <c r="C7155" s="256">
        <v>106.09478054416147</v>
      </c>
    </row>
    <row r="7156" spans="2:3" x14ac:dyDescent="0.25">
      <c r="B7156" s="257">
        <v>7093</v>
      </c>
      <c r="C7156" s="256">
        <v>122.06333240623292</v>
      </c>
    </row>
    <row r="7157" spans="2:3" x14ac:dyDescent="0.25">
      <c r="B7157" s="257">
        <v>7094</v>
      </c>
      <c r="C7157" s="256">
        <v>133.09214579566614</v>
      </c>
    </row>
    <row r="7158" spans="2:3" x14ac:dyDescent="0.25">
      <c r="B7158" s="257">
        <v>7095</v>
      </c>
      <c r="C7158" s="256">
        <v>111.63193327715989</v>
      </c>
    </row>
    <row r="7159" spans="2:3" x14ac:dyDescent="0.25">
      <c r="B7159" s="257">
        <v>7096</v>
      </c>
      <c r="C7159" s="256">
        <v>109.22330833382286</v>
      </c>
    </row>
    <row r="7160" spans="2:3" x14ac:dyDescent="0.25">
      <c r="B7160" s="257">
        <v>7097</v>
      </c>
      <c r="C7160" s="256">
        <v>139.48689158919893</v>
      </c>
    </row>
    <row r="7161" spans="2:3" x14ac:dyDescent="0.25">
      <c r="B7161" s="257">
        <v>7098</v>
      </c>
      <c r="C7161" s="256">
        <v>109.11385794335918</v>
      </c>
    </row>
    <row r="7162" spans="2:3" x14ac:dyDescent="0.25">
      <c r="B7162" s="257">
        <v>7099</v>
      </c>
      <c r="C7162" s="256">
        <v>153.02465937119436</v>
      </c>
    </row>
    <row r="7163" spans="2:3" x14ac:dyDescent="0.25">
      <c r="B7163" s="257">
        <v>7100</v>
      </c>
      <c r="C7163" s="256">
        <v>91.691197211937578</v>
      </c>
    </row>
    <row r="7164" spans="2:3" x14ac:dyDescent="0.25">
      <c r="B7164" s="257">
        <v>7101</v>
      </c>
      <c r="C7164" s="256">
        <v>110.43773851082315</v>
      </c>
    </row>
    <row r="7165" spans="2:3" x14ac:dyDescent="0.25">
      <c r="B7165" s="257">
        <v>7102</v>
      </c>
      <c r="C7165" s="256">
        <v>131.43852645892463</v>
      </c>
    </row>
    <row r="7166" spans="2:3" x14ac:dyDescent="0.25">
      <c r="B7166" s="257">
        <v>7103</v>
      </c>
      <c r="C7166" s="256">
        <v>130.49380904046046</v>
      </c>
    </row>
    <row r="7167" spans="2:3" x14ac:dyDescent="0.25">
      <c r="B7167" s="257">
        <v>7104</v>
      </c>
      <c r="C7167" s="256">
        <v>142.90159935668046</v>
      </c>
    </row>
    <row r="7168" spans="2:3" x14ac:dyDescent="0.25">
      <c r="B7168" s="257">
        <v>7105</v>
      </c>
      <c r="C7168" s="256">
        <v>82.167732002781889</v>
      </c>
    </row>
    <row r="7169" spans="2:3" x14ac:dyDescent="0.25">
      <c r="B7169" s="257">
        <v>7106</v>
      </c>
      <c r="C7169" s="256">
        <v>123.42744023590754</v>
      </c>
    </row>
    <row r="7170" spans="2:3" x14ac:dyDescent="0.25">
      <c r="B7170" s="257">
        <v>7107</v>
      </c>
      <c r="C7170" s="256">
        <v>117.09816548901803</v>
      </c>
    </row>
    <row r="7171" spans="2:3" x14ac:dyDescent="0.25">
      <c r="B7171" s="257">
        <v>7108</v>
      </c>
      <c r="C7171" s="256">
        <v>137.08195875704362</v>
      </c>
    </row>
    <row r="7172" spans="2:3" x14ac:dyDescent="0.25">
      <c r="B7172" s="257">
        <v>7109</v>
      </c>
      <c r="C7172" s="256">
        <v>94.61313566232451</v>
      </c>
    </row>
    <row r="7173" spans="2:3" x14ac:dyDescent="0.25">
      <c r="B7173" s="257">
        <v>7110</v>
      </c>
      <c r="C7173" s="256">
        <v>151.38310171683818</v>
      </c>
    </row>
    <row r="7174" spans="2:3" x14ac:dyDescent="0.25">
      <c r="B7174" s="257">
        <v>7111</v>
      </c>
      <c r="C7174" s="256">
        <v>89.617670752816807</v>
      </c>
    </row>
    <row r="7175" spans="2:3" x14ac:dyDescent="0.25">
      <c r="B7175" s="257">
        <v>7112</v>
      </c>
      <c r="C7175" s="256">
        <v>86.395772317872044</v>
      </c>
    </row>
    <row r="7176" spans="2:3" x14ac:dyDescent="0.25">
      <c r="B7176" s="257">
        <v>7113</v>
      </c>
      <c r="C7176" s="256">
        <v>95.58891229574202</v>
      </c>
    </row>
    <row r="7177" spans="2:3" x14ac:dyDescent="0.25">
      <c r="B7177" s="257">
        <v>7114</v>
      </c>
      <c r="C7177" s="256">
        <v>152.53474531171497</v>
      </c>
    </row>
    <row r="7178" spans="2:3" x14ac:dyDescent="0.25">
      <c r="B7178" s="257">
        <v>7115</v>
      </c>
      <c r="C7178" s="256">
        <v>159.40545904700144</v>
      </c>
    </row>
    <row r="7179" spans="2:3" x14ac:dyDescent="0.25">
      <c r="B7179" s="257">
        <v>7116</v>
      </c>
      <c r="C7179" s="256">
        <v>104.34531386367013</v>
      </c>
    </row>
    <row r="7180" spans="2:3" x14ac:dyDescent="0.25">
      <c r="B7180" s="257">
        <v>7117</v>
      </c>
      <c r="C7180" s="256">
        <v>97.523147769812056</v>
      </c>
    </row>
    <row r="7181" spans="2:3" x14ac:dyDescent="0.25">
      <c r="B7181" s="257">
        <v>7118</v>
      </c>
      <c r="C7181" s="256">
        <v>108.97094720076525</v>
      </c>
    </row>
    <row r="7182" spans="2:3" x14ac:dyDescent="0.25">
      <c r="B7182" s="257">
        <v>7119</v>
      </c>
      <c r="C7182" s="256">
        <v>100.08688533195944</v>
      </c>
    </row>
    <row r="7183" spans="2:3" x14ac:dyDescent="0.25">
      <c r="B7183" s="257">
        <v>7120</v>
      </c>
      <c r="C7183" s="256">
        <v>163.18535723800693</v>
      </c>
    </row>
    <row r="7184" spans="2:3" x14ac:dyDescent="0.25">
      <c r="B7184" s="257">
        <v>7121</v>
      </c>
      <c r="C7184" s="256">
        <v>138.11687387101094</v>
      </c>
    </row>
    <row r="7185" spans="2:3" x14ac:dyDescent="0.25">
      <c r="B7185" s="257">
        <v>7122</v>
      </c>
      <c r="C7185" s="256">
        <v>108.01492829722099</v>
      </c>
    </row>
    <row r="7186" spans="2:3" x14ac:dyDescent="0.25">
      <c r="B7186" s="257">
        <v>7123</v>
      </c>
      <c r="C7186" s="256">
        <v>97.734220801212345</v>
      </c>
    </row>
    <row r="7187" spans="2:3" x14ac:dyDescent="0.25">
      <c r="B7187" s="257">
        <v>7124</v>
      </c>
      <c r="C7187" s="256">
        <v>166.8525611194994</v>
      </c>
    </row>
    <row r="7188" spans="2:3" x14ac:dyDescent="0.25">
      <c r="B7188" s="257">
        <v>7125</v>
      </c>
      <c r="C7188" s="256">
        <v>133.36938667687431</v>
      </c>
    </row>
    <row r="7189" spans="2:3" x14ac:dyDescent="0.25">
      <c r="B7189" s="257">
        <v>7126</v>
      </c>
      <c r="C7189" s="256">
        <v>174.75927335505833</v>
      </c>
    </row>
    <row r="7190" spans="2:3" x14ac:dyDescent="0.25">
      <c r="B7190" s="257">
        <v>7127</v>
      </c>
      <c r="C7190" s="256">
        <v>115.32314593977445</v>
      </c>
    </row>
    <row r="7191" spans="2:3" x14ac:dyDescent="0.25">
      <c r="B7191" s="257">
        <v>7128</v>
      </c>
      <c r="C7191" s="256">
        <v>80.879942248709312</v>
      </c>
    </row>
    <row r="7192" spans="2:3" x14ac:dyDescent="0.25">
      <c r="B7192" s="257">
        <v>7129</v>
      </c>
      <c r="C7192" s="256">
        <v>132.44817520473225</v>
      </c>
    </row>
    <row r="7193" spans="2:3" x14ac:dyDescent="0.25">
      <c r="B7193" s="257">
        <v>7130</v>
      </c>
      <c r="C7193" s="256">
        <v>123.06859420249435</v>
      </c>
    </row>
    <row r="7194" spans="2:3" x14ac:dyDescent="0.25">
      <c r="B7194" s="257">
        <v>7131</v>
      </c>
      <c r="C7194" s="256">
        <v>133.18553200131916</v>
      </c>
    </row>
    <row r="7195" spans="2:3" x14ac:dyDescent="0.25">
      <c r="B7195" s="257">
        <v>7132</v>
      </c>
      <c r="C7195" s="256">
        <v>131.41514344205697</v>
      </c>
    </row>
    <row r="7196" spans="2:3" x14ac:dyDescent="0.25">
      <c r="B7196" s="257">
        <v>7133</v>
      </c>
      <c r="C7196" s="256">
        <v>115.0463444103453</v>
      </c>
    </row>
    <row r="7197" spans="2:3" x14ac:dyDescent="0.25">
      <c r="B7197" s="257">
        <v>7134</v>
      </c>
      <c r="C7197" s="256">
        <v>76.687328322421166</v>
      </c>
    </row>
    <row r="7198" spans="2:3" x14ac:dyDescent="0.25">
      <c r="B7198" s="257">
        <v>7135</v>
      </c>
      <c r="C7198" s="256">
        <v>151.65161859954824</v>
      </c>
    </row>
    <row r="7199" spans="2:3" x14ac:dyDescent="0.25">
      <c r="B7199" s="257">
        <v>7136</v>
      </c>
      <c r="C7199" s="256">
        <v>117.3465707819398</v>
      </c>
    </row>
    <row r="7200" spans="2:3" x14ac:dyDescent="0.25">
      <c r="B7200" s="257">
        <v>7137</v>
      </c>
      <c r="C7200" s="256">
        <v>90.922645981175819</v>
      </c>
    </row>
    <row r="7201" spans="2:3" x14ac:dyDescent="0.25">
      <c r="B7201" s="257">
        <v>7138</v>
      </c>
      <c r="C7201" s="256">
        <v>137.07534462239698</v>
      </c>
    </row>
    <row r="7202" spans="2:3" x14ac:dyDescent="0.25">
      <c r="B7202" s="257">
        <v>7139</v>
      </c>
      <c r="C7202" s="256">
        <v>136.76690059838569</v>
      </c>
    </row>
    <row r="7203" spans="2:3" x14ac:dyDescent="0.25">
      <c r="B7203" s="257">
        <v>7140</v>
      </c>
      <c r="C7203" s="256">
        <v>154.2689392810469</v>
      </c>
    </row>
    <row r="7204" spans="2:3" x14ac:dyDescent="0.25">
      <c r="B7204" s="257">
        <v>7141</v>
      </c>
      <c r="C7204" s="256">
        <v>102.16372340779117</v>
      </c>
    </row>
    <row r="7205" spans="2:3" x14ac:dyDescent="0.25">
      <c r="B7205" s="257">
        <v>7142</v>
      </c>
      <c r="C7205" s="256">
        <v>132.53001652196656</v>
      </c>
    </row>
    <row r="7206" spans="2:3" x14ac:dyDescent="0.25">
      <c r="B7206" s="257">
        <v>7143</v>
      </c>
      <c r="C7206" s="256">
        <v>126.15123216097366</v>
      </c>
    </row>
    <row r="7207" spans="2:3" x14ac:dyDescent="0.25">
      <c r="B7207" s="257">
        <v>7144</v>
      </c>
      <c r="C7207" s="256">
        <v>100.2740841090226</v>
      </c>
    </row>
    <row r="7208" spans="2:3" x14ac:dyDescent="0.25">
      <c r="B7208" s="257">
        <v>7145</v>
      </c>
      <c r="C7208" s="256">
        <v>148.60894489192958</v>
      </c>
    </row>
    <row r="7209" spans="2:3" x14ac:dyDescent="0.25">
      <c r="B7209" s="257">
        <v>7146</v>
      </c>
      <c r="C7209" s="256">
        <v>88.436543613547968</v>
      </c>
    </row>
    <row r="7210" spans="2:3" x14ac:dyDescent="0.25">
      <c r="B7210" s="257">
        <v>7147</v>
      </c>
      <c r="C7210" s="256">
        <v>155.33620857813844</v>
      </c>
    </row>
    <row r="7211" spans="2:3" x14ac:dyDescent="0.25">
      <c r="B7211" s="257">
        <v>7148</v>
      </c>
      <c r="C7211" s="256">
        <v>112.02705563094479</v>
      </c>
    </row>
    <row r="7212" spans="2:3" x14ac:dyDescent="0.25">
      <c r="B7212" s="257">
        <v>7149</v>
      </c>
      <c r="C7212" s="256">
        <v>108.44438372734498</v>
      </c>
    </row>
    <row r="7213" spans="2:3" x14ac:dyDescent="0.25">
      <c r="B7213" s="257">
        <v>7150</v>
      </c>
      <c r="C7213" s="256">
        <v>123.78820433105849</v>
      </c>
    </row>
    <row r="7214" spans="2:3" x14ac:dyDescent="0.25">
      <c r="B7214" s="257">
        <v>7151</v>
      </c>
      <c r="C7214" s="256">
        <v>113.77553408980245</v>
      </c>
    </row>
    <row r="7215" spans="2:3" x14ac:dyDescent="0.25">
      <c r="B7215" s="257">
        <v>7152</v>
      </c>
      <c r="C7215" s="256">
        <v>105.66639175335179</v>
      </c>
    </row>
    <row r="7216" spans="2:3" x14ac:dyDescent="0.25">
      <c r="B7216" s="257">
        <v>7153</v>
      </c>
      <c r="C7216" s="256">
        <v>90.587686806399347</v>
      </c>
    </row>
    <row r="7217" spans="2:3" x14ac:dyDescent="0.25">
      <c r="B7217" s="257">
        <v>7154</v>
      </c>
      <c r="C7217" s="256">
        <v>115.81760887543734</v>
      </c>
    </row>
    <row r="7218" spans="2:3" x14ac:dyDescent="0.25">
      <c r="B7218" s="257">
        <v>7155</v>
      </c>
      <c r="C7218" s="256">
        <v>131.73301232197875</v>
      </c>
    </row>
    <row r="7219" spans="2:3" x14ac:dyDescent="0.25">
      <c r="B7219" s="257">
        <v>7156</v>
      </c>
      <c r="C7219" s="256">
        <v>126.76684777443174</v>
      </c>
    </row>
    <row r="7220" spans="2:3" x14ac:dyDescent="0.25">
      <c r="B7220" s="257">
        <v>7157</v>
      </c>
      <c r="C7220" s="256">
        <v>135.30517751926675</v>
      </c>
    </row>
    <row r="7221" spans="2:3" x14ac:dyDescent="0.25">
      <c r="B7221" s="257">
        <v>7158</v>
      </c>
      <c r="C7221" s="256">
        <v>149.47121172483344</v>
      </c>
    </row>
    <row r="7222" spans="2:3" x14ac:dyDescent="0.25">
      <c r="B7222" s="257">
        <v>7159</v>
      </c>
      <c r="C7222" s="256">
        <v>74.971664763953754</v>
      </c>
    </row>
    <row r="7223" spans="2:3" x14ac:dyDescent="0.25">
      <c r="B7223" s="257">
        <v>7160</v>
      </c>
      <c r="C7223" s="256">
        <v>138.62566964863805</v>
      </c>
    </row>
    <row r="7224" spans="2:3" x14ac:dyDescent="0.25">
      <c r="B7224" s="257">
        <v>7161</v>
      </c>
      <c r="C7224" s="256">
        <v>113.3236021597759</v>
      </c>
    </row>
    <row r="7225" spans="2:3" x14ac:dyDescent="0.25">
      <c r="B7225" s="257">
        <v>7162</v>
      </c>
      <c r="C7225" s="256">
        <v>141.43216754906365</v>
      </c>
    </row>
    <row r="7226" spans="2:3" x14ac:dyDescent="0.25">
      <c r="B7226" s="257">
        <v>7163</v>
      </c>
      <c r="C7226" s="256">
        <v>100.29858781735645</v>
      </c>
    </row>
    <row r="7227" spans="2:3" x14ac:dyDescent="0.25">
      <c r="B7227" s="257">
        <v>7164</v>
      </c>
      <c r="C7227" s="256">
        <v>122.66854904384188</v>
      </c>
    </row>
    <row r="7228" spans="2:3" x14ac:dyDescent="0.25">
      <c r="B7228" s="257">
        <v>7165</v>
      </c>
      <c r="C7228" s="256">
        <v>106.74101132219428</v>
      </c>
    </row>
    <row r="7229" spans="2:3" x14ac:dyDescent="0.25">
      <c r="B7229" s="257">
        <v>7166</v>
      </c>
      <c r="C7229" s="256">
        <v>159.7331060576806</v>
      </c>
    </row>
    <row r="7230" spans="2:3" x14ac:dyDescent="0.25">
      <c r="B7230" s="257">
        <v>7167</v>
      </c>
      <c r="C7230" s="256">
        <v>86.358190153087719</v>
      </c>
    </row>
    <row r="7231" spans="2:3" x14ac:dyDescent="0.25">
      <c r="B7231" s="257">
        <v>7168</v>
      </c>
      <c r="C7231" s="256">
        <v>125.18971816893911</v>
      </c>
    </row>
    <row r="7232" spans="2:3" x14ac:dyDescent="0.25">
      <c r="B7232" s="257">
        <v>7169</v>
      </c>
      <c r="C7232" s="256">
        <v>115.53034731791222</v>
      </c>
    </row>
    <row r="7233" spans="2:3" x14ac:dyDescent="0.25">
      <c r="B7233" s="257">
        <v>7170</v>
      </c>
      <c r="C7233" s="256">
        <v>132.63245968202293</v>
      </c>
    </row>
    <row r="7234" spans="2:3" x14ac:dyDescent="0.25">
      <c r="B7234" s="257">
        <v>7171</v>
      </c>
      <c r="C7234" s="256">
        <v>109.69456786705749</v>
      </c>
    </row>
    <row r="7235" spans="2:3" x14ac:dyDescent="0.25">
      <c r="B7235" s="257">
        <v>7172</v>
      </c>
      <c r="C7235" s="256">
        <v>122.03296393261385</v>
      </c>
    </row>
    <row r="7236" spans="2:3" x14ac:dyDescent="0.25">
      <c r="B7236" s="257">
        <v>7173</v>
      </c>
      <c r="C7236" s="256">
        <v>139.46808587385158</v>
      </c>
    </row>
    <row r="7237" spans="2:3" x14ac:dyDescent="0.25">
      <c r="B7237" s="257">
        <v>7174</v>
      </c>
      <c r="C7237" s="256">
        <v>117.40478368762953</v>
      </c>
    </row>
    <row r="7238" spans="2:3" x14ac:dyDescent="0.25">
      <c r="B7238" s="257">
        <v>7175</v>
      </c>
      <c r="C7238" s="256">
        <v>112.25616175891793</v>
      </c>
    </row>
    <row r="7239" spans="2:3" x14ac:dyDescent="0.25">
      <c r="B7239" s="257">
        <v>7176</v>
      </c>
      <c r="C7239" s="256">
        <v>117.74432127849109</v>
      </c>
    </row>
    <row r="7240" spans="2:3" x14ac:dyDescent="0.25">
      <c r="B7240" s="257">
        <v>7177</v>
      </c>
      <c r="C7240" s="256">
        <v>133.83224023070827</v>
      </c>
    </row>
    <row r="7241" spans="2:3" x14ac:dyDescent="0.25">
      <c r="B7241" s="257">
        <v>7178</v>
      </c>
      <c r="C7241" s="256">
        <v>136.48157692928081</v>
      </c>
    </row>
    <row r="7242" spans="2:3" x14ac:dyDescent="0.25">
      <c r="B7242" s="257">
        <v>7179</v>
      </c>
      <c r="C7242" s="256">
        <v>163.63633582089659</v>
      </c>
    </row>
    <row r="7243" spans="2:3" x14ac:dyDescent="0.25">
      <c r="B7243" s="257">
        <v>7180</v>
      </c>
      <c r="C7243" s="256">
        <v>124.08462573609474</v>
      </c>
    </row>
    <row r="7244" spans="2:3" x14ac:dyDescent="0.25">
      <c r="B7244" s="257">
        <v>7181</v>
      </c>
      <c r="C7244" s="256">
        <v>123.05970223294622</v>
      </c>
    </row>
    <row r="7245" spans="2:3" x14ac:dyDescent="0.25">
      <c r="B7245" s="257">
        <v>7182</v>
      </c>
      <c r="C7245" s="256">
        <v>122.59612973820057</v>
      </c>
    </row>
    <row r="7246" spans="2:3" x14ac:dyDescent="0.25">
      <c r="B7246" s="257">
        <v>7183</v>
      </c>
      <c r="C7246" s="256">
        <v>102.47172395552586</v>
      </c>
    </row>
    <row r="7247" spans="2:3" x14ac:dyDescent="0.25">
      <c r="B7247" s="257">
        <v>7184</v>
      </c>
      <c r="C7247" s="256">
        <v>103.88400465004078</v>
      </c>
    </row>
    <row r="7248" spans="2:3" x14ac:dyDescent="0.25">
      <c r="B7248" s="257">
        <v>7185</v>
      </c>
      <c r="C7248" s="256">
        <v>78.906972418795334</v>
      </c>
    </row>
    <row r="7249" spans="2:3" x14ac:dyDescent="0.25">
      <c r="B7249" s="257">
        <v>7186</v>
      </c>
      <c r="C7249" s="256">
        <v>148.41511227003284</v>
      </c>
    </row>
    <row r="7250" spans="2:3" x14ac:dyDescent="0.25">
      <c r="B7250" s="257">
        <v>7187</v>
      </c>
      <c r="C7250" s="256">
        <v>129.04247979926325</v>
      </c>
    </row>
    <row r="7251" spans="2:3" x14ac:dyDescent="0.25">
      <c r="B7251" s="257">
        <v>7188</v>
      </c>
      <c r="C7251" s="256">
        <v>111.76556650515815</v>
      </c>
    </row>
    <row r="7252" spans="2:3" x14ac:dyDescent="0.25">
      <c r="B7252" s="257">
        <v>7189</v>
      </c>
      <c r="C7252" s="256">
        <v>120.36220944926697</v>
      </c>
    </row>
    <row r="7253" spans="2:3" x14ac:dyDescent="0.25">
      <c r="B7253" s="257">
        <v>7190</v>
      </c>
      <c r="C7253" s="256">
        <v>137.26288076232458</v>
      </c>
    </row>
    <row r="7254" spans="2:3" x14ac:dyDescent="0.25">
      <c r="B7254" s="257">
        <v>7191</v>
      </c>
      <c r="C7254" s="256">
        <v>98.485236238138071</v>
      </c>
    </row>
    <row r="7255" spans="2:3" x14ac:dyDescent="0.25">
      <c r="B7255" s="257">
        <v>7192</v>
      </c>
      <c r="C7255" s="256">
        <v>111.13200421153238</v>
      </c>
    </row>
    <row r="7256" spans="2:3" x14ac:dyDescent="0.25">
      <c r="B7256" s="257">
        <v>7193</v>
      </c>
      <c r="C7256" s="256">
        <v>67.133436342517825</v>
      </c>
    </row>
    <row r="7257" spans="2:3" x14ac:dyDescent="0.25">
      <c r="B7257" s="257">
        <v>7194</v>
      </c>
      <c r="C7257" s="256">
        <v>100.23612043642015</v>
      </c>
    </row>
    <row r="7258" spans="2:3" x14ac:dyDescent="0.25">
      <c r="B7258" s="257">
        <v>7195</v>
      </c>
      <c r="C7258" s="256">
        <v>91.484770942783712</v>
      </c>
    </row>
    <row r="7259" spans="2:3" x14ac:dyDescent="0.25">
      <c r="B7259" s="257">
        <v>7196</v>
      </c>
      <c r="C7259" s="256">
        <v>172.47355998474424</v>
      </c>
    </row>
    <row r="7260" spans="2:3" x14ac:dyDescent="0.25">
      <c r="B7260" s="257">
        <v>7197</v>
      </c>
      <c r="C7260" s="256">
        <v>88.07990061955384</v>
      </c>
    </row>
    <row r="7261" spans="2:3" x14ac:dyDescent="0.25">
      <c r="B7261" s="257">
        <v>7198</v>
      </c>
      <c r="C7261" s="256">
        <v>100.10583207776722</v>
      </c>
    </row>
    <row r="7262" spans="2:3" x14ac:dyDescent="0.25">
      <c r="B7262" s="257">
        <v>7199</v>
      </c>
      <c r="C7262" s="256">
        <v>180.68758563256034</v>
      </c>
    </row>
    <row r="7263" spans="2:3" x14ac:dyDescent="0.25">
      <c r="B7263" s="257">
        <v>7200</v>
      </c>
      <c r="C7263" s="256">
        <v>140.9708254190634</v>
      </c>
    </row>
    <row r="7264" spans="2:3" x14ac:dyDescent="0.25">
      <c r="B7264" s="257">
        <v>7201</v>
      </c>
      <c r="C7264" s="256">
        <v>102.75007406350093</v>
      </c>
    </row>
    <row r="7265" spans="2:3" x14ac:dyDescent="0.25">
      <c r="B7265" s="257">
        <v>7202</v>
      </c>
      <c r="C7265" s="256">
        <v>168.59897178454884</v>
      </c>
    </row>
    <row r="7266" spans="2:3" x14ac:dyDescent="0.25">
      <c r="B7266" s="257">
        <v>7203</v>
      </c>
      <c r="C7266" s="256">
        <v>102.67396161853767</v>
      </c>
    </row>
    <row r="7267" spans="2:3" x14ac:dyDescent="0.25">
      <c r="B7267" s="257">
        <v>7204</v>
      </c>
      <c r="C7267" s="256">
        <v>96.283283746449257</v>
      </c>
    </row>
    <row r="7268" spans="2:3" x14ac:dyDescent="0.25">
      <c r="B7268" s="257">
        <v>7205</v>
      </c>
      <c r="C7268" s="256">
        <v>119.95440329038532</v>
      </c>
    </row>
    <row r="7269" spans="2:3" x14ac:dyDescent="0.25">
      <c r="B7269" s="257">
        <v>7206</v>
      </c>
      <c r="C7269" s="256">
        <v>111.61535898016889</v>
      </c>
    </row>
    <row r="7270" spans="2:3" x14ac:dyDescent="0.25">
      <c r="B7270" s="257">
        <v>7207</v>
      </c>
      <c r="C7270" s="256">
        <v>111.02487070265344</v>
      </c>
    </row>
    <row r="7271" spans="2:3" x14ac:dyDescent="0.25">
      <c r="B7271" s="257">
        <v>7208</v>
      </c>
      <c r="C7271" s="256">
        <v>144.56962234903466</v>
      </c>
    </row>
    <row r="7272" spans="2:3" x14ac:dyDescent="0.25">
      <c r="B7272" s="257">
        <v>7209</v>
      </c>
      <c r="C7272" s="256">
        <v>123.68652921678859</v>
      </c>
    </row>
    <row r="7273" spans="2:3" x14ac:dyDescent="0.25">
      <c r="B7273" s="257">
        <v>7210</v>
      </c>
      <c r="C7273" s="256">
        <v>124.55847106063692</v>
      </c>
    </row>
    <row r="7274" spans="2:3" x14ac:dyDescent="0.25">
      <c r="B7274" s="257">
        <v>7211</v>
      </c>
      <c r="C7274" s="256">
        <v>157.01221085952119</v>
      </c>
    </row>
    <row r="7275" spans="2:3" x14ac:dyDescent="0.25">
      <c r="B7275" s="257">
        <v>7212</v>
      </c>
      <c r="C7275" s="256">
        <v>123.41026275035698</v>
      </c>
    </row>
    <row r="7276" spans="2:3" x14ac:dyDescent="0.25">
      <c r="B7276" s="257">
        <v>7213</v>
      </c>
      <c r="C7276" s="256">
        <v>126.16090744166173</v>
      </c>
    </row>
    <row r="7277" spans="2:3" x14ac:dyDescent="0.25">
      <c r="B7277" s="257">
        <v>7214</v>
      </c>
      <c r="C7277" s="256">
        <v>112.38783034821157</v>
      </c>
    </row>
    <row r="7278" spans="2:3" x14ac:dyDescent="0.25">
      <c r="B7278" s="257">
        <v>7215</v>
      </c>
      <c r="C7278" s="256">
        <v>85.447440412207925</v>
      </c>
    </row>
    <row r="7279" spans="2:3" x14ac:dyDescent="0.25">
      <c r="B7279" s="257">
        <v>7216</v>
      </c>
      <c r="C7279" s="256">
        <v>135.34660564879786</v>
      </c>
    </row>
    <row r="7280" spans="2:3" x14ac:dyDescent="0.25">
      <c r="B7280" s="257">
        <v>7217</v>
      </c>
      <c r="C7280" s="256">
        <v>109.18503356746589</v>
      </c>
    </row>
    <row r="7281" spans="2:3" x14ac:dyDescent="0.25">
      <c r="B7281" s="257">
        <v>7218</v>
      </c>
      <c r="C7281" s="256">
        <v>109.77938893735694</v>
      </c>
    </row>
    <row r="7282" spans="2:3" x14ac:dyDescent="0.25">
      <c r="B7282" s="257">
        <v>7219</v>
      </c>
      <c r="C7282" s="256">
        <v>140.95580230501889</v>
      </c>
    </row>
    <row r="7283" spans="2:3" x14ac:dyDescent="0.25">
      <c r="B7283" s="257">
        <v>7220</v>
      </c>
      <c r="C7283" s="256">
        <v>94.911606595225919</v>
      </c>
    </row>
    <row r="7284" spans="2:3" x14ac:dyDescent="0.25">
      <c r="B7284" s="257">
        <v>7221</v>
      </c>
      <c r="C7284" s="256">
        <v>106.17283154531712</v>
      </c>
    </row>
    <row r="7285" spans="2:3" x14ac:dyDescent="0.25">
      <c r="B7285" s="257">
        <v>7222</v>
      </c>
      <c r="C7285" s="256">
        <v>138.1899514169931</v>
      </c>
    </row>
    <row r="7286" spans="2:3" x14ac:dyDescent="0.25">
      <c r="B7286" s="257">
        <v>7223</v>
      </c>
      <c r="C7286" s="256">
        <v>72.396689148888896</v>
      </c>
    </row>
    <row r="7287" spans="2:3" x14ac:dyDescent="0.25">
      <c r="B7287" s="257">
        <v>7224</v>
      </c>
      <c r="C7287" s="256">
        <v>114.67846975781053</v>
      </c>
    </row>
    <row r="7288" spans="2:3" x14ac:dyDescent="0.25">
      <c r="B7288" s="257">
        <v>7225</v>
      </c>
      <c r="C7288" s="256">
        <v>98.607806489650656</v>
      </c>
    </row>
    <row r="7289" spans="2:3" x14ac:dyDescent="0.25">
      <c r="B7289" s="257">
        <v>7226</v>
      </c>
      <c r="C7289" s="256">
        <v>141.02427289245253</v>
      </c>
    </row>
    <row r="7290" spans="2:3" x14ac:dyDescent="0.25">
      <c r="B7290" s="257">
        <v>7227</v>
      </c>
      <c r="C7290" s="256">
        <v>109.42327747939972</v>
      </c>
    </row>
    <row r="7291" spans="2:3" x14ac:dyDescent="0.25">
      <c r="B7291" s="257">
        <v>7228</v>
      </c>
      <c r="C7291" s="256">
        <v>122.8925798711355</v>
      </c>
    </row>
    <row r="7292" spans="2:3" x14ac:dyDescent="0.25">
      <c r="B7292" s="257">
        <v>7229</v>
      </c>
      <c r="C7292" s="256">
        <v>104.35077173051525</v>
      </c>
    </row>
    <row r="7293" spans="2:3" x14ac:dyDescent="0.25">
      <c r="B7293" s="257">
        <v>7230</v>
      </c>
      <c r="C7293" s="256">
        <v>98.045843890213007</v>
      </c>
    </row>
    <row r="7294" spans="2:3" x14ac:dyDescent="0.25">
      <c r="B7294" s="257">
        <v>7231</v>
      </c>
      <c r="C7294" s="256">
        <v>141.43589335378306</v>
      </c>
    </row>
    <row r="7295" spans="2:3" x14ac:dyDescent="0.25">
      <c r="B7295" s="257">
        <v>7232</v>
      </c>
      <c r="C7295" s="256">
        <v>123.5412597990518</v>
      </c>
    </row>
    <row r="7296" spans="2:3" x14ac:dyDescent="0.25">
      <c r="B7296" s="257">
        <v>7233</v>
      </c>
      <c r="C7296" s="256">
        <v>117.20156873729381</v>
      </c>
    </row>
    <row r="7297" spans="2:3" x14ac:dyDescent="0.25">
      <c r="B7297" s="257">
        <v>7234</v>
      </c>
      <c r="C7297" s="256">
        <v>91.897846054665806</v>
      </c>
    </row>
    <row r="7298" spans="2:3" x14ac:dyDescent="0.25">
      <c r="B7298" s="257">
        <v>7235</v>
      </c>
      <c r="C7298" s="256">
        <v>146.50637032089264</v>
      </c>
    </row>
    <row r="7299" spans="2:3" x14ac:dyDescent="0.25">
      <c r="B7299" s="257">
        <v>7236</v>
      </c>
      <c r="C7299" s="256">
        <v>88.301529825251606</v>
      </c>
    </row>
    <row r="7300" spans="2:3" x14ac:dyDescent="0.25">
      <c r="B7300" s="257">
        <v>7237</v>
      </c>
      <c r="C7300" s="256">
        <v>138.25179091503568</v>
      </c>
    </row>
    <row r="7301" spans="2:3" x14ac:dyDescent="0.25">
      <c r="B7301" s="257">
        <v>7238</v>
      </c>
      <c r="C7301" s="256">
        <v>88.415846408347505</v>
      </c>
    </row>
    <row r="7302" spans="2:3" x14ac:dyDescent="0.25">
      <c r="B7302" s="257">
        <v>7239</v>
      </c>
      <c r="C7302" s="256">
        <v>143.5952091612487</v>
      </c>
    </row>
    <row r="7303" spans="2:3" x14ac:dyDescent="0.25">
      <c r="B7303" s="257">
        <v>7240</v>
      </c>
      <c r="C7303" s="256">
        <v>138.7212875468152</v>
      </c>
    </row>
    <row r="7304" spans="2:3" x14ac:dyDescent="0.25">
      <c r="B7304" s="257">
        <v>7241</v>
      </c>
      <c r="C7304" s="256">
        <v>138.67444728000945</v>
      </c>
    </row>
    <row r="7305" spans="2:3" x14ac:dyDescent="0.25">
      <c r="B7305" s="257">
        <v>7242</v>
      </c>
      <c r="C7305" s="256">
        <v>95.78939249028096</v>
      </c>
    </row>
    <row r="7306" spans="2:3" x14ac:dyDescent="0.25">
      <c r="B7306" s="257">
        <v>7243</v>
      </c>
      <c r="C7306" s="256">
        <v>137.39014916889516</v>
      </c>
    </row>
    <row r="7307" spans="2:3" x14ac:dyDescent="0.25">
      <c r="B7307" s="257">
        <v>7244</v>
      </c>
      <c r="C7307" s="256">
        <v>101.47273225035735</v>
      </c>
    </row>
    <row r="7308" spans="2:3" x14ac:dyDescent="0.25">
      <c r="B7308" s="257">
        <v>7245</v>
      </c>
      <c r="C7308" s="256">
        <v>77.626862740058584</v>
      </c>
    </row>
    <row r="7309" spans="2:3" x14ac:dyDescent="0.25">
      <c r="B7309" s="257">
        <v>7246</v>
      </c>
      <c r="C7309" s="256">
        <v>122.79811620024061</v>
      </c>
    </row>
    <row r="7310" spans="2:3" x14ac:dyDescent="0.25">
      <c r="B7310" s="257">
        <v>7247</v>
      </c>
      <c r="C7310" s="256">
        <v>97.18795304823729</v>
      </c>
    </row>
    <row r="7311" spans="2:3" x14ac:dyDescent="0.25">
      <c r="B7311" s="257">
        <v>7248</v>
      </c>
      <c r="C7311" s="256">
        <v>92.224282453543537</v>
      </c>
    </row>
    <row r="7312" spans="2:3" x14ac:dyDescent="0.25">
      <c r="B7312" s="257">
        <v>7249</v>
      </c>
      <c r="C7312" s="256">
        <v>184.42754256629348</v>
      </c>
    </row>
    <row r="7313" spans="2:3" x14ac:dyDescent="0.25">
      <c r="B7313" s="257">
        <v>7250</v>
      </c>
      <c r="C7313" s="256">
        <v>136.47277469651755</v>
      </c>
    </row>
    <row r="7314" spans="2:3" x14ac:dyDescent="0.25">
      <c r="B7314" s="257">
        <v>7251</v>
      </c>
      <c r="C7314" s="256">
        <v>101.93119645416856</v>
      </c>
    </row>
    <row r="7315" spans="2:3" x14ac:dyDescent="0.25">
      <c r="B7315" s="257">
        <v>7252</v>
      </c>
      <c r="C7315" s="256">
        <v>154.02845978762178</v>
      </c>
    </row>
    <row r="7316" spans="2:3" x14ac:dyDescent="0.25">
      <c r="B7316" s="257">
        <v>7253</v>
      </c>
      <c r="C7316" s="256">
        <v>111.3737373234315</v>
      </c>
    </row>
    <row r="7317" spans="2:3" x14ac:dyDescent="0.25">
      <c r="B7317" s="257">
        <v>7254</v>
      </c>
      <c r="C7317" s="256">
        <v>114.08081772844396</v>
      </c>
    </row>
    <row r="7318" spans="2:3" x14ac:dyDescent="0.25">
      <c r="B7318" s="257">
        <v>7255</v>
      </c>
      <c r="C7318" s="256">
        <v>131.0940110014094</v>
      </c>
    </row>
    <row r="7319" spans="2:3" x14ac:dyDescent="0.25">
      <c r="B7319" s="257">
        <v>7256</v>
      </c>
      <c r="C7319" s="256">
        <v>125.06190450478914</v>
      </c>
    </row>
    <row r="7320" spans="2:3" x14ac:dyDescent="0.25">
      <c r="B7320" s="257">
        <v>7257</v>
      </c>
      <c r="C7320" s="256">
        <v>89.748809952071653</v>
      </c>
    </row>
    <row r="7321" spans="2:3" x14ac:dyDescent="0.25">
      <c r="B7321" s="257">
        <v>7258</v>
      </c>
      <c r="C7321" s="256">
        <v>97.821546493375365</v>
      </c>
    </row>
    <row r="7322" spans="2:3" x14ac:dyDescent="0.25">
      <c r="B7322" s="257">
        <v>7259</v>
      </c>
      <c r="C7322" s="256">
        <v>107.34445588818198</v>
      </c>
    </row>
    <row r="7323" spans="2:3" x14ac:dyDescent="0.25">
      <c r="B7323" s="257">
        <v>7260</v>
      </c>
      <c r="C7323" s="256">
        <v>128.62405120469714</v>
      </c>
    </row>
    <row r="7324" spans="2:3" x14ac:dyDescent="0.25">
      <c r="B7324" s="257">
        <v>7261</v>
      </c>
      <c r="C7324" s="256">
        <v>149.35555256741321</v>
      </c>
    </row>
    <row r="7325" spans="2:3" x14ac:dyDescent="0.25">
      <c r="B7325" s="257">
        <v>7262</v>
      </c>
      <c r="C7325" s="256">
        <v>93.132007370192412</v>
      </c>
    </row>
    <row r="7326" spans="2:3" x14ac:dyDescent="0.25">
      <c r="B7326" s="257">
        <v>7263</v>
      </c>
      <c r="C7326" s="256">
        <v>123.10778921468398</v>
      </c>
    </row>
    <row r="7327" spans="2:3" x14ac:dyDescent="0.25">
      <c r="B7327" s="257">
        <v>7264</v>
      </c>
      <c r="C7327" s="256">
        <v>156.83037962988107</v>
      </c>
    </row>
    <row r="7328" spans="2:3" x14ac:dyDescent="0.25">
      <c r="B7328" s="257">
        <v>7265</v>
      </c>
      <c r="C7328" s="256">
        <v>120.5995369502867</v>
      </c>
    </row>
    <row r="7329" spans="2:3" x14ac:dyDescent="0.25">
      <c r="B7329" s="257">
        <v>7266</v>
      </c>
      <c r="C7329" s="256">
        <v>88.359993381986641</v>
      </c>
    </row>
    <row r="7330" spans="2:3" x14ac:dyDescent="0.25">
      <c r="B7330" s="257">
        <v>7267</v>
      </c>
      <c r="C7330" s="256">
        <v>85.903323622296995</v>
      </c>
    </row>
    <row r="7331" spans="2:3" x14ac:dyDescent="0.25">
      <c r="B7331" s="257">
        <v>7268</v>
      </c>
      <c r="C7331" s="256">
        <v>130.89151683078603</v>
      </c>
    </row>
    <row r="7332" spans="2:3" x14ac:dyDescent="0.25">
      <c r="B7332" s="257">
        <v>7269</v>
      </c>
      <c r="C7332" s="256">
        <v>105.19661907153503</v>
      </c>
    </row>
    <row r="7333" spans="2:3" x14ac:dyDescent="0.25">
      <c r="B7333" s="257">
        <v>7270</v>
      </c>
      <c r="C7333" s="256">
        <v>71.603625608002375</v>
      </c>
    </row>
    <row r="7334" spans="2:3" x14ac:dyDescent="0.25">
      <c r="B7334" s="257">
        <v>7271</v>
      </c>
      <c r="C7334" s="256">
        <v>153.3520092146467</v>
      </c>
    </row>
    <row r="7335" spans="2:3" x14ac:dyDescent="0.25">
      <c r="B7335" s="257">
        <v>7272</v>
      </c>
      <c r="C7335" s="256">
        <v>147.43024464826695</v>
      </c>
    </row>
    <row r="7336" spans="2:3" x14ac:dyDescent="0.25">
      <c r="B7336" s="257">
        <v>7273</v>
      </c>
      <c r="C7336" s="256">
        <v>144.59806703646046</v>
      </c>
    </row>
    <row r="7337" spans="2:3" x14ac:dyDescent="0.25">
      <c r="B7337" s="257">
        <v>7274</v>
      </c>
      <c r="C7337" s="256">
        <v>123.78962655097264</v>
      </c>
    </row>
    <row r="7338" spans="2:3" x14ac:dyDescent="0.25">
      <c r="B7338" s="257">
        <v>7275</v>
      </c>
      <c r="C7338" s="256">
        <v>120.88021250201501</v>
      </c>
    </row>
    <row r="7339" spans="2:3" x14ac:dyDescent="0.25">
      <c r="B7339" s="257">
        <v>7276</v>
      </c>
      <c r="C7339" s="256">
        <v>106.05652263296935</v>
      </c>
    </row>
    <row r="7340" spans="2:3" x14ac:dyDescent="0.25">
      <c r="B7340" s="257">
        <v>7277</v>
      </c>
      <c r="C7340" s="256">
        <v>144.59974267239718</v>
      </c>
    </row>
    <row r="7341" spans="2:3" x14ac:dyDescent="0.25">
      <c r="B7341" s="257">
        <v>7278</v>
      </c>
      <c r="C7341" s="256">
        <v>153.68746456165439</v>
      </c>
    </row>
    <row r="7342" spans="2:3" x14ac:dyDescent="0.25">
      <c r="B7342" s="257">
        <v>7279</v>
      </c>
      <c r="C7342" s="256">
        <v>128.91608908708736</v>
      </c>
    </row>
    <row r="7343" spans="2:3" x14ac:dyDescent="0.25">
      <c r="B7343" s="257">
        <v>7280</v>
      </c>
      <c r="C7343" s="256">
        <v>84.0679975488043</v>
      </c>
    </row>
    <row r="7344" spans="2:3" x14ac:dyDescent="0.25">
      <c r="B7344" s="257">
        <v>7281</v>
      </c>
      <c r="C7344" s="256">
        <v>80.634791376462758</v>
      </c>
    </row>
    <row r="7345" spans="2:3" x14ac:dyDescent="0.25">
      <c r="B7345" s="257">
        <v>7282</v>
      </c>
      <c r="C7345" s="256">
        <v>98.353981466100549</v>
      </c>
    </row>
    <row r="7346" spans="2:3" x14ac:dyDescent="0.25">
      <c r="B7346" s="257">
        <v>7283</v>
      </c>
      <c r="C7346" s="256">
        <v>157.18157220386553</v>
      </c>
    </row>
    <row r="7347" spans="2:3" x14ac:dyDescent="0.25">
      <c r="B7347" s="257">
        <v>7284</v>
      </c>
      <c r="C7347" s="256">
        <v>105.07919501074964</v>
      </c>
    </row>
    <row r="7348" spans="2:3" x14ac:dyDescent="0.25">
      <c r="B7348" s="257">
        <v>7285</v>
      </c>
      <c r="C7348" s="256">
        <v>92.415379792338214</v>
      </c>
    </row>
    <row r="7349" spans="2:3" x14ac:dyDescent="0.25">
      <c r="B7349" s="257">
        <v>7286</v>
      </c>
      <c r="C7349" s="256">
        <v>105.02493243882519</v>
      </c>
    </row>
    <row r="7350" spans="2:3" x14ac:dyDescent="0.25">
      <c r="B7350" s="257">
        <v>7287</v>
      </c>
      <c r="C7350" s="256">
        <v>96.59910432459057</v>
      </c>
    </row>
    <row r="7351" spans="2:3" x14ac:dyDescent="0.25">
      <c r="B7351" s="257">
        <v>7288</v>
      </c>
      <c r="C7351" s="256">
        <v>133.71390755313735</v>
      </c>
    </row>
    <row r="7352" spans="2:3" x14ac:dyDescent="0.25">
      <c r="B7352" s="257">
        <v>7289</v>
      </c>
      <c r="C7352" s="256">
        <v>81.465779539475264</v>
      </c>
    </row>
    <row r="7353" spans="2:3" x14ac:dyDescent="0.25">
      <c r="B7353" s="257">
        <v>7290</v>
      </c>
      <c r="C7353" s="256">
        <v>105.45613761219145</v>
      </c>
    </row>
    <row r="7354" spans="2:3" x14ac:dyDescent="0.25">
      <c r="B7354" s="257">
        <v>7291</v>
      </c>
      <c r="C7354" s="256">
        <v>137.60948462623992</v>
      </c>
    </row>
    <row r="7355" spans="2:3" x14ac:dyDescent="0.25">
      <c r="B7355" s="257">
        <v>7292</v>
      </c>
      <c r="C7355" s="256">
        <v>98.837913735436913</v>
      </c>
    </row>
    <row r="7356" spans="2:3" x14ac:dyDescent="0.25">
      <c r="B7356" s="257">
        <v>7293</v>
      </c>
      <c r="C7356" s="256">
        <v>152.30331013826293</v>
      </c>
    </row>
    <row r="7357" spans="2:3" x14ac:dyDescent="0.25">
      <c r="B7357" s="257">
        <v>7294</v>
      </c>
      <c r="C7357" s="256">
        <v>126.62506313749081</v>
      </c>
    </row>
    <row r="7358" spans="2:3" x14ac:dyDescent="0.25">
      <c r="B7358" s="257">
        <v>7295</v>
      </c>
      <c r="C7358" s="256">
        <v>125.40970263154701</v>
      </c>
    </row>
    <row r="7359" spans="2:3" x14ac:dyDescent="0.25">
      <c r="B7359" s="257">
        <v>7296</v>
      </c>
      <c r="C7359" s="256">
        <v>117.35827010249557</v>
      </c>
    </row>
    <row r="7360" spans="2:3" x14ac:dyDescent="0.25">
      <c r="B7360" s="257">
        <v>7297</v>
      </c>
      <c r="C7360" s="256">
        <v>119.76207338218919</v>
      </c>
    </row>
    <row r="7361" spans="2:3" x14ac:dyDescent="0.25">
      <c r="B7361" s="257">
        <v>7298</v>
      </c>
      <c r="C7361" s="256">
        <v>141.09777206084107</v>
      </c>
    </row>
    <row r="7362" spans="2:3" x14ac:dyDescent="0.25">
      <c r="B7362" s="257">
        <v>7299</v>
      </c>
      <c r="C7362" s="256">
        <v>161.16566649371691</v>
      </c>
    </row>
    <row r="7363" spans="2:3" x14ac:dyDescent="0.25">
      <c r="B7363" s="257">
        <v>7300</v>
      </c>
      <c r="C7363" s="256">
        <v>142.3693651553707</v>
      </c>
    </row>
    <row r="7364" spans="2:3" x14ac:dyDescent="0.25">
      <c r="B7364" s="257">
        <v>7301</v>
      </c>
      <c r="C7364" s="256">
        <v>104.13642754079376</v>
      </c>
    </row>
    <row r="7365" spans="2:3" x14ac:dyDescent="0.25">
      <c r="B7365" s="257">
        <v>7302</v>
      </c>
      <c r="C7365" s="256">
        <v>131.63382816673482</v>
      </c>
    </row>
    <row r="7366" spans="2:3" x14ac:dyDescent="0.25">
      <c r="B7366" s="257">
        <v>7303</v>
      </c>
      <c r="C7366" s="256">
        <v>118.43200292551352</v>
      </c>
    </row>
    <row r="7367" spans="2:3" x14ac:dyDescent="0.25">
      <c r="B7367" s="257">
        <v>7304</v>
      </c>
      <c r="C7367" s="256">
        <v>154.38920680859025</v>
      </c>
    </row>
    <row r="7368" spans="2:3" x14ac:dyDescent="0.25">
      <c r="B7368" s="257">
        <v>7305</v>
      </c>
      <c r="C7368" s="256">
        <v>107.08879362680432</v>
      </c>
    </row>
    <row r="7369" spans="2:3" x14ac:dyDescent="0.25">
      <c r="B7369" s="257">
        <v>7306</v>
      </c>
      <c r="C7369" s="256">
        <v>126.22897651029612</v>
      </c>
    </row>
    <row r="7370" spans="2:3" x14ac:dyDescent="0.25">
      <c r="B7370" s="257">
        <v>7307</v>
      </c>
      <c r="C7370" s="256">
        <v>141.78917827798867</v>
      </c>
    </row>
    <row r="7371" spans="2:3" x14ac:dyDescent="0.25">
      <c r="B7371" s="257">
        <v>7308</v>
      </c>
      <c r="C7371" s="256">
        <v>143.1158809813885</v>
      </c>
    </row>
    <row r="7372" spans="2:3" x14ac:dyDescent="0.25">
      <c r="B7372" s="257">
        <v>7309</v>
      </c>
      <c r="C7372" s="256">
        <v>110.14463849570765</v>
      </c>
    </row>
    <row r="7373" spans="2:3" x14ac:dyDescent="0.25">
      <c r="B7373" s="257">
        <v>7310</v>
      </c>
      <c r="C7373" s="256">
        <v>130.91242301429588</v>
      </c>
    </row>
    <row r="7374" spans="2:3" x14ac:dyDescent="0.25">
      <c r="B7374" s="257">
        <v>7311</v>
      </c>
      <c r="C7374" s="256">
        <v>120.70762746423323</v>
      </c>
    </row>
    <row r="7375" spans="2:3" x14ac:dyDescent="0.25">
      <c r="B7375" s="257">
        <v>7312</v>
      </c>
      <c r="C7375" s="256">
        <v>107.45940306924655</v>
      </c>
    </row>
    <row r="7376" spans="2:3" x14ac:dyDescent="0.25">
      <c r="B7376" s="257">
        <v>7313</v>
      </c>
      <c r="C7376" s="256">
        <v>157.4262974782846</v>
      </c>
    </row>
    <row r="7377" spans="2:3" x14ac:dyDescent="0.25">
      <c r="B7377" s="257">
        <v>7314</v>
      </c>
      <c r="C7377" s="256">
        <v>110.7180947158196</v>
      </c>
    </row>
    <row r="7378" spans="2:3" x14ac:dyDescent="0.25">
      <c r="B7378" s="257">
        <v>7315</v>
      </c>
      <c r="C7378" s="256">
        <v>120.0087381767805</v>
      </c>
    </row>
    <row r="7379" spans="2:3" x14ac:dyDescent="0.25">
      <c r="B7379" s="257">
        <v>7316</v>
      </c>
      <c r="C7379" s="256">
        <v>100.46966964289561</v>
      </c>
    </row>
    <row r="7380" spans="2:3" x14ac:dyDescent="0.25">
      <c r="B7380" s="257">
        <v>7317</v>
      </c>
      <c r="C7380" s="256">
        <v>110.57914726522756</v>
      </c>
    </row>
    <row r="7381" spans="2:3" x14ac:dyDescent="0.25">
      <c r="B7381" s="257">
        <v>7318</v>
      </c>
      <c r="C7381" s="256">
        <v>117.88372423190924</v>
      </c>
    </row>
    <row r="7382" spans="2:3" x14ac:dyDescent="0.25">
      <c r="B7382" s="257">
        <v>7319</v>
      </c>
      <c r="C7382" s="256">
        <v>96.286129781885649</v>
      </c>
    </row>
    <row r="7383" spans="2:3" x14ac:dyDescent="0.25">
      <c r="B7383" s="257">
        <v>7320</v>
      </c>
      <c r="C7383" s="256">
        <v>100.46448481858005</v>
      </c>
    </row>
    <row r="7384" spans="2:3" x14ac:dyDescent="0.25">
      <c r="B7384" s="257">
        <v>7321</v>
      </c>
      <c r="C7384" s="256">
        <v>100.26261047391431</v>
      </c>
    </row>
    <row r="7385" spans="2:3" x14ac:dyDescent="0.25">
      <c r="B7385" s="257">
        <v>7322</v>
      </c>
      <c r="C7385" s="256">
        <v>121.36827306017108</v>
      </c>
    </row>
    <row r="7386" spans="2:3" x14ac:dyDescent="0.25">
      <c r="B7386" s="257">
        <v>7323</v>
      </c>
      <c r="C7386" s="256">
        <v>144.92504292361801</v>
      </c>
    </row>
    <row r="7387" spans="2:3" x14ac:dyDescent="0.25">
      <c r="B7387" s="257">
        <v>7324</v>
      </c>
      <c r="C7387" s="256">
        <v>168.46989725030949</v>
      </c>
    </row>
    <row r="7388" spans="2:3" x14ac:dyDescent="0.25">
      <c r="B7388" s="257">
        <v>7325</v>
      </c>
      <c r="C7388" s="256">
        <v>120.84957387113073</v>
      </c>
    </row>
    <row r="7389" spans="2:3" x14ac:dyDescent="0.25">
      <c r="B7389" s="257">
        <v>7326</v>
      </c>
      <c r="C7389" s="256">
        <v>116.36921562066352</v>
      </c>
    </row>
    <row r="7390" spans="2:3" x14ac:dyDescent="0.25">
      <c r="B7390" s="257">
        <v>7327</v>
      </c>
      <c r="C7390" s="256">
        <v>119.86349932830423</v>
      </c>
    </row>
    <row r="7391" spans="2:3" x14ac:dyDescent="0.25">
      <c r="B7391" s="257">
        <v>7328</v>
      </c>
      <c r="C7391" s="256">
        <v>108.54807086584503</v>
      </c>
    </row>
    <row r="7392" spans="2:3" x14ac:dyDescent="0.25">
      <c r="B7392" s="257">
        <v>7329</v>
      </c>
      <c r="C7392" s="256">
        <v>107.66477008804803</v>
      </c>
    </row>
    <row r="7393" spans="2:3" x14ac:dyDescent="0.25">
      <c r="B7393" s="257">
        <v>7330</v>
      </c>
      <c r="C7393" s="256">
        <v>167.40961186651828</v>
      </c>
    </row>
    <row r="7394" spans="2:3" x14ac:dyDescent="0.25">
      <c r="B7394" s="257">
        <v>7331</v>
      </c>
      <c r="C7394" s="256">
        <v>104.32442200860402</v>
      </c>
    </row>
    <row r="7395" spans="2:3" x14ac:dyDescent="0.25">
      <c r="B7395" s="257">
        <v>7332</v>
      </c>
      <c r="C7395" s="256">
        <v>100.09383462961037</v>
      </c>
    </row>
    <row r="7396" spans="2:3" x14ac:dyDescent="0.25">
      <c r="B7396" s="257">
        <v>7333</v>
      </c>
      <c r="C7396" s="256">
        <v>120.57702875696266</v>
      </c>
    </row>
    <row r="7397" spans="2:3" x14ac:dyDescent="0.25">
      <c r="B7397" s="257">
        <v>7334</v>
      </c>
      <c r="C7397" s="256">
        <v>111.91273505716407</v>
      </c>
    </row>
    <row r="7398" spans="2:3" x14ac:dyDescent="0.25">
      <c r="B7398" s="257">
        <v>7335</v>
      </c>
      <c r="C7398" s="256">
        <v>131.85054233419541</v>
      </c>
    </row>
    <row r="7399" spans="2:3" x14ac:dyDescent="0.25">
      <c r="B7399" s="257">
        <v>7336</v>
      </c>
      <c r="C7399" s="256">
        <v>136.27106574156386</v>
      </c>
    </row>
    <row r="7400" spans="2:3" x14ac:dyDescent="0.25">
      <c r="B7400" s="257">
        <v>7337</v>
      </c>
      <c r="C7400" s="256">
        <v>140.6138919625501</v>
      </c>
    </row>
    <row r="7401" spans="2:3" x14ac:dyDescent="0.25">
      <c r="B7401" s="257">
        <v>7338</v>
      </c>
      <c r="C7401" s="256">
        <v>149.74141046253041</v>
      </c>
    </row>
    <row r="7402" spans="2:3" x14ac:dyDescent="0.25">
      <c r="B7402" s="257">
        <v>7339</v>
      </c>
      <c r="C7402" s="256">
        <v>107.95510240406659</v>
      </c>
    </row>
    <row r="7403" spans="2:3" x14ac:dyDescent="0.25">
      <c r="B7403" s="257">
        <v>7340</v>
      </c>
      <c r="C7403" s="256">
        <v>101.06916126882589</v>
      </c>
    </row>
    <row r="7404" spans="2:3" x14ac:dyDescent="0.25">
      <c r="B7404" s="257">
        <v>7341</v>
      </c>
      <c r="C7404" s="256">
        <v>117.63781327881209</v>
      </c>
    </row>
    <row r="7405" spans="2:3" x14ac:dyDescent="0.25">
      <c r="B7405" s="257">
        <v>7342</v>
      </c>
      <c r="C7405" s="256">
        <v>109.36594719365795</v>
      </c>
    </row>
    <row r="7406" spans="2:3" x14ac:dyDescent="0.25">
      <c r="B7406" s="257">
        <v>7343</v>
      </c>
      <c r="C7406" s="256">
        <v>112.40488291004718</v>
      </c>
    </row>
    <row r="7407" spans="2:3" x14ac:dyDescent="0.25">
      <c r="B7407" s="257">
        <v>7344</v>
      </c>
      <c r="C7407" s="256">
        <v>136.30192074128553</v>
      </c>
    </row>
    <row r="7408" spans="2:3" x14ac:dyDescent="0.25">
      <c r="B7408" s="257">
        <v>7345</v>
      </c>
      <c r="C7408" s="256">
        <v>122.84285544858518</v>
      </c>
    </row>
    <row r="7409" spans="2:3" x14ac:dyDescent="0.25">
      <c r="B7409" s="257">
        <v>7346</v>
      </c>
      <c r="C7409" s="256">
        <v>124.47585751371814</v>
      </c>
    </row>
    <row r="7410" spans="2:3" x14ac:dyDescent="0.25">
      <c r="B7410" s="257">
        <v>7347</v>
      </c>
      <c r="C7410" s="256">
        <v>110.7706119064012</v>
      </c>
    </row>
    <row r="7411" spans="2:3" x14ac:dyDescent="0.25">
      <c r="B7411" s="257">
        <v>7348</v>
      </c>
      <c r="C7411" s="256">
        <v>90.747588820483585</v>
      </c>
    </row>
    <row r="7412" spans="2:3" x14ac:dyDescent="0.25">
      <c r="B7412" s="257">
        <v>7349</v>
      </c>
      <c r="C7412" s="256">
        <v>100.9786208022835</v>
      </c>
    </row>
    <row r="7413" spans="2:3" x14ac:dyDescent="0.25">
      <c r="B7413" s="257">
        <v>7350</v>
      </c>
      <c r="C7413" s="256">
        <v>114.0265739075076</v>
      </c>
    </row>
    <row r="7414" spans="2:3" x14ac:dyDescent="0.25">
      <c r="B7414" s="257">
        <v>7351</v>
      </c>
      <c r="C7414" s="256">
        <v>131.46985368250327</v>
      </c>
    </row>
    <row r="7415" spans="2:3" x14ac:dyDescent="0.25">
      <c r="B7415" s="257">
        <v>7352</v>
      </c>
      <c r="C7415" s="256">
        <v>153.21523926004735</v>
      </c>
    </row>
    <row r="7416" spans="2:3" x14ac:dyDescent="0.25">
      <c r="B7416" s="257">
        <v>7353</v>
      </c>
      <c r="C7416" s="256">
        <v>134.85336553270093</v>
      </c>
    </row>
    <row r="7417" spans="2:3" x14ac:dyDescent="0.25">
      <c r="B7417" s="257">
        <v>7354</v>
      </c>
      <c r="C7417" s="256">
        <v>102.41863116864994</v>
      </c>
    </row>
    <row r="7418" spans="2:3" x14ac:dyDescent="0.25">
      <c r="B7418" s="257">
        <v>7355</v>
      </c>
      <c r="C7418" s="256">
        <v>114.26407400087342</v>
      </c>
    </row>
    <row r="7419" spans="2:3" x14ac:dyDescent="0.25">
      <c r="B7419" s="257">
        <v>7356</v>
      </c>
      <c r="C7419" s="256">
        <v>142.05891376047168</v>
      </c>
    </row>
    <row r="7420" spans="2:3" x14ac:dyDescent="0.25">
      <c r="B7420" s="257">
        <v>7357</v>
      </c>
      <c r="C7420" s="256">
        <v>134.17948835585412</v>
      </c>
    </row>
    <row r="7421" spans="2:3" x14ac:dyDescent="0.25">
      <c r="B7421" s="257">
        <v>7358</v>
      </c>
      <c r="C7421" s="256">
        <v>80.909117492206292</v>
      </c>
    </row>
    <row r="7422" spans="2:3" x14ac:dyDescent="0.25">
      <c r="B7422" s="257">
        <v>7359</v>
      </c>
      <c r="C7422" s="256">
        <v>119.73508071175354</v>
      </c>
    </row>
    <row r="7423" spans="2:3" x14ac:dyDescent="0.25">
      <c r="B7423" s="257">
        <v>7360</v>
      </c>
      <c r="C7423" s="256">
        <v>120.0658749713224</v>
      </c>
    </row>
    <row r="7424" spans="2:3" x14ac:dyDescent="0.25">
      <c r="B7424" s="257">
        <v>7361</v>
      </c>
      <c r="C7424" s="256">
        <v>129.58352543658623</v>
      </c>
    </row>
    <row r="7425" spans="2:3" x14ac:dyDescent="0.25">
      <c r="B7425" s="257">
        <v>7362</v>
      </c>
      <c r="C7425" s="256">
        <v>124.67467603687955</v>
      </c>
    </row>
    <row r="7426" spans="2:3" x14ac:dyDescent="0.25">
      <c r="B7426" s="257">
        <v>7363</v>
      </c>
      <c r="C7426" s="256">
        <v>111.27624794552477</v>
      </c>
    </row>
    <row r="7427" spans="2:3" x14ac:dyDescent="0.25">
      <c r="B7427" s="257">
        <v>7364</v>
      </c>
      <c r="C7427" s="256">
        <v>156.32095723541951</v>
      </c>
    </row>
    <row r="7428" spans="2:3" x14ac:dyDescent="0.25">
      <c r="B7428" s="257">
        <v>7365</v>
      </c>
      <c r="C7428" s="256">
        <v>80.828051252476399</v>
      </c>
    </row>
    <row r="7429" spans="2:3" x14ac:dyDescent="0.25">
      <c r="B7429" s="257">
        <v>7366</v>
      </c>
      <c r="C7429" s="256">
        <v>135.37125299013368</v>
      </c>
    </row>
    <row r="7430" spans="2:3" x14ac:dyDescent="0.25">
      <c r="B7430" s="257">
        <v>7367</v>
      </c>
      <c r="C7430" s="256">
        <v>63.886834872415179</v>
      </c>
    </row>
    <row r="7431" spans="2:3" x14ac:dyDescent="0.25">
      <c r="B7431" s="257">
        <v>7368</v>
      </c>
      <c r="C7431" s="256">
        <v>125.23033079953447</v>
      </c>
    </row>
    <row r="7432" spans="2:3" x14ac:dyDescent="0.25">
      <c r="B7432" s="257">
        <v>7369</v>
      </c>
      <c r="C7432" s="256">
        <v>150.96738257672439</v>
      </c>
    </row>
    <row r="7433" spans="2:3" x14ac:dyDescent="0.25">
      <c r="B7433" s="257">
        <v>7370</v>
      </c>
      <c r="C7433" s="256">
        <v>67.553202493418794</v>
      </c>
    </row>
    <row r="7434" spans="2:3" x14ac:dyDescent="0.25">
      <c r="B7434" s="257">
        <v>7371</v>
      </c>
      <c r="C7434" s="256">
        <v>111.48986744988839</v>
      </c>
    </row>
    <row r="7435" spans="2:3" x14ac:dyDescent="0.25">
      <c r="B7435" s="257">
        <v>7372</v>
      </c>
      <c r="C7435" s="256">
        <v>145.73413625629365</v>
      </c>
    </row>
    <row r="7436" spans="2:3" x14ac:dyDescent="0.25">
      <c r="B7436" s="257">
        <v>7373</v>
      </c>
      <c r="C7436" s="256">
        <v>129.00325925577917</v>
      </c>
    </row>
    <row r="7437" spans="2:3" x14ac:dyDescent="0.25">
      <c r="B7437" s="257">
        <v>7374</v>
      </c>
      <c r="C7437" s="256">
        <v>138.24374177485944</v>
      </c>
    </row>
    <row r="7438" spans="2:3" x14ac:dyDescent="0.25">
      <c r="B7438" s="257">
        <v>7375</v>
      </c>
      <c r="C7438" s="256">
        <v>158.05119873158424</v>
      </c>
    </row>
    <row r="7439" spans="2:3" x14ac:dyDescent="0.25">
      <c r="B7439" s="257">
        <v>7376</v>
      </c>
      <c r="C7439" s="256">
        <v>149.9893617910538</v>
      </c>
    </row>
    <row r="7440" spans="2:3" x14ac:dyDescent="0.25">
      <c r="B7440" s="257">
        <v>7377</v>
      </c>
      <c r="C7440" s="256">
        <v>128.99056979688501</v>
      </c>
    </row>
    <row r="7441" spans="2:3" x14ac:dyDescent="0.25">
      <c r="B7441" s="257">
        <v>7378</v>
      </c>
      <c r="C7441" s="256">
        <v>147.99816103690429</v>
      </c>
    </row>
    <row r="7442" spans="2:3" x14ac:dyDescent="0.25">
      <c r="B7442" s="257">
        <v>7379</v>
      </c>
      <c r="C7442" s="256">
        <v>147.49923503893251</v>
      </c>
    </row>
    <row r="7443" spans="2:3" x14ac:dyDescent="0.25">
      <c r="B7443" s="257">
        <v>7380</v>
      </c>
      <c r="C7443" s="256">
        <v>81.73293072763623</v>
      </c>
    </row>
    <row r="7444" spans="2:3" x14ac:dyDescent="0.25">
      <c r="B7444" s="257">
        <v>7381</v>
      </c>
      <c r="C7444" s="256">
        <v>141.60919741952242</v>
      </c>
    </row>
    <row r="7445" spans="2:3" x14ac:dyDescent="0.25">
      <c r="B7445" s="257">
        <v>7382</v>
      </c>
      <c r="C7445" s="256">
        <v>123.80465729148777</v>
      </c>
    </row>
    <row r="7446" spans="2:3" x14ac:dyDescent="0.25">
      <c r="B7446" s="257">
        <v>7383</v>
      </c>
      <c r="C7446" s="256">
        <v>99.247018556935515</v>
      </c>
    </row>
    <row r="7447" spans="2:3" x14ac:dyDescent="0.25">
      <c r="B7447" s="257">
        <v>7384</v>
      </c>
      <c r="C7447" s="256">
        <v>127.39416865829685</v>
      </c>
    </row>
    <row r="7448" spans="2:3" x14ac:dyDescent="0.25">
      <c r="B7448" s="257">
        <v>7385</v>
      </c>
      <c r="C7448" s="256">
        <v>110.14390452949938</v>
      </c>
    </row>
    <row r="7449" spans="2:3" x14ac:dyDescent="0.25">
      <c r="B7449" s="257">
        <v>7386</v>
      </c>
      <c r="C7449" s="256">
        <v>92.895657551367663</v>
      </c>
    </row>
    <row r="7450" spans="2:3" x14ac:dyDescent="0.25">
      <c r="B7450" s="257">
        <v>7387</v>
      </c>
      <c r="C7450" s="256">
        <v>114.56828336514077</v>
      </c>
    </row>
    <row r="7451" spans="2:3" x14ac:dyDescent="0.25">
      <c r="B7451" s="257">
        <v>7388</v>
      </c>
      <c r="C7451" s="256">
        <v>98.531405539756122</v>
      </c>
    </row>
    <row r="7452" spans="2:3" x14ac:dyDescent="0.25">
      <c r="B7452" s="257">
        <v>7389</v>
      </c>
      <c r="C7452" s="256">
        <v>112.37109082938746</v>
      </c>
    </row>
    <row r="7453" spans="2:3" x14ac:dyDescent="0.25">
      <c r="B7453" s="257">
        <v>7390</v>
      </c>
      <c r="C7453" s="256">
        <v>108.84247423443504</v>
      </c>
    </row>
    <row r="7454" spans="2:3" x14ac:dyDescent="0.25">
      <c r="B7454" s="257">
        <v>7391</v>
      </c>
      <c r="C7454" s="256">
        <v>71.273658378410488</v>
      </c>
    </row>
    <row r="7455" spans="2:3" x14ac:dyDescent="0.25">
      <c r="B7455" s="257">
        <v>7392</v>
      </c>
      <c r="C7455" s="256">
        <v>149.164662116084</v>
      </c>
    </row>
    <row r="7456" spans="2:3" x14ac:dyDescent="0.25">
      <c r="B7456" s="257">
        <v>7393</v>
      </c>
      <c r="C7456" s="256">
        <v>77.165117454593656</v>
      </c>
    </row>
    <row r="7457" spans="2:3" x14ac:dyDescent="0.25">
      <c r="B7457" s="257">
        <v>7394</v>
      </c>
      <c r="C7457" s="256">
        <v>84.288969006572501</v>
      </c>
    </row>
    <row r="7458" spans="2:3" x14ac:dyDescent="0.25">
      <c r="B7458" s="257">
        <v>7395</v>
      </c>
      <c r="C7458" s="256">
        <v>142.03716489613274</v>
      </c>
    </row>
    <row r="7459" spans="2:3" x14ac:dyDescent="0.25">
      <c r="B7459" s="257">
        <v>7396</v>
      </c>
      <c r="C7459" s="256">
        <v>96.087050295394619</v>
      </c>
    </row>
    <row r="7460" spans="2:3" x14ac:dyDescent="0.25">
      <c r="B7460" s="257">
        <v>7397</v>
      </c>
      <c r="C7460" s="256">
        <v>149.12143854280566</v>
      </c>
    </row>
    <row r="7461" spans="2:3" x14ac:dyDescent="0.25">
      <c r="B7461" s="257">
        <v>7398</v>
      </c>
      <c r="C7461" s="256">
        <v>138.91782411519927</v>
      </c>
    </row>
    <row r="7462" spans="2:3" x14ac:dyDescent="0.25">
      <c r="B7462" s="257">
        <v>7399</v>
      </c>
      <c r="C7462" s="256">
        <v>136.11624758930964</v>
      </c>
    </row>
    <row r="7463" spans="2:3" x14ac:dyDescent="0.25">
      <c r="B7463" s="257">
        <v>7400</v>
      </c>
      <c r="C7463" s="256">
        <v>144.43793531792247</v>
      </c>
    </row>
    <row r="7464" spans="2:3" x14ac:dyDescent="0.25">
      <c r="B7464" s="257">
        <v>7401</v>
      </c>
      <c r="C7464" s="256">
        <v>94.785577214662098</v>
      </c>
    </row>
    <row r="7465" spans="2:3" x14ac:dyDescent="0.25">
      <c r="B7465" s="257">
        <v>7402</v>
      </c>
      <c r="C7465" s="256">
        <v>109.28249437992002</v>
      </c>
    </row>
    <row r="7466" spans="2:3" x14ac:dyDescent="0.25">
      <c r="B7466" s="257">
        <v>7403</v>
      </c>
      <c r="C7466" s="256">
        <v>116.35406380374182</v>
      </c>
    </row>
    <row r="7467" spans="2:3" x14ac:dyDescent="0.25">
      <c r="B7467" s="257">
        <v>7404</v>
      </c>
      <c r="C7467" s="256">
        <v>52.795677759912607</v>
      </c>
    </row>
    <row r="7468" spans="2:3" x14ac:dyDescent="0.25">
      <c r="B7468" s="257">
        <v>7405</v>
      </c>
      <c r="C7468" s="256">
        <v>102.25193031976845</v>
      </c>
    </row>
    <row r="7469" spans="2:3" x14ac:dyDescent="0.25">
      <c r="B7469" s="257">
        <v>7406</v>
      </c>
      <c r="C7469" s="256">
        <v>129.91785350676625</v>
      </c>
    </row>
    <row r="7470" spans="2:3" x14ac:dyDescent="0.25">
      <c r="B7470" s="257">
        <v>7407</v>
      </c>
      <c r="C7470" s="256">
        <v>142.62934426392542</v>
      </c>
    </row>
    <row r="7471" spans="2:3" x14ac:dyDescent="0.25">
      <c r="B7471" s="257">
        <v>7408</v>
      </c>
      <c r="C7471" s="256">
        <v>152.48959871122383</v>
      </c>
    </row>
    <row r="7472" spans="2:3" x14ac:dyDescent="0.25">
      <c r="B7472" s="257">
        <v>7409</v>
      </c>
      <c r="C7472" s="256">
        <v>140.57989564955417</v>
      </c>
    </row>
    <row r="7473" spans="2:3" x14ac:dyDescent="0.25">
      <c r="B7473" s="257">
        <v>7410</v>
      </c>
      <c r="C7473" s="256">
        <v>102.06016704476923</v>
      </c>
    </row>
    <row r="7474" spans="2:3" x14ac:dyDescent="0.25">
      <c r="B7474" s="257">
        <v>7411</v>
      </c>
      <c r="C7474" s="256">
        <v>119.59770727475487</v>
      </c>
    </row>
    <row r="7475" spans="2:3" x14ac:dyDescent="0.25">
      <c r="B7475" s="257">
        <v>7412</v>
      </c>
      <c r="C7475" s="256">
        <v>171.07825670929691</v>
      </c>
    </row>
    <row r="7476" spans="2:3" x14ac:dyDescent="0.25">
      <c r="B7476" s="257">
        <v>7413</v>
      </c>
      <c r="C7476" s="256">
        <v>133.00707341162166</v>
      </c>
    </row>
    <row r="7477" spans="2:3" x14ac:dyDescent="0.25">
      <c r="B7477" s="257">
        <v>7414</v>
      </c>
      <c r="C7477" s="256">
        <v>115.44284564827856</v>
      </c>
    </row>
    <row r="7478" spans="2:3" x14ac:dyDescent="0.25">
      <c r="B7478" s="257">
        <v>7415</v>
      </c>
      <c r="C7478" s="256">
        <v>102.59031252438886</v>
      </c>
    </row>
    <row r="7479" spans="2:3" x14ac:dyDescent="0.25">
      <c r="B7479" s="257">
        <v>7416</v>
      </c>
      <c r="C7479" s="256">
        <v>117.28296822228259</v>
      </c>
    </row>
    <row r="7480" spans="2:3" x14ac:dyDescent="0.25">
      <c r="B7480" s="257">
        <v>7417</v>
      </c>
      <c r="C7480" s="256">
        <v>112.30832127280775</v>
      </c>
    </row>
    <row r="7481" spans="2:3" x14ac:dyDescent="0.25">
      <c r="B7481" s="257">
        <v>7418</v>
      </c>
      <c r="C7481" s="256">
        <v>132.28828703473619</v>
      </c>
    </row>
    <row r="7482" spans="2:3" x14ac:dyDescent="0.25">
      <c r="B7482" s="257">
        <v>7419</v>
      </c>
      <c r="C7482" s="256">
        <v>131.16183906084231</v>
      </c>
    </row>
    <row r="7483" spans="2:3" x14ac:dyDescent="0.25">
      <c r="B7483" s="257">
        <v>7420</v>
      </c>
      <c r="C7483" s="256">
        <v>120.50954681405975</v>
      </c>
    </row>
    <row r="7484" spans="2:3" x14ac:dyDescent="0.25">
      <c r="B7484" s="257">
        <v>7421</v>
      </c>
      <c r="C7484" s="256">
        <v>135.33498150274269</v>
      </c>
    </row>
    <row r="7485" spans="2:3" x14ac:dyDescent="0.25">
      <c r="B7485" s="257">
        <v>7422</v>
      </c>
      <c r="C7485" s="256">
        <v>108.69273315203012</v>
      </c>
    </row>
    <row r="7486" spans="2:3" x14ac:dyDescent="0.25">
      <c r="B7486" s="257">
        <v>7423</v>
      </c>
      <c r="C7486" s="256">
        <v>131.20145839972136</v>
      </c>
    </row>
    <row r="7487" spans="2:3" x14ac:dyDescent="0.25">
      <c r="B7487" s="257">
        <v>7424</v>
      </c>
      <c r="C7487" s="256">
        <v>167.0389927964022</v>
      </c>
    </row>
    <row r="7488" spans="2:3" x14ac:dyDescent="0.25">
      <c r="B7488" s="257">
        <v>7425</v>
      </c>
      <c r="C7488" s="256">
        <v>61.569700459830862</v>
      </c>
    </row>
    <row r="7489" spans="2:3" x14ac:dyDescent="0.25">
      <c r="B7489" s="257">
        <v>7426</v>
      </c>
      <c r="C7489" s="256">
        <v>109.50056309756204</v>
      </c>
    </row>
    <row r="7490" spans="2:3" x14ac:dyDescent="0.25">
      <c r="B7490" s="257">
        <v>7427</v>
      </c>
      <c r="C7490" s="256">
        <v>108.06713146516969</v>
      </c>
    </row>
    <row r="7491" spans="2:3" x14ac:dyDescent="0.25">
      <c r="B7491" s="257">
        <v>7428</v>
      </c>
      <c r="C7491" s="256">
        <v>137.68362297620246</v>
      </c>
    </row>
    <row r="7492" spans="2:3" x14ac:dyDescent="0.25">
      <c r="B7492" s="257">
        <v>7429</v>
      </c>
      <c r="C7492" s="256">
        <v>148.64796054917443</v>
      </c>
    </row>
    <row r="7493" spans="2:3" x14ac:dyDescent="0.25">
      <c r="B7493" s="257">
        <v>7430</v>
      </c>
      <c r="C7493" s="256">
        <v>148.353228685467</v>
      </c>
    </row>
    <row r="7494" spans="2:3" x14ac:dyDescent="0.25">
      <c r="B7494" s="257">
        <v>7431</v>
      </c>
      <c r="C7494" s="256">
        <v>65.286307974662066</v>
      </c>
    </row>
    <row r="7495" spans="2:3" x14ac:dyDescent="0.25">
      <c r="B7495" s="257">
        <v>7432</v>
      </c>
      <c r="C7495" s="256">
        <v>158.70018175173328</v>
      </c>
    </row>
    <row r="7496" spans="2:3" x14ac:dyDescent="0.25">
      <c r="B7496" s="257">
        <v>7433</v>
      </c>
      <c r="C7496" s="256">
        <v>114.24581243666057</v>
      </c>
    </row>
    <row r="7497" spans="2:3" x14ac:dyDescent="0.25">
      <c r="B7497" s="257">
        <v>7434</v>
      </c>
      <c r="C7497" s="256">
        <v>121.24563390540999</v>
      </c>
    </row>
    <row r="7498" spans="2:3" x14ac:dyDescent="0.25">
      <c r="B7498" s="257">
        <v>7435</v>
      </c>
      <c r="C7498" s="256">
        <v>111.86047170426545</v>
      </c>
    </row>
    <row r="7499" spans="2:3" x14ac:dyDescent="0.25">
      <c r="B7499" s="257">
        <v>7436</v>
      </c>
      <c r="C7499" s="256">
        <v>150.94069694394545</v>
      </c>
    </row>
    <row r="7500" spans="2:3" x14ac:dyDescent="0.25">
      <c r="B7500" s="257">
        <v>7437</v>
      </c>
      <c r="C7500" s="256">
        <v>147.44031476929126</v>
      </c>
    </row>
    <row r="7501" spans="2:3" x14ac:dyDescent="0.25">
      <c r="B7501" s="257">
        <v>7438</v>
      </c>
      <c r="C7501" s="256">
        <v>128.02384909103532</v>
      </c>
    </row>
    <row r="7502" spans="2:3" x14ac:dyDescent="0.25">
      <c r="B7502" s="257">
        <v>7439</v>
      </c>
      <c r="C7502" s="256">
        <v>132.14040829114563</v>
      </c>
    </row>
    <row r="7503" spans="2:3" x14ac:dyDescent="0.25">
      <c r="B7503" s="257">
        <v>7440</v>
      </c>
      <c r="C7503" s="256">
        <v>97.183051882243404</v>
      </c>
    </row>
    <row r="7504" spans="2:3" x14ac:dyDescent="0.25">
      <c r="B7504" s="257">
        <v>7441</v>
      </c>
      <c r="C7504" s="256">
        <v>129.48375646807048</v>
      </c>
    </row>
    <row r="7505" spans="2:3" x14ac:dyDescent="0.25">
      <c r="B7505" s="257">
        <v>7442</v>
      </c>
      <c r="C7505" s="256">
        <v>102.2115613512362</v>
      </c>
    </row>
    <row r="7506" spans="2:3" x14ac:dyDescent="0.25">
      <c r="B7506" s="257">
        <v>7443</v>
      </c>
      <c r="C7506" s="256">
        <v>104.78308079165802</v>
      </c>
    </row>
    <row r="7507" spans="2:3" x14ac:dyDescent="0.25">
      <c r="B7507" s="257">
        <v>7444</v>
      </c>
      <c r="C7507" s="256">
        <v>109.54665034704675</v>
      </c>
    </row>
    <row r="7508" spans="2:3" x14ac:dyDescent="0.25">
      <c r="B7508" s="257">
        <v>7445</v>
      </c>
      <c r="C7508" s="256">
        <v>96.074336104718199</v>
      </c>
    </row>
    <row r="7509" spans="2:3" x14ac:dyDescent="0.25">
      <c r="B7509" s="257">
        <v>7446</v>
      </c>
      <c r="C7509" s="256">
        <v>124.9498612783343</v>
      </c>
    </row>
    <row r="7510" spans="2:3" x14ac:dyDescent="0.25">
      <c r="B7510" s="257">
        <v>7447</v>
      </c>
      <c r="C7510" s="256">
        <v>71.759890265670109</v>
      </c>
    </row>
    <row r="7511" spans="2:3" x14ac:dyDescent="0.25">
      <c r="B7511" s="257">
        <v>7448</v>
      </c>
      <c r="C7511" s="256">
        <v>113.16411184756936</v>
      </c>
    </row>
    <row r="7512" spans="2:3" x14ac:dyDescent="0.25">
      <c r="B7512" s="257">
        <v>7449</v>
      </c>
      <c r="C7512" s="256">
        <v>143.31793865882324</v>
      </c>
    </row>
    <row r="7513" spans="2:3" x14ac:dyDescent="0.25">
      <c r="B7513" s="257">
        <v>7450</v>
      </c>
      <c r="C7513" s="256">
        <v>133.26001934720767</v>
      </c>
    </row>
    <row r="7514" spans="2:3" x14ac:dyDescent="0.25">
      <c r="B7514" s="257">
        <v>7451</v>
      </c>
      <c r="C7514" s="256">
        <v>182.41551029131611</v>
      </c>
    </row>
    <row r="7515" spans="2:3" x14ac:dyDescent="0.25">
      <c r="B7515" s="257">
        <v>7452</v>
      </c>
      <c r="C7515" s="256">
        <v>125.78477580861622</v>
      </c>
    </row>
    <row r="7516" spans="2:3" x14ac:dyDescent="0.25">
      <c r="B7516" s="257">
        <v>7453</v>
      </c>
      <c r="C7516" s="256">
        <v>121.39568416855558</v>
      </c>
    </row>
    <row r="7517" spans="2:3" x14ac:dyDescent="0.25">
      <c r="B7517" s="257">
        <v>7454</v>
      </c>
      <c r="C7517" s="256">
        <v>101.29881477170457</v>
      </c>
    </row>
    <row r="7518" spans="2:3" x14ac:dyDescent="0.25">
      <c r="B7518" s="257">
        <v>7455</v>
      </c>
      <c r="C7518" s="256">
        <v>101.47268028925457</v>
      </c>
    </row>
    <row r="7519" spans="2:3" x14ac:dyDescent="0.25">
      <c r="B7519" s="257">
        <v>7456</v>
      </c>
      <c r="C7519" s="256">
        <v>169.78612010678418</v>
      </c>
    </row>
    <row r="7520" spans="2:3" x14ac:dyDescent="0.25">
      <c r="B7520" s="257">
        <v>7457</v>
      </c>
      <c r="C7520" s="256">
        <v>117.39854987159609</v>
      </c>
    </row>
    <row r="7521" spans="2:3" x14ac:dyDescent="0.25">
      <c r="B7521" s="257">
        <v>7458</v>
      </c>
      <c r="C7521" s="256">
        <v>140.83648837568708</v>
      </c>
    </row>
    <row r="7522" spans="2:3" x14ac:dyDescent="0.25">
      <c r="B7522" s="257">
        <v>7459</v>
      </c>
      <c r="C7522" s="256">
        <v>122.98700967013404</v>
      </c>
    </row>
    <row r="7523" spans="2:3" x14ac:dyDescent="0.25">
      <c r="B7523" s="257">
        <v>7460</v>
      </c>
      <c r="C7523" s="256">
        <v>93.461465639101903</v>
      </c>
    </row>
    <row r="7524" spans="2:3" x14ac:dyDescent="0.25">
      <c r="B7524" s="257">
        <v>7461</v>
      </c>
      <c r="C7524" s="256">
        <v>125.90142129140473</v>
      </c>
    </row>
    <row r="7525" spans="2:3" x14ac:dyDescent="0.25">
      <c r="B7525" s="257">
        <v>7462</v>
      </c>
      <c r="C7525" s="256">
        <v>143.07220609818</v>
      </c>
    </row>
    <row r="7526" spans="2:3" x14ac:dyDescent="0.25">
      <c r="B7526" s="257">
        <v>7463</v>
      </c>
      <c r="C7526" s="256">
        <v>124.62364015435178</v>
      </c>
    </row>
    <row r="7527" spans="2:3" x14ac:dyDescent="0.25">
      <c r="B7527" s="257">
        <v>7464</v>
      </c>
      <c r="C7527" s="256">
        <v>142.67988188810307</v>
      </c>
    </row>
    <row r="7528" spans="2:3" x14ac:dyDescent="0.25">
      <c r="B7528" s="257">
        <v>7465</v>
      </c>
      <c r="C7528" s="256">
        <v>146.27839365874686</v>
      </c>
    </row>
    <row r="7529" spans="2:3" x14ac:dyDescent="0.25">
      <c r="B7529" s="257">
        <v>7466</v>
      </c>
      <c r="C7529" s="256">
        <v>139.01252340054418</v>
      </c>
    </row>
    <row r="7530" spans="2:3" x14ac:dyDescent="0.25">
      <c r="B7530" s="257">
        <v>7467</v>
      </c>
      <c r="C7530" s="256">
        <v>114.25590795381294</v>
      </c>
    </row>
    <row r="7531" spans="2:3" x14ac:dyDescent="0.25">
      <c r="B7531" s="257">
        <v>7468</v>
      </c>
      <c r="C7531" s="256">
        <v>107.92917182894234</v>
      </c>
    </row>
    <row r="7532" spans="2:3" x14ac:dyDescent="0.25">
      <c r="B7532" s="257">
        <v>7469</v>
      </c>
      <c r="C7532" s="256">
        <v>127.46963239688597</v>
      </c>
    </row>
    <row r="7533" spans="2:3" x14ac:dyDescent="0.25">
      <c r="B7533" s="257">
        <v>7470</v>
      </c>
      <c r="C7533" s="256">
        <v>80.810480783099152</v>
      </c>
    </row>
    <row r="7534" spans="2:3" x14ac:dyDescent="0.25">
      <c r="B7534" s="257">
        <v>7471</v>
      </c>
      <c r="C7534" s="256">
        <v>116.27230186329439</v>
      </c>
    </row>
    <row r="7535" spans="2:3" x14ac:dyDescent="0.25">
      <c r="B7535" s="257">
        <v>7472</v>
      </c>
      <c r="C7535" s="256">
        <v>97.748422321232553</v>
      </c>
    </row>
    <row r="7536" spans="2:3" x14ac:dyDescent="0.25">
      <c r="B7536" s="257">
        <v>7473</v>
      </c>
      <c r="C7536" s="256">
        <v>137.24421543730955</v>
      </c>
    </row>
    <row r="7537" spans="2:3" x14ac:dyDescent="0.25">
      <c r="B7537" s="257">
        <v>7474</v>
      </c>
      <c r="C7537" s="256">
        <v>108.7045540812866</v>
      </c>
    </row>
    <row r="7538" spans="2:3" x14ac:dyDescent="0.25">
      <c r="B7538" s="257">
        <v>7475</v>
      </c>
      <c r="C7538" s="256">
        <v>145.69682054311599</v>
      </c>
    </row>
    <row r="7539" spans="2:3" x14ac:dyDescent="0.25">
      <c r="B7539" s="257">
        <v>7476</v>
      </c>
      <c r="C7539" s="256">
        <v>108.97433288463756</v>
      </c>
    </row>
    <row r="7540" spans="2:3" x14ac:dyDescent="0.25">
      <c r="B7540" s="257">
        <v>7477</v>
      </c>
      <c r="C7540" s="256">
        <v>85.684144545859013</v>
      </c>
    </row>
    <row r="7541" spans="2:3" x14ac:dyDescent="0.25">
      <c r="B7541" s="257">
        <v>7478</v>
      </c>
      <c r="C7541" s="256">
        <v>148.00140216437069</v>
      </c>
    </row>
    <row r="7542" spans="2:3" x14ac:dyDescent="0.25">
      <c r="B7542" s="257">
        <v>7479</v>
      </c>
      <c r="C7542" s="256">
        <v>76.895364480958065</v>
      </c>
    </row>
    <row r="7543" spans="2:3" x14ac:dyDescent="0.25">
      <c r="B7543" s="257">
        <v>7480</v>
      </c>
      <c r="C7543" s="256">
        <v>116.73698447524605</v>
      </c>
    </row>
    <row r="7544" spans="2:3" x14ac:dyDescent="0.25">
      <c r="B7544" s="257">
        <v>7481</v>
      </c>
      <c r="C7544" s="256">
        <v>128.11280188480799</v>
      </c>
    </row>
    <row r="7545" spans="2:3" x14ac:dyDescent="0.25">
      <c r="B7545" s="257">
        <v>7482</v>
      </c>
      <c r="C7545" s="256">
        <v>94.142805869484832</v>
      </c>
    </row>
    <row r="7546" spans="2:3" x14ac:dyDescent="0.25">
      <c r="B7546" s="257">
        <v>7483</v>
      </c>
      <c r="C7546" s="256">
        <v>109.58728408411613</v>
      </c>
    </row>
    <row r="7547" spans="2:3" x14ac:dyDescent="0.25">
      <c r="B7547" s="257">
        <v>7484</v>
      </c>
      <c r="C7547" s="256">
        <v>53.74602020972884</v>
      </c>
    </row>
    <row r="7548" spans="2:3" x14ac:dyDescent="0.25">
      <c r="B7548" s="257">
        <v>7485</v>
      </c>
      <c r="C7548" s="256">
        <v>109.7606690763081</v>
      </c>
    </row>
    <row r="7549" spans="2:3" x14ac:dyDescent="0.25">
      <c r="B7549" s="257">
        <v>7486</v>
      </c>
      <c r="C7549" s="256">
        <v>133.41794710041319</v>
      </c>
    </row>
    <row r="7550" spans="2:3" x14ac:dyDescent="0.25">
      <c r="B7550" s="257">
        <v>7487</v>
      </c>
      <c r="C7550" s="256">
        <v>166.12953190952155</v>
      </c>
    </row>
    <row r="7551" spans="2:3" x14ac:dyDescent="0.25">
      <c r="B7551" s="257">
        <v>7488</v>
      </c>
      <c r="C7551" s="256">
        <v>118.04048882670156</v>
      </c>
    </row>
    <row r="7552" spans="2:3" x14ac:dyDescent="0.25">
      <c r="B7552" s="257">
        <v>7489</v>
      </c>
      <c r="C7552" s="256">
        <v>109.70942589278671</v>
      </c>
    </row>
    <row r="7553" spans="2:3" x14ac:dyDescent="0.25">
      <c r="B7553" s="257">
        <v>7490</v>
      </c>
      <c r="C7553" s="256">
        <v>106.17704934222836</v>
      </c>
    </row>
    <row r="7554" spans="2:3" x14ac:dyDescent="0.25">
      <c r="B7554" s="257">
        <v>7491</v>
      </c>
      <c r="C7554" s="256">
        <v>146.97002321069985</v>
      </c>
    </row>
    <row r="7555" spans="2:3" x14ac:dyDescent="0.25">
      <c r="B7555" s="257">
        <v>7492</v>
      </c>
      <c r="C7555" s="256">
        <v>124.1766777402387</v>
      </c>
    </row>
    <row r="7556" spans="2:3" x14ac:dyDescent="0.25">
      <c r="B7556" s="257">
        <v>7493</v>
      </c>
      <c r="C7556" s="256">
        <v>117.43133483164809</v>
      </c>
    </row>
    <row r="7557" spans="2:3" x14ac:dyDescent="0.25">
      <c r="B7557" s="257">
        <v>7494</v>
      </c>
      <c r="C7557" s="256">
        <v>111.29570488910008</v>
      </c>
    </row>
    <row r="7558" spans="2:3" x14ac:dyDescent="0.25">
      <c r="B7558" s="257">
        <v>7495</v>
      </c>
      <c r="C7558" s="256">
        <v>142.13978537525651</v>
      </c>
    </row>
    <row r="7559" spans="2:3" x14ac:dyDescent="0.25">
      <c r="B7559" s="257">
        <v>7496</v>
      </c>
      <c r="C7559" s="256">
        <v>118.16037076978193</v>
      </c>
    </row>
    <row r="7560" spans="2:3" x14ac:dyDescent="0.25">
      <c r="B7560" s="257">
        <v>7497</v>
      </c>
      <c r="C7560" s="256">
        <v>125.31608625839471</v>
      </c>
    </row>
    <row r="7561" spans="2:3" x14ac:dyDescent="0.25">
      <c r="B7561" s="257">
        <v>7498</v>
      </c>
      <c r="C7561" s="256">
        <v>143.71723658298725</v>
      </c>
    </row>
    <row r="7562" spans="2:3" x14ac:dyDescent="0.25">
      <c r="B7562" s="257">
        <v>7499</v>
      </c>
      <c r="C7562" s="256">
        <v>117.40834916959923</v>
      </c>
    </row>
    <row r="7563" spans="2:3" x14ac:dyDescent="0.25">
      <c r="B7563" s="257">
        <v>7500</v>
      </c>
      <c r="C7563" s="256">
        <v>148.70460039735423</v>
      </c>
    </row>
    <row r="7564" spans="2:3" x14ac:dyDescent="0.25">
      <c r="B7564" s="257">
        <v>7501</v>
      </c>
      <c r="C7564" s="256">
        <v>158.46598275055416</v>
      </c>
    </row>
    <row r="7565" spans="2:3" x14ac:dyDescent="0.25">
      <c r="B7565" s="257">
        <v>7502</v>
      </c>
      <c r="C7565" s="256">
        <v>93.945230622964516</v>
      </c>
    </row>
    <row r="7566" spans="2:3" x14ac:dyDescent="0.25">
      <c r="B7566" s="257">
        <v>7503</v>
      </c>
      <c r="C7566" s="256">
        <v>121.46801380567742</v>
      </c>
    </row>
    <row r="7567" spans="2:3" x14ac:dyDescent="0.25">
      <c r="B7567" s="257">
        <v>7504</v>
      </c>
      <c r="C7567" s="256">
        <v>123.88508649529052</v>
      </c>
    </row>
    <row r="7568" spans="2:3" x14ac:dyDescent="0.25">
      <c r="B7568" s="257">
        <v>7505</v>
      </c>
      <c r="C7568" s="256">
        <v>146.6554712259188</v>
      </c>
    </row>
    <row r="7569" spans="2:3" x14ac:dyDescent="0.25">
      <c r="B7569" s="257">
        <v>7506</v>
      </c>
      <c r="C7569" s="256">
        <v>123.58481781080619</v>
      </c>
    </row>
    <row r="7570" spans="2:3" x14ac:dyDescent="0.25">
      <c r="B7570" s="257">
        <v>7507</v>
      </c>
      <c r="C7570" s="256">
        <v>150.31698296743161</v>
      </c>
    </row>
    <row r="7571" spans="2:3" x14ac:dyDescent="0.25">
      <c r="B7571" s="257">
        <v>7508</v>
      </c>
      <c r="C7571" s="256">
        <v>84.731532994772991</v>
      </c>
    </row>
    <row r="7572" spans="2:3" x14ac:dyDescent="0.25">
      <c r="B7572" s="257">
        <v>7509</v>
      </c>
      <c r="C7572" s="256">
        <v>107.97734369066501</v>
      </c>
    </row>
    <row r="7573" spans="2:3" x14ac:dyDescent="0.25">
      <c r="B7573" s="257">
        <v>7510</v>
      </c>
      <c r="C7573" s="256">
        <v>106.30108611322869</v>
      </c>
    </row>
    <row r="7574" spans="2:3" x14ac:dyDescent="0.25">
      <c r="B7574" s="257">
        <v>7511</v>
      </c>
      <c r="C7574" s="256">
        <v>126.16936705366919</v>
      </c>
    </row>
    <row r="7575" spans="2:3" x14ac:dyDescent="0.25">
      <c r="B7575" s="257">
        <v>7512</v>
      </c>
      <c r="C7575" s="256">
        <v>85.537931279374732</v>
      </c>
    </row>
    <row r="7576" spans="2:3" x14ac:dyDescent="0.25">
      <c r="B7576" s="257">
        <v>7513</v>
      </c>
      <c r="C7576" s="256">
        <v>149.38636437707189</v>
      </c>
    </row>
    <row r="7577" spans="2:3" x14ac:dyDescent="0.25">
      <c r="B7577" s="257">
        <v>7514</v>
      </c>
      <c r="C7577" s="256">
        <v>107.03368700894815</v>
      </c>
    </row>
    <row r="7578" spans="2:3" x14ac:dyDescent="0.25">
      <c r="B7578" s="257">
        <v>7515</v>
      </c>
      <c r="C7578" s="256">
        <v>116.49320393502944</v>
      </c>
    </row>
    <row r="7579" spans="2:3" x14ac:dyDescent="0.25">
      <c r="B7579" s="257">
        <v>7516</v>
      </c>
      <c r="C7579" s="256">
        <v>85.116290479651525</v>
      </c>
    </row>
    <row r="7580" spans="2:3" x14ac:dyDescent="0.25">
      <c r="B7580" s="257">
        <v>7517</v>
      </c>
      <c r="C7580" s="256">
        <v>148.32716548612277</v>
      </c>
    </row>
    <row r="7581" spans="2:3" x14ac:dyDescent="0.25">
      <c r="B7581" s="257">
        <v>7518</v>
      </c>
      <c r="C7581" s="256">
        <v>130.94937652865161</v>
      </c>
    </row>
    <row r="7582" spans="2:3" x14ac:dyDescent="0.25">
      <c r="B7582" s="257">
        <v>7519</v>
      </c>
      <c r="C7582" s="256">
        <v>101.49369122037271</v>
      </c>
    </row>
    <row r="7583" spans="2:3" x14ac:dyDescent="0.25">
      <c r="B7583" s="257">
        <v>7520</v>
      </c>
      <c r="C7583" s="256">
        <v>102.95795653972138</v>
      </c>
    </row>
    <row r="7584" spans="2:3" x14ac:dyDescent="0.25">
      <c r="B7584" s="257">
        <v>7521</v>
      </c>
      <c r="C7584" s="256">
        <v>162.87063978863324</v>
      </c>
    </row>
    <row r="7585" spans="2:3" x14ac:dyDescent="0.25">
      <c r="B7585" s="257">
        <v>7522</v>
      </c>
      <c r="C7585" s="256">
        <v>138.61221474774902</v>
      </c>
    </row>
    <row r="7586" spans="2:3" x14ac:dyDescent="0.25">
      <c r="B7586" s="257">
        <v>7523</v>
      </c>
      <c r="C7586" s="256">
        <v>118.11205914201398</v>
      </c>
    </row>
    <row r="7587" spans="2:3" x14ac:dyDescent="0.25">
      <c r="B7587" s="257">
        <v>7524</v>
      </c>
      <c r="C7587" s="256">
        <v>137.70102966151148</v>
      </c>
    </row>
    <row r="7588" spans="2:3" x14ac:dyDescent="0.25">
      <c r="B7588" s="257">
        <v>7525</v>
      </c>
      <c r="C7588" s="256">
        <v>128.97700339397275</v>
      </c>
    </row>
    <row r="7589" spans="2:3" x14ac:dyDescent="0.25">
      <c r="B7589" s="257">
        <v>7526</v>
      </c>
      <c r="C7589" s="256">
        <v>89.925704322209057</v>
      </c>
    </row>
    <row r="7590" spans="2:3" x14ac:dyDescent="0.25">
      <c r="B7590" s="257">
        <v>7527</v>
      </c>
      <c r="C7590" s="256">
        <v>164.30309258888383</v>
      </c>
    </row>
    <row r="7591" spans="2:3" x14ac:dyDescent="0.25">
      <c r="B7591" s="257">
        <v>7528</v>
      </c>
      <c r="C7591" s="256">
        <v>124.6687527473933</v>
      </c>
    </row>
    <row r="7592" spans="2:3" x14ac:dyDescent="0.25">
      <c r="B7592" s="257">
        <v>7529</v>
      </c>
      <c r="C7592" s="256">
        <v>107.15118346066714</v>
      </c>
    </row>
    <row r="7593" spans="2:3" x14ac:dyDescent="0.25">
      <c r="B7593" s="257">
        <v>7530</v>
      </c>
      <c r="C7593" s="256">
        <v>127.77397767526041</v>
      </c>
    </row>
    <row r="7594" spans="2:3" x14ac:dyDescent="0.25">
      <c r="B7594" s="257">
        <v>7531</v>
      </c>
      <c r="C7594" s="256">
        <v>138.51514941354273</v>
      </c>
    </row>
    <row r="7595" spans="2:3" x14ac:dyDescent="0.25">
      <c r="B7595" s="257">
        <v>7532</v>
      </c>
      <c r="C7595" s="256">
        <v>116.21285390044137</v>
      </c>
    </row>
    <row r="7596" spans="2:3" x14ac:dyDescent="0.25">
      <c r="B7596" s="257">
        <v>7533</v>
      </c>
      <c r="C7596" s="256">
        <v>101.56916337674831</v>
      </c>
    </row>
    <row r="7597" spans="2:3" x14ac:dyDescent="0.25">
      <c r="B7597" s="257">
        <v>7534</v>
      </c>
      <c r="C7597" s="256">
        <v>130.75679777936068</v>
      </c>
    </row>
    <row r="7598" spans="2:3" x14ac:dyDescent="0.25">
      <c r="B7598" s="257">
        <v>7535</v>
      </c>
      <c r="C7598" s="256">
        <v>132.89884891377531</v>
      </c>
    </row>
    <row r="7599" spans="2:3" x14ac:dyDescent="0.25">
      <c r="B7599" s="257">
        <v>7536</v>
      </c>
      <c r="C7599" s="256">
        <v>124.35502254452112</v>
      </c>
    </row>
    <row r="7600" spans="2:3" x14ac:dyDescent="0.25">
      <c r="B7600" s="257">
        <v>7537</v>
      </c>
      <c r="C7600" s="256">
        <v>155.79320948092965</v>
      </c>
    </row>
    <row r="7601" spans="2:3" x14ac:dyDescent="0.25">
      <c r="B7601" s="257">
        <v>7538</v>
      </c>
      <c r="C7601" s="256">
        <v>107.16384444007483</v>
      </c>
    </row>
    <row r="7602" spans="2:3" x14ac:dyDescent="0.25">
      <c r="B7602" s="257">
        <v>7539</v>
      </c>
      <c r="C7602" s="256">
        <v>142.73026088945525</v>
      </c>
    </row>
    <row r="7603" spans="2:3" x14ac:dyDescent="0.25">
      <c r="B7603" s="257">
        <v>7540</v>
      </c>
      <c r="C7603" s="256">
        <v>115.03186415449987</v>
      </c>
    </row>
    <row r="7604" spans="2:3" x14ac:dyDescent="0.25">
      <c r="B7604" s="257">
        <v>7541</v>
      </c>
      <c r="C7604" s="256">
        <v>121.15290836959346</v>
      </c>
    </row>
    <row r="7605" spans="2:3" x14ac:dyDescent="0.25">
      <c r="B7605" s="257">
        <v>7542</v>
      </c>
      <c r="C7605" s="256">
        <v>117.21173986875104</v>
      </c>
    </row>
    <row r="7606" spans="2:3" x14ac:dyDescent="0.25">
      <c r="B7606" s="257">
        <v>7543</v>
      </c>
      <c r="C7606" s="256">
        <v>130.82676431602948</v>
      </c>
    </row>
    <row r="7607" spans="2:3" x14ac:dyDescent="0.25">
      <c r="B7607" s="257">
        <v>7544</v>
      </c>
      <c r="C7607" s="256">
        <v>140.5320266406905</v>
      </c>
    </row>
    <row r="7608" spans="2:3" x14ac:dyDescent="0.25">
      <c r="B7608" s="257">
        <v>7545</v>
      </c>
      <c r="C7608" s="256">
        <v>99.665627375968867</v>
      </c>
    </row>
    <row r="7609" spans="2:3" x14ac:dyDescent="0.25">
      <c r="B7609" s="257">
        <v>7546</v>
      </c>
      <c r="C7609" s="256">
        <v>119.74548963541542</v>
      </c>
    </row>
    <row r="7610" spans="2:3" x14ac:dyDescent="0.25">
      <c r="B7610" s="257">
        <v>7547</v>
      </c>
      <c r="C7610" s="256">
        <v>122.75636546334373</v>
      </c>
    </row>
    <row r="7611" spans="2:3" x14ac:dyDescent="0.25">
      <c r="B7611" s="257">
        <v>7548</v>
      </c>
      <c r="C7611" s="256">
        <v>118.75809018438895</v>
      </c>
    </row>
    <row r="7612" spans="2:3" x14ac:dyDescent="0.25">
      <c r="B7612" s="257">
        <v>7549</v>
      </c>
      <c r="C7612" s="256">
        <v>98.909364580762585</v>
      </c>
    </row>
    <row r="7613" spans="2:3" x14ac:dyDescent="0.25">
      <c r="B7613" s="257">
        <v>7550</v>
      </c>
      <c r="C7613" s="256">
        <v>151.7546676801247</v>
      </c>
    </row>
    <row r="7614" spans="2:3" x14ac:dyDescent="0.25">
      <c r="B7614" s="257">
        <v>7551</v>
      </c>
      <c r="C7614" s="256">
        <v>80.905773011978923</v>
      </c>
    </row>
    <row r="7615" spans="2:3" x14ac:dyDescent="0.25">
      <c r="B7615" s="257">
        <v>7552</v>
      </c>
      <c r="C7615" s="256">
        <v>135.98534983302619</v>
      </c>
    </row>
    <row r="7616" spans="2:3" x14ac:dyDescent="0.25">
      <c r="B7616" s="257">
        <v>7553</v>
      </c>
      <c r="C7616" s="256">
        <v>162.91641569829818</v>
      </c>
    </row>
    <row r="7617" spans="2:3" x14ac:dyDescent="0.25">
      <c r="B7617" s="257">
        <v>7554</v>
      </c>
      <c r="C7617" s="256">
        <v>122.30393568827047</v>
      </c>
    </row>
    <row r="7618" spans="2:3" x14ac:dyDescent="0.25">
      <c r="B7618" s="257">
        <v>7555</v>
      </c>
      <c r="C7618" s="256">
        <v>103.82591484203016</v>
      </c>
    </row>
    <row r="7619" spans="2:3" x14ac:dyDescent="0.25">
      <c r="B7619" s="257">
        <v>7556</v>
      </c>
      <c r="C7619" s="256">
        <v>140.98966234012522</v>
      </c>
    </row>
    <row r="7620" spans="2:3" x14ac:dyDescent="0.25">
      <c r="B7620" s="257">
        <v>7557</v>
      </c>
      <c r="C7620" s="256">
        <v>103.68648758938208</v>
      </c>
    </row>
    <row r="7621" spans="2:3" x14ac:dyDescent="0.25">
      <c r="B7621" s="257">
        <v>7558</v>
      </c>
      <c r="C7621" s="256">
        <v>130.77320645440295</v>
      </c>
    </row>
    <row r="7622" spans="2:3" x14ac:dyDescent="0.25">
      <c r="B7622" s="257">
        <v>7559</v>
      </c>
      <c r="C7622" s="256">
        <v>125.81152126269232</v>
      </c>
    </row>
    <row r="7623" spans="2:3" x14ac:dyDescent="0.25">
      <c r="B7623" s="257">
        <v>7560</v>
      </c>
      <c r="C7623" s="256">
        <v>116.40522745903688</v>
      </c>
    </row>
    <row r="7624" spans="2:3" x14ac:dyDescent="0.25">
      <c r="B7624" s="257">
        <v>7561</v>
      </c>
      <c r="C7624" s="256">
        <v>144.45609317915904</v>
      </c>
    </row>
    <row r="7625" spans="2:3" x14ac:dyDescent="0.25">
      <c r="B7625" s="257">
        <v>7562</v>
      </c>
      <c r="C7625" s="256">
        <v>124.51748869212594</v>
      </c>
    </row>
    <row r="7626" spans="2:3" x14ac:dyDescent="0.25">
      <c r="B7626" s="257">
        <v>7563</v>
      </c>
      <c r="C7626" s="256">
        <v>129.10478635974246</v>
      </c>
    </row>
    <row r="7627" spans="2:3" x14ac:dyDescent="0.25">
      <c r="B7627" s="257">
        <v>7564</v>
      </c>
      <c r="C7627" s="256">
        <v>137.78137887683721</v>
      </c>
    </row>
    <row r="7628" spans="2:3" x14ac:dyDescent="0.25">
      <c r="B7628" s="257">
        <v>7565</v>
      </c>
      <c r="C7628" s="256">
        <v>80.959758700794509</v>
      </c>
    </row>
    <row r="7629" spans="2:3" x14ac:dyDescent="0.25">
      <c r="B7629" s="257">
        <v>7566</v>
      </c>
      <c r="C7629" s="256">
        <v>177.68297619670494</v>
      </c>
    </row>
    <row r="7630" spans="2:3" x14ac:dyDescent="0.25">
      <c r="B7630" s="257">
        <v>7567</v>
      </c>
      <c r="C7630" s="256">
        <v>150.75063771888992</v>
      </c>
    </row>
    <row r="7631" spans="2:3" x14ac:dyDescent="0.25">
      <c r="B7631" s="257">
        <v>7568</v>
      </c>
      <c r="C7631" s="256">
        <v>95.011294877323508</v>
      </c>
    </row>
    <row r="7632" spans="2:3" x14ac:dyDescent="0.25">
      <c r="B7632" s="257">
        <v>7569</v>
      </c>
      <c r="C7632" s="256">
        <v>88.145047856565157</v>
      </c>
    </row>
    <row r="7633" spans="2:3" x14ac:dyDescent="0.25">
      <c r="B7633" s="257">
        <v>7570</v>
      </c>
      <c r="C7633" s="256">
        <v>124.74999489292925</v>
      </c>
    </row>
    <row r="7634" spans="2:3" x14ac:dyDescent="0.25">
      <c r="B7634" s="257">
        <v>7571</v>
      </c>
      <c r="C7634" s="256">
        <v>118.02739802462409</v>
      </c>
    </row>
    <row r="7635" spans="2:3" x14ac:dyDescent="0.25">
      <c r="B7635" s="257">
        <v>7572</v>
      </c>
      <c r="C7635" s="256">
        <v>93.070097888776303</v>
      </c>
    </row>
    <row r="7636" spans="2:3" x14ac:dyDescent="0.25">
      <c r="B7636" s="257">
        <v>7573</v>
      </c>
      <c r="C7636" s="256">
        <v>177.17153351804421</v>
      </c>
    </row>
    <row r="7637" spans="2:3" x14ac:dyDescent="0.25">
      <c r="B7637" s="257">
        <v>7574</v>
      </c>
      <c r="C7637" s="256">
        <v>91.856048807337586</v>
      </c>
    </row>
    <row r="7638" spans="2:3" x14ac:dyDescent="0.25">
      <c r="B7638" s="257">
        <v>7575</v>
      </c>
      <c r="C7638" s="256">
        <v>156.2879393575069</v>
      </c>
    </row>
    <row r="7639" spans="2:3" x14ac:dyDescent="0.25">
      <c r="B7639" s="257">
        <v>7576</v>
      </c>
      <c r="C7639" s="256">
        <v>89.517409799822588</v>
      </c>
    </row>
    <row r="7640" spans="2:3" x14ac:dyDescent="0.25">
      <c r="B7640" s="257">
        <v>7577</v>
      </c>
      <c r="C7640" s="256">
        <v>107.29241222153912</v>
      </c>
    </row>
    <row r="7641" spans="2:3" x14ac:dyDescent="0.25">
      <c r="B7641" s="257">
        <v>7578</v>
      </c>
      <c r="C7641" s="256">
        <v>100.29058800399929</v>
      </c>
    </row>
    <row r="7642" spans="2:3" x14ac:dyDescent="0.25">
      <c r="B7642" s="257">
        <v>7579</v>
      </c>
      <c r="C7642" s="256">
        <v>109.51973261957828</v>
      </c>
    </row>
    <row r="7643" spans="2:3" x14ac:dyDescent="0.25">
      <c r="B7643" s="257">
        <v>7580</v>
      </c>
      <c r="C7643" s="256">
        <v>100.52461654522698</v>
      </c>
    </row>
    <row r="7644" spans="2:3" x14ac:dyDescent="0.25">
      <c r="B7644" s="257">
        <v>7581</v>
      </c>
      <c r="C7644" s="256">
        <v>82.054071240645555</v>
      </c>
    </row>
    <row r="7645" spans="2:3" x14ac:dyDescent="0.25">
      <c r="B7645" s="257">
        <v>7582</v>
      </c>
      <c r="C7645" s="256">
        <v>121.77121260912828</v>
      </c>
    </row>
    <row r="7646" spans="2:3" x14ac:dyDescent="0.25">
      <c r="B7646" s="257">
        <v>7583</v>
      </c>
      <c r="C7646" s="256">
        <v>94.666145762161491</v>
      </c>
    </row>
    <row r="7647" spans="2:3" x14ac:dyDescent="0.25">
      <c r="B7647" s="257">
        <v>7584</v>
      </c>
      <c r="C7647" s="256">
        <v>131.012558480297</v>
      </c>
    </row>
    <row r="7648" spans="2:3" x14ac:dyDescent="0.25">
      <c r="B7648" s="257">
        <v>7585</v>
      </c>
      <c r="C7648" s="256">
        <v>98.772338219059009</v>
      </c>
    </row>
    <row r="7649" spans="2:3" x14ac:dyDescent="0.25">
      <c r="B7649" s="257">
        <v>7586</v>
      </c>
      <c r="C7649" s="256">
        <v>148.66257026808481</v>
      </c>
    </row>
    <row r="7650" spans="2:3" x14ac:dyDescent="0.25">
      <c r="B7650" s="257">
        <v>7587</v>
      </c>
      <c r="C7650" s="256">
        <v>110.0169480690908</v>
      </c>
    </row>
    <row r="7651" spans="2:3" x14ac:dyDescent="0.25">
      <c r="B7651" s="257">
        <v>7588</v>
      </c>
      <c r="C7651" s="256">
        <v>125.42738988130617</v>
      </c>
    </row>
    <row r="7652" spans="2:3" x14ac:dyDescent="0.25">
      <c r="B7652" s="257">
        <v>7589</v>
      </c>
      <c r="C7652" s="256">
        <v>102.25827385585271</v>
      </c>
    </row>
    <row r="7653" spans="2:3" x14ac:dyDescent="0.25">
      <c r="B7653" s="257">
        <v>7590</v>
      </c>
      <c r="C7653" s="256">
        <v>152.20493650211324</v>
      </c>
    </row>
    <row r="7654" spans="2:3" x14ac:dyDescent="0.25">
      <c r="B7654" s="257">
        <v>7591</v>
      </c>
      <c r="C7654" s="256">
        <v>124.02738773830907</v>
      </c>
    </row>
    <row r="7655" spans="2:3" x14ac:dyDescent="0.25">
      <c r="B7655" s="257">
        <v>7592</v>
      </c>
      <c r="C7655" s="256">
        <v>99.694000054352642</v>
      </c>
    </row>
    <row r="7656" spans="2:3" x14ac:dyDescent="0.25">
      <c r="B7656" s="257">
        <v>7593</v>
      </c>
      <c r="C7656" s="256">
        <v>141.68380637425051</v>
      </c>
    </row>
    <row r="7657" spans="2:3" x14ac:dyDescent="0.25">
      <c r="B7657" s="257">
        <v>7594</v>
      </c>
      <c r="C7657" s="256">
        <v>124.54697651353747</v>
      </c>
    </row>
    <row r="7658" spans="2:3" x14ac:dyDescent="0.25">
      <c r="B7658" s="257">
        <v>7595</v>
      </c>
      <c r="C7658" s="256">
        <v>109.62477867579206</v>
      </c>
    </row>
    <row r="7659" spans="2:3" x14ac:dyDescent="0.25">
      <c r="B7659" s="257">
        <v>7596</v>
      </c>
      <c r="C7659" s="256">
        <v>113.26480033030367</v>
      </c>
    </row>
    <row r="7660" spans="2:3" x14ac:dyDescent="0.25">
      <c r="B7660" s="257">
        <v>7597</v>
      </c>
      <c r="C7660" s="256">
        <v>122.16590935157886</v>
      </c>
    </row>
    <row r="7661" spans="2:3" x14ac:dyDescent="0.25">
      <c r="B7661" s="257">
        <v>7598</v>
      </c>
      <c r="C7661" s="256">
        <v>127.45083011924629</v>
      </c>
    </row>
    <row r="7662" spans="2:3" x14ac:dyDescent="0.25">
      <c r="B7662" s="257">
        <v>7599</v>
      </c>
      <c r="C7662" s="256">
        <v>104.02218600345006</v>
      </c>
    </row>
    <row r="7663" spans="2:3" x14ac:dyDescent="0.25">
      <c r="B7663" s="257">
        <v>7600</v>
      </c>
      <c r="C7663" s="256">
        <v>124.30369936819575</v>
      </c>
    </row>
    <row r="7664" spans="2:3" x14ac:dyDescent="0.25">
      <c r="B7664" s="257">
        <v>7601</v>
      </c>
      <c r="C7664" s="256">
        <v>160.31274376726674</v>
      </c>
    </row>
    <row r="7665" spans="2:3" x14ac:dyDescent="0.25">
      <c r="B7665" s="257">
        <v>7602</v>
      </c>
      <c r="C7665" s="256">
        <v>151.09105959378658</v>
      </c>
    </row>
    <row r="7666" spans="2:3" x14ac:dyDescent="0.25">
      <c r="B7666" s="257">
        <v>7603</v>
      </c>
      <c r="C7666" s="256">
        <v>107.41109955535291</v>
      </c>
    </row>
    <row r="7667" spans="2:3" x14ac:dyDescent="0.25">
      <c r="B7667" s="257">
        <v>7604</v>
      </c>
      <c r="C7667" s="256">
        <v>116.34173122398978</v>
      </c>
    </row>
    <row r="7668" spans="2:3" x14ac:dyDescent="0.25">
      <c r="B7668" s="257">
        <v>7605</v>
      </c>
      <c r="C7668" s="256">
        <v>113.3620083538891</v>
      </c>
    </row>
    <row r="7669" spans="2:3" x14ac:dyDescent="0.25">
      <c r="B7669" s="257">
        <v>7606</v>
      </c>
      <c r="C7669" s="256">
        <v>116.3998953970336</v>
      </c>
    </row>
    <row r="7670" spans="2:3" x14ac:dyDescent="0.25">
      <c r="B7670" s="257">
        <v>7607</v>
      </c>
      <c r="C7670" s="256">
        <v>115.87565782607919</v>
      </c>
    </row>
    <row r="7671" spans="2:3" x14ac:dyDescent="0.25">
      <c r="B7671" s="257">
        <v>7608</v>
      </c>
      <c r="C7671" s="256">
        <v>121.29399757111794</v>
      </c>
    </row>
    <row r="7672" spans="2:3" x14ac:dyDescent="0.25">
      <c r="B7672" s="257">
        <v>7609</v>
      </c>
      <c r="C7672" s="256">
        <v>126.73524010285693</v>
      </c>
    </row>
    <row r="7673" spans="2:3" x14ac:dyDescent="0.25">
      <c r="B7673" s="257">
        <v>7610</v>
      </c>
      <c r="C7673" s="256">
        <v>102.68872025576536</v>
      </c>
    </row>
    <row r="7674" spans="2:3" x14ac:dyDescent="0.25">
      <c r="B7674" s="257">
        <v>7611</v>
      </c>
      <c r="C7674" s="256">
        <v>122.00256790324018</v>
      </c>
    </row>
    <row r="7675" spans="2:3" x14ac:dyDescent="0.25">
      <c r="B7675" s="257">
        <v>7612</v>
      </c>
      <c r="C7675" s="256">
        <v>131.38017689208928</v>
      </c>
    </row>
    <row r="7676" spans="2:3" x14ac:dyDescent="0.25">
      <c r="B7676" s="257">
        <v>7613</v>
      </c>
      <c r="C7676" s="256">
        <v>154.51295809359289</v>
      </c>
    </row>
    <row r="7677" spans="2:3" x14ac:dyDescent="0.25">
      <c r="B7677" s="257">
        <v>7614</v>
      </c>
      <c r="C7677" s="256">
        <v>87.494701913604374</v>
      </c>
    </row>
    <row r="7678" spans="2:3" x14ac:dyDescent="0.25">
      <c r="B7678" s="257">
        <v>7615</v>
      </c>
      <c r="C7678" s="256">
        <v>70.509555657750056</v>
      </c>
    </row>
    <row r="7679" spans="2:3" x14ac:dyDescent="0.25">
      <c r="B7679" s="257">
        <v>7616</v>
      </c>
      <c r="C7679" s="256">
        <v>137.80034556717854</v>
      </c>
    </row>
    <row r="7680" spans="2:3" x14ac:dyDescent="0.25">
      <c r="B7680" s="257">
        <v>7617</v>
      </c>
      <c r="C7680" s="256">
        <v>110.0910249158625</v>
      </c>
    </row>
    <row r="7681" spans="2:3" x14ac:dyDescent="0.25">
      <c r="B7681" s="257">
        <v>7618</v>
      </c>
      <c r="C7681" s="256">
        <v>98.109283059316283</v>
      </c>
    </row>
    <row r="7682" spans="2:3" x14ac:dyDescent="0.25">
      <c r="B7682" s="257">
        <v>7619</v>
      </c>
      <c r="C7682" s="256">
        <v>82.325318462978288</v>
      </c>
    </row>
    <row r="7683" spans="2:3" x14ac:dyDescent="0.25">
      <c r="B7683" s="257">
        <v>7620</v>
      </c>
      <c r="C7683" s="256">
        <v>115.88571534471318</v>
      </c>
    </row>
    <row r="7684" spans="2:3" x14ac:dyDescent="0.25">
      <c r="B7684" s="257">
        <v>7621</v>
      </c>
      <c r="C7684" s="256">
        <v>78.28721586326796</v>
      </c>
    </row>
    <row r="7685" spans="2:3" x14ac:dyDescent="0.25">
      <c r="B7685" s="257">
        <v>7622</v>
      </c>
      <c r="C7685" s="256">
        <v>137.03983362972448</v>
      </c>
    </row>
    <row r="7686" spans="2:3" x14ac:dyDescent="0.25">
      <c r="B7686" s="257">
        <v>7623</v>
      </c>
      <c r="C7686" s="256">
        <v>131.84560653623652</v>
      </c>
    </row>
    <row r="7687" spans="2:3" x14ac:dyDescent="0.25">
      <c r="B7687" s="257">
        <v>7624</v>
      </c>
      <c r="C7687" s="256">
        <v>109.31382103788734</v>
      </c>
    </row>
    <row r="7688" spans="2:3" x14ac:dyDescent="0.25">
      <c r="B7688" s="257">
        <v>7625</v>
      </c>
      <c r="C7688" s="256">
        <v>169.85342979303408</v>
      </c>
    </row>
    <row r="7689" spans="2:3" x14ac:dyDescent="0.25">
      <c r="B7689" s="257">
        <v>7626</v>
      </c>
      <c r="C7689" s="256">
        <v>112.18599376951354</v>
      </c>
    </row>
    <row r="7690" spans="2:3" x14ac:dyDescent="0.25">
      <c r="B7690" s="257">
        <v>7627</v>
      </c>
      <c r="C7690" s="256">
        <v>106.91184713527865</v>
      </c>
    </row>
    <row r="7691" spans="2:3" x14ac:dyDescent="0.25">
      <c r="B7691" s="257">
        <v>7628</v>
      </c>
      <c r="C7691" s="256">
        <v>122.51454276241506</v>
      </c>
    </row>
    <row r="7692" spans="2:3" x14ac:dyDescent="0.25">
      <c r="B7692" s="257">
        <v>7629</v>
      </c>
      <c r="C7692" s="256">
        <v>114.34076846842339</v>
      </c>
    </row>
    <row r="7693" spans="2:3" x14ac:dyDescent="0.25">
      <c r="B7693" s="257">
        <v>7630</v>
      </c>
      <c r="C7693" s="256">
        <v>132.08451722742208</v>
      </c>
    </row>
    <row r="7694" spans="2:3" x14ac:dyDescent="0.25">
      <c r="B7694" s="257">
        <v>7631</v>
      </c>
      <c r="C7694" s="256">
        <v>171.53157184126547</v>
      </c>
    </row>
    <row r="7695" spans="2:3" x14ac:dyDescent="0.25">
      <c r="B7695" s="257">
        <v>7632</v>
      </c>
      <c r="C7695" s="256">
        <v>129.30413017791045</v>
      </c>
    </row>
    <row r="7696" spans="2:3" x14ac:dyDescent="0.25">
      <c r="B7696" s="257">
        <v>7633</v>
      </c>
      <c r="C7696" s="256">
        <v>101.13970968530015</v>
      </c>
    </row>
    <row r="7697" spans="2:3" x14ac:dyDescent="0.25">
      <c r="B7697" s="257">
        <v>7634</v>
      </c>
      <c r="C7697" s="256">
        <v>81.039400916478542</v>
      </c>
    </row>
    <row r="7698" spans="2:3" x14ac:dyDescent="0.25">
      <c r="B7698" s="257">
        <v>7635</v>
      </c>
      <c r="C7698" s="256">
        <v>88.304092267259463</v>
      </c>
    </row>
    <row r="7699" spans="2:3" x14ac:dyDescent="0.25">
      <c r="B7699" s="257">
        <v>7636</v>
      </c>
      <c r="C7699" s="256">
        <v>137.39194856697546</v>
      </c>
    </row>
    <row r="7700" spans="2:3" x14ac:dyDescent="0.25">
      <c r="B7700" s="257">
        <v>7637</v>
      </c>
      <c r="C7700" s="256">
        <v>106.60397885467924</v>
      </c>
    </row>
    <row r="7701" spans="2:3" x14ac:dyDescent="0.25">
      <c r="B7701" s="257">
        <v>7638</v>
      </c>
      <c r="C7701" s="256">
        <v>162.94857100257596</v>
      </c>
    </row>
    <row r="7702" spans="2:3" x14ac:dyDescent="0.25">
      <c r="B7702" s="257">
        <v>7639</v>
      </c>
      <c r="C7702" s="256">
        <v>91.748804021477781</v>
      </c>
    </row>
    <row r="7703" spans="2:3" x14ac:dyDescent="0.25">
      <c r="B7703" s="257">
        <v>7640</v>
      </c>
      <c r="C7703" s="256">
        <v>110.86794579861922</v>
      </c>
    </row>
    <row r="7704" spans="2:3" x14ac:dyDescent="0.25">
      <c r="B7704" s="257">
        <v>7641</v>
      </c>
      <c r="C7704" s="256">
        <v>152.84370568491093</v>
      </c>
    </row>
    <row r="7705" spans="2:3" x14ac:dyDescent="0.25">
      <c r="B7705" s="257">
        <v>7642</v>
      </c>
      <c r="C7705" s="256">
        <v>119.57470690042527</v>
      </c>
    </row>
    <row r="7706" spans="2:3" x14ac:dyDescent="0.25">
      <c r="B7706" s="257">
        <v>7643</v>
      </c>
      <c r="C7706" s="256">
        <v>118.67276732145503</v>
      </c>
    </row>
    <row r="7707" spans="2:3" x14ac:dyDescent="0.25">
      <c r="B7707" s="257">
        <v>7644</v>
      </c>
      <c r="C7707" s="256">
        <v>128.93743519121341</v>
      </c>
    </row>
    <row r="7708" spans="2:3" x14ac:dyDescent="0.25">
      <c r="B7708" s="257">
        <v>7645</v>
      </c>
      <c r="C7708" s="256">
        <v>124.25505190329118</v>
      </c>
    </row>
    <row r="7709" spans="2:3" x14ac:dyDescent="0.25">
      <c r="B7709" s="257">
        <v>7646</v>
      </c>
      <c r="C7709" s="256">
        <v>78.674231780647176</v>
      </c>
    </row>
    <row r="7710" spans="2:3" x14ac:dyDescent="0.25">
      <c r="B7710" s="257">
        <v>7647</v>
      </c>
      <c r="C7710" s="256">
        <v>147.36068497808904</v>
      </c>
    </row>
    <row r="7711" spans="2:3" x14ac:dyDescent="0.25">
      <c r="B7711" s="257">
        <v>7648</v>
      </c>
      <c r="C7711" s="256">
        <v>104.06054984329081</v>
      </c>
    </row>
    <row r="7712" spans="2:3" x14ac:dyDescent="0.25">
      <c r="B7712" s="257">
        <v>7649</v>
      </c>
      <c r="C7712" s="256">
        <v>145.71029914706077</v>
      </c>
    </row>
    <row r="7713" spans="2:3" x14ac:dyDescent="0.25">
      <c r="B7713" s="257">
        <v>7650</v>
      </c>
      <c r="C7713" s="256">
        <v>123.96002142303118</v>
      </c>
    </row>
    <row r="7714" spans="2:3" x14ac:dyDescent="0.25">
      <c r="B7714" s="257">
        <v>7651</v>
      </c>
      <c r="C7714" s="256">
        <v>102.80315712623121</v>
      </c>
    </row>
    <row r="7715" spans="2:3" x14ac:dyDescent="0.25">
      <c r="B7715" s="257">
        <v>7652</v>
      </c>
      <c r="C7715" s="256">
        <v>162.64172537308426</v>
      </c>
    </row>
    <row r="7716" spans="2:3" x14ac:dyDescent="0.25">
      <c r="B7716" s="257">
        <v>7653</v>
      </c>
      <c r="C7716" s="256">
        <v>136.4525623894788</v>
      </c>
    </row>
    <row r="7717" spans="2:3" x14ac:dyDescent="0.25">
      <c r="B7717" s="257">
        <v>7654</v>
      </c>
      <c r="C7717" s="256">
        <v>99.448855804373437</v>
      </c>
    </row>
    <row r="7718" spans="2:3" x14ac:dyDescent="0.25">
      <c r="B7718" s="257">
        <v>7655</v>
      </c>
      <c r="C7718" s="256">
        <v>144.91481395244435</v>
      </c>
    </row>
    <row r="7719" spans="2:3" x14ac:dyDescent="0.25">
      <c r="B7719" s="257">
        <v>7656</v>
      </c>
      <c r="C7719" s="256">
        <v>84.039458803277157</v>
      </c>
    </row>
    <row r="7720" spans="2:3" x14ac:dyDescent="0.25">
      <c r="B7720" s="257">
        <v>7657</v>
      </c>
      <c r="C7720" s="256">
        <v>123.66700745523606</v>
      </c>
    </row>
    <row r="7721" spans="2:3" x14ac:dyDescent="0.25">
      <c r="B7721" s="257">
        <v>7658</v>
      </c>
      <c r="C7721" s="256">
        <v>122.6061256543971</v>
      </c>
    </row>
    <row r="7722" spans="2:3" x14ac:dyDescent="0.25">
      <c r="B7722" s="257">
        <v>7659</v>
      </c>
      <c r="C7722" s="256">
        <v>98.833752233820306</v>
      </c>
    </row>
    <row r="7723" spans="2:3" x14ac:dyDescent="0.25">
      <c r="B7723" s="257">
        <v>7660</v>
      </c>
      <c r="C7723" s="256">
        <v>77.795570961627831</v>
      </c>
    </row>
    <row r="7724" spans="2:3" x14ac:dyDescent="0.25">
      <c r="B7724" s="257">
        <v>7661</v>
      </c>
      <c r="C7724" s="256">
        <v>84.352335567831275</v>
      </c>
    </row>
    <row r="7725" spans="2:3" x14ac:dyDescent="0.25">
      <c r="B7725" s="257">
        <v>7662</v>
      </c>
      <c r="C7725" s="256">
        <v>77.418256605067697</v>
      </c>
    </row>
    <row r="7726" spans="2:3" x14ac:dyDescent="0.25">
      <c r="B7726" s="257">
        <v>7663</v>
      </c>
      <c r="C7726" s="256">
        <v>129.82878207416229</v>
      </c>
    </row>
    <row r="7727" spans="2:3" x14ac:dyDescent="0.25">
      <c r="B7727" s="257">
        <v>7664</v>
      </c>
      <c r="C7727" s="256">
        <v>108.22229072747854</v>
      </c>
    </row>
    <row r="7728" spans="2:3" x14ac:dyDescent="0.25">
      <c r="B7728" s="257">
        <v>7665</v>
      </c>
      <c r="C7728" s="256">
        <v>105.79233872667336</v>
      </c>
    </row>
    <row r="7729" spans="2:3" x14ac:dyDescent="0.25">
      <c r="B7729" s="257">
        <v>7666</v>
      </c>
      <c r="C7729" s="256">
        <v>170.71223785235043</v>
      </c>
    </row>
    <row r="7730" spans="2:3" x14ac:dyDescent="0.25">
      <c r="B7730" s="257">
        <v>7667</v>
      </c>
      <c r="C7730" s="256">
        <v>114.53153121272879</v>
      </c>
    </row>
    <row r="7731" spans="2:3" x14ac:dyDescent="0.25">
      <c r="B7731" s="257">
        <v>7668</v>
      </c>
      <c r="C7731" s="256">
        <v>184.36182700587034</v>
      </c>
    </row>
    <row r="7732" spans="2:3" x14ac:dyDescent="0.25">
      <c r="B7732" s="257">
        <v>7669</v>
      </c>
      <c r="C7732" s="256">
        <v>90.496062176889168</v>
      </c>
    </row>
    <row r="7733" spans="2:3" x14ac:dyDescent="0.25">
      <c r="B7733" s="257">
        <v>7670</v>
      </c>
      <c r="C7733" s="256">
        <v>89.571595187634244</v>
      </c>
    </row>
    <row r="7734" spans="2:3" x14ac:dyDescent="0.25">
      <c r="B7734" s="257">
        <v>7671</v>
      </c>
      <c r="C7734" s="256">
        <v>152.23052588655031</v>
      </c>
    </row>
    <row r="7735" spans="2:3" x14ac:dyDescent="0.25">
      <c r="B7735" s="257">
        <v>7672</v>
      </c>
      <c r="C7735" s="256">
        <v>81.132081365750295</v>
      </c>
    </row>
    <row r="7736" spans="2:3" x14ac:dyDescent="0.25">
      <c r="B7736" s="257">
        <v>7673</v>
      </c>
      <c r="C7736" s="256">
        <v>171.08617556276477</v>
      </c>
    </row>
    <row r="7737" spans="2:3" x14ac:dyDescent="0.25">
      <c r="B7737" s="257">
        <v>7674</v>
      </c>
      <c r="C7737" s="256">
        <v>82.221806282549679</v>
      </c>
    </row>
    <row r="7738" spans="2:3" x14ac:dyDescent="0.25">
      <c r="B7738" s="257">
        <v>7675</v>
      </c>
      <c r="C7738" s="256">
        <v>127.07239707605081</v>
      </c>
    </row>
    <row r="7739" spans="2:3" x14ac:dyDescent="0.25">
      <c r="B7739" s="257">
        <v>7676</v>
      </c>
      <c r="C7739" s="256">
        <v>139.62226069915852</v>
      </c>
    </row>
    <row r="7740" spans="2:3" x14ac:dyDescent="0.25">
      <c r="B7740" s="257">
        <v>7677</v>
      </c>
      <c r="C7740" s="256">
        <v>128.49880070145346</v>
      </c>
    </row>
    <row r="7741" spans="2:3" x14ac:dyDescent="0.25">
      <c r="B7741" s="257">
        <v>7678</v>
      </c>
      <c r="C7741" s="256">
        <v>107.73508013342423</v>
      </c>
    </row>
    <row r="7742" spans="2:3" x14ac:dyDescent="0.25">
      <c r="B7742" s="257">
        <v>7679</v>
      </c>
      <c r="C7742" s="256">
        <v>85.290592091581857</v>
      </c>
    </row>
    <row r="7743" spans="2:3" x14ac:dyDescent="0.25">
      <c r="B7743" s="257">
        <v>7680</v>
      </c>
      <c r="C7743" s="256">
        <v>128.83427298637187</v>
      </c>
    </row>
    <row r="7744" spans="2:3" x14ac:dyDescent="0.25">
      <c r="B7744" s="257">
        <v>7681</v>
      </c>
      <c r="C7744" s="256">
        <v>112.13676986618518</v>
      </c>
    </row>
    <row r="7745" spans="2:3" x14ac:dyDescent="0.25">
      <c r="B7745" s="257">
        <v>7682</v>
      </c>
      <c r="C7745" s="256">
        <v>81.397331914057361</v>
      </c>
    </row>
    <row r="7746" spans="2:3" x14ac:dyDescent="0.25">
      <c r="B7746" s="257">
        <v>7683</v>
      </c>
      <c r="C7746" s="256">
        <v>110.69252028654722</v>
      </c>
    </row>
    <row r="7747" spans="2:3" x14ac:dyDescent="0.25">
      <c r="B7747" s="257">
        <v>7684</v>
      </c>
      <c r="C7747" s="256">
        <v>167.42785707651112</v>
      </c>
    </row>
    <row r="7748" spans="2:3" x14ac:dyDescent="0.25">
      <c r="B7748" s="257">
        <v>7685</v>
      </c>
      <c r="C7748" s="256">
        <v>139.24558995400417</v>
      </c>
    </row>
    <row r="7749" spans="2:3" x14ac:dyDescent="0.25">
      <c r="B7749" s="257">
        <v>7686</v>
      </c>
      <c r="C7749" s="256">
        <v>99.746378320551457</v>
      </c>
    </row>
    <row r="7750" spans="2:3" x14ac:dyDescent="0.25">
      <c r="B7750" s="257">
        <v>7687</v>
      </c>
      <c r="C7750" s="256">
        <v>84.984482043014296</v>
      </c>
    </row>
    <row r="7751" spans="2:3" x14ac:dyDescent="0.25">
      <c r="B7751" s="257">
        <v>7688</v>
      </c>
      <c r="C7751" s="256">
        <v>132.95759928414762</v>
      </c>
    </row>
    <row r="7752" spans="2:3" x14ac:dyDescent="0.25">
      <c r="B7752" s="257">
        <v>7689</v>
      </c>
      <c r="C7752" s="256">
        <v>120.22620955969222</v>
      </c>
    </row>
    <row r="7753" spans="2:3" x14ac:dyDescent="0.25">
      <c r="B7753" s="257">
        <v>7690</v>
      </c>
      <c r="C7753" s="256">
        <v>90.315648107024288</v>
      </c>
    </row>
    <row r="7754" spans="2:3" x14ac:dyDescent="0.25">
      <c r="B7754" s="257">
        <v>7691</v>
      </c>
      <c r="C7754" s="256">
        <v>165.41109108377367</v>
      </c>
    </row>
    <row r="7755" spans="2:3" x14ac:dyDescent="0.25">
      <c r="B7755" s="257">
        <v>7692</v>
      </c>
      <c r="C7755" s="256">
        <v>138.70435905897472</v>
      </c>
    </row>
    <row r="7756" spans="2:3" x14ac:dyDescent="0.25">
      <c r="B7756" s="257">
        <v>7693</v>
      </c>
      <c r="C7756" s="256">
        <v>102.49541387810152</v>
      </c>
    </row>
    <row r="7757" spans="2:3" x14ac:dyDescent="0.25">
      <c r="B7757" s="257">
        <v>7694</v>
      </c>
      <c r="C7757" s="256">
        <v>142.38119933924358</v>
      </c>
    </row>
    <row r="7758" spans="2:3" x14ac:dyDescent="0.25">
      <c r="B7758" s="257">
        <v>7695</v>
      </c>
      <c r="C7758" s="256">
        <v>141.45864020259435</v>
      </c>
    </row>
    <row r="7759" spans="2:3" x14ac:dyDescent="0.25">
      <c r="B7759" s="257">
        <v>7696</v>
      </c>
      <c r="C7759" s="256">
        <v>151.28511351127452</v>
      </c>
    </row>
    <row r="7760" spans="2:3" x14ac:dyDescent="0.25">
      <c r="B7760" s="257">
        <v>7697</v>
      </c>
      <c r="C7760" s="256">
        <v>109.89054085329917</v>
      </c>
    </row>
    <row r="7761" spans="2:3" x14ac:dyDescent="0.25">
      <c r="B7761" s="257">
        <v>7698</v>
      </c>
      <c r="C7761" s="256">
        <v>77.880385427548362</v>
      </c>
    </row>
    <row r="7762" spans="2:3" x14ac:dyDescent="0.25">
      <c r="B7762" s="257">
        <v>7699</v>
      </c>
      <c r="C7762" s="256">
        <v>144.64535399743733</v>
      </c>
    </row>
    <row r="7763" spans="2:3" x14ac:dyDescent="0.25">
      <c r="B7763" s="257">
        <v>7700</v>
      </c>
      <c r="C7763" s="256">
        <v>112.17993020255076</v>
      </c>
    </row>
    <row r="7764" spans="2:3" x14ac:dyDescent="0.25">
      <c r="B7764" s="257">
        <v>7701</v>
      </c>
      <c r="C7764" s="256">
        <v>54.91523916604902</v>
      </c>
    </row>
    <row r="7765" spans="2:3" x14ac:dyDescent="0.25">
      <c r="B7765" s="257">
        <v>7702</v>
      </c>
      <c r="C7765" s="256">
        <v>88.988685446490408</v>
      </c>
    </row>
    <row r="7766" spans="2:3" x14ac:dyDescent="0.25">
      <c r="B7766" s="257">
        <v>7703</v>
      </c>
      <c r="C7766" s="256">
        <v>133.7000819811895</v>
      </c>
    </row>
    <row r="7767" spans="2:3" x14ac:dyDescent="0.25">
      <c r="B7767" s="257">
        <v>7704</v>
      </c>
      <c r="C7767" s="256">
        <v>82.175354841584507</v>
      </c>
    </row>
    <row r="7768" spans="2:3" x14ac:dyDescent="0.25">
      <c r="B7768" s="257">
        <v>7705</v>
      </c>
      <c r="C7768" s="256">
        <v>137.40439030690504</v>
      </c>
    </row>
    <row r="7769" spans="2:3" x14ac:dyDescent="0.25">
      <c r="B7769" s="257">
        <v>7706</v>
      </c>
      <c r="C7769" s="256">
        <v>141.16902400383066</v>
      </c>
    </row>
    <row r="7770" spans="2:3" x14ac:dyDescent="0.25">
      <c r="B7770" s="257">
        <v>7707</v>
      </c>
      <c r="C7770" s="256">
        <v>125.05371715690474</v>
      </c>
    </row>
    <row r="7771" spans="2:3" x14ac:dyDescent="0.25">
      <c r="B7771" s="257">
        <v>7708</v>
      </c>
      <c r="C7771" s="256">
        <v>147.86145871674526</v>
      </c>
    </row>
    <row r="7772" spans="2:3" x14ac:dyDescent="0.25">
      <c r="B7772" s="257">
        <v>7709</v>
      </c>
      <c r="C7772" s="256">
        <v>109.03923424990906</v>
      </c>
    </row>
    <row r="7773" spans="2:3" x14ac:dyDescent="0.25">
      <c r="B7773" s="257">
        <v>7710</v>
      </c>
      <c r="C7773" s="256">
        <v>122.55804464024546</v>
      </c>
    </row>
    <row r="7774" spans="2:3" x14ac:dyDescent="0.25">
      <c r="B7774" s="257">
        <v>7711</v>
      </c>
      <c r="C7774" s="256">
        <v>120.68498198090703</v>
      </c>
    </row>
    <row r="7775" spans="2:3" x14ac:dyDescent="0.25">
      <c r="B7775" s="257">
        <v>7712</v>
      </c>
      <c r="C7775" s="256">
        <v>111.35242234757385</v>
      </c>
    </row>
    <row r="7776" spans="2:3" x14ac:dyDescent="0.25">
      <c r="B7776" s="257">
        <v>7713</v>
      </c>
      <c r="C7776" s="256">
        <v>106.01606131873422</v>
      </c>
    </row>
    <row r="7777" spans="2:3" x14ac:dyDescent="0.25">
      <c r="B7777" s="257">
        <v>7714</v>
      </c>
      <c r="C7777" s="256">
        <v>84.77500889291494</v>
      </c>
    </row>
    <row r="7778" spans="2:3" x14ac:dyDescent="0.25">
      <c r="B7778" s="257">
        <v>7715</v>
      </c>
      <c r="C7778" s="256">
        <v>130.21013516343646</v>
      </c>
    </row>
    <row r="7779" spans="2:3" x14ac:dyDescent="0.25">
      <c r="B7779" s="257">
        <v>7716</v>
      </c>
      <c r="C7779" s="256">
        <v>103.50459329096998</v>
      </c>
    </row>
    <row r="7780" spans="2:3" x14ac:dyDescent="0.25">
      <c r="B7780" s="257">
        <v>7717</v>
      </c>
      <c r="C7780" s="256">
        <v>185.38094893805462</v>
      </c>
    </row>
    <row r="7781" spans="2:3" x14ac:dyDescent="0.25">
      <c r="B7781" s="257">
        <v>7718</v>
      </c>
      <c r="C7781" s="256">
        <v>112.39445303327112</v>
      </c>
    </row>
    <row r="7782" spans="2:3" x14ac:dyDescent="0.25">
      <c r="B7782" s="257">
        <v>7719</v>
      </c>
      <c r="C7782" s="256">
        <v>121.86102876106354</v>
      </c>
    </row>
    <row r="7783" spans="2:3" x14ac:dyDescent="0.25">
      <c r="B7783" s="257">
        <v>7720</v>
      </c>
      <c r="C7783" s="256">
        <v>111.36534455334811</v>
      </c>
    </row>
    <row r="7784" spans="2:3" x14ac:dyDescent="0.25">
      <c r="B7784" s="257">
        <v>7721</v>
      </c>
      <c r="C7784" s="256">
        <v>104.59068981308094</v>
      </c>
    </row>
    <row r="7785" spans="2:3" x14ac:dyDescent="0.25">
      <c r="B7785" s="257">
        <v>7722</v>
      </c>
      <c r="C7785" s="256">
        <v>85.884569679447779</v>
      </c>
    </row>
    <row r="7786" spans="2:3" x14ac:dyDescent="0.25">
      <c r="B7786" s="257">
        <v>7723</v>
      </c>
      <c r="C7786" s="256">
        <v>90.935325206263485</v>
      </c>
    </row>
    <row r="7787" spans="2:3" x14ac:dyDescent="0.25">
      <c r="B7787" s="257">
        <v>7724</v>
      </c>
      <c r="C7787" s="256">
        <v>136.89608290031526</v>
      </c>
    </row>
    <row r="7788" spans="2:3" x14ac:dyDescent="0.25">
      <c r="B7788" s="257">
        <v>7725</v>
      </c>
      <c r="C7788" s="256">
        <v>85.596281928427913</v>
      </c>
    </row>
    <row r="7789" spans="2:3" x14ac:dyDescent="0.25">
      <c r="B7789" s="257">
        <v>7726</v>
      </c>
      <c r="C7789" s="256">
        <v>127.15491420779496</v>
      </c>
    </row>
    <row r="7790" spans="2:3" x14ac:dyDescent="0.25">
      <c r="B7790" s="257">
        <v>7727</v>
      </c>
      <c r="C7790" s="256">
        <v>129.55693093262096</v>
      </c>
    </row>
    <row r="7791" spans="2:3" x14ac:dyDescent="0.25">
      <c r="B7791" s="257">
        <v>7728</v>
      </c>
      <c r="C7791" s="256">
        <v>110.76146982823346</v>
      </c>
    </row>
    <row r="7792" spans="2:3" x14ac:dyDescent="0.25">
      <c r="B7792" s="257">
        <v>7729</v>
      </c>
      <c r="C7792" s="256">
        <v>118.88213855269457</v>
      </c>
    </row>
    <row r="7793" spans="2:3" x14ac:dyDescent="0.25">
      <c r="B7793" s="257">
        <v>7730</v>
      </c>
      <c r="C7793" s="256">
        <v>130.98961288760137</v>
      </c>
    </row>
    <row r="7794" spans="2:3" x14ac:dyDescent="0.25">
      <c r="B7794" s="257">
        <v>7731</v>
      </c>
      <c r="C7794" s="256">
        <v>144.45045974650617</v>
      </c>
    </row>
    <row r="7795" spans="2:3" x14ac:dyDescent="0.25">
      <c r="B7795" s="257">
        <v>7732</v>
      </c>
      <c r="C7795" s="256">
        <v>138.81927561413602</v>
      </c>
    </row>
    <row r="7796" spans="2:3" x14ac:dyDescent="0.25">
      <c r="B7796" s="257">
        <v>7733</v>
      </c>
      <c r="C7796" s="256">
        <v>95.183680628378198</v>
      </c>
    </row>
    <row r="7797" spans="2:3" x14ac:dyDescent="0.25">
      <c r="B7797" s="257">
        <v>7734</v>
      </c>
      <c r="C7797" s="256">
        <v>138.20608210179429</v>
      </c>
    </row>
    <row r="7798" spans="2:3" x14ac:dyDescent="0.25">
      <c r="B7798" s="257">
        <v>7735</v>
      </c>
      <c r="C7798" s="256">
        <v>95.239593793268881</v>
      </c>
    </row>
    <row r="7799" spans="2:3" x14ac:dyDescent="0.25">
      <c r="B7799" s="257">
        <v>7736</v>
      </c>
      <c r="C7799" s="256">
        <v>103.28336459389377</v>
      </c>
    </row>
    <row r="7800" spans="2:3" x14ac:dyDescent="0.25">
      <c r="B7800" s="257">
        <v>7737</v>
      </c>
      <c r="C7800" s="256">
        <v>80.823317525480803</v>
      </c>
    </row>
    <row r="7801" spans="2:3" x14ac:dyDescent="0.25">
      <c r="B7801" s="257">
        <v>7738</v>
      </c>
      <c r="C7801" s="256">
        <v>107.44889286789717</v>
      </c>
    </row>
    <row r="7802" spans="2:3" x14ac:dyDescent="0.25">
      <c r="B7802" s="257">
        <v>7739</v>
      </c>
      <c r="C7802" s="256">
        <v>132.24770499672718</v>
      </c>
    </row>
    <row r="7803" spans="2:3" x14ac:dyDescent="0.25">
      <c r="B7803" s="257">
        <v>7740</v>
      </c>
      <c r="C7803" s="256">
        <v>123.44069688261359</v>
      </c>
    </row>
    <row r="7804" spans="2:3" x14ac:dyDescent="0.25">
      <c r="B7804" s="257">
        <v>7741</v>
      </c>
      <c r="C7804" s="256">
        <v>89.230347070179079</v>
      </c>
    </row>
    <row r="7805" spans="2:3" x14ac:dyDescent="0.25">
      <c r="B7805" s="257">
        <v>7742</v>
      </c>
      <c r="C7805" s="256">
        <v>124.83895782580906</v>
      </c>
    </row>
    <row r="7806" spans="2:3" x14ac:dyDescent="0.25">
      <c r="B7806" s="257">
        <v>7743</v>
      </c>
      <c r="C7806" s="256">
        <v>136.67785097867451</v>
      </c>
    </row>
    <row r="7807" spans="2:3" x14ac:dyDescent="0.25">
      <c r="B7807" s="257">
        <v>7744</v>
      </c>
      <c r="C7807" s="256">
        <v>120.49765951173679</v>
      </c>
    </row>
    <row r="7808" spans="2:3" x14ac:dyDescent="0.25">
      <c r="B7808" s="257">
        <v>7745</v>
      </c>
      <c r="C7808" s="256">
        <v>125.06342077196408</v>
      </c>
    </row>
    <row r="7809" spans="2:3" x14ac:dyDescent="0.25">
      <c r="B7809" s="257">
        <v>7746</v>
      </c>
      <c r="C7809" s="256">
        <v>137.85146259036983</v>
      </c>
    </row>
    <row r="7810" spans="2:3" x14ac:dyDescent="0.25">
      <c r="B7810" s="257">
        <v>7747</v>
      </c>
      <c r="C7810" s="256">
        <v>113.79490659971826</v>
      </c>
    </row>
    <row r="7811" spans="2:3" x14ac:dyDescent="0.25">
      <c r="B7811" s="257">
        <v>7748</v>
      </c>
      <c r="C7811" s="256">
        <v>69.235981180962426</v>
      </c>
    </row>
    <row r="7812" spans="2:3" x14ac:dyDescent="0.25">
      <c r="B7812" s="257">
        <v>7749</v>
      </c>
      <c r="C7812" s="256">
        <v>125.30583601404915</v>
      </c>
    </row>
    <row r="7813" spans="2:3" x14ac:dyDescent="0.25">
      <c r="B7813" s="257">
        <v>7750</v>
      </c>
      <c r="C7813" s="256">
        <v>150.81202825811297</v>
      </c>
    </row>
    <row r="7814" spans="2:3" x14ac:dyDescent="0.25">
      <c r="B7814" s="257">
        <v>7751</v>
      </c>
      <c r="C7814" s="256">
        <v>123.03996006569606</v>
      </c>
    </row>
    <row r="7815" spans="2:3" x14ac:dyDescent="0.25">
      <c r="B7815" s="257">
        <v>7752</v>
      </c>
      <c r="C7815" s="256">
        <v>140.84387543139297</v>
      </c>
    </row>
    <row r="7816" spans="2:3" x14ac:dyDescent="0.25">
      <c r="B7816" s="257">
        <v>7753</v>
      </c>
      <c r="C7816" s="256">
        <v>96.739648204770106</v>
      </c>
    </row>
    <row r="7817" spans="2:3" x14ac:dyDescent="0.25">
      <c r="B7817" s="257">
        <v>7754</v>
      </c>
      <c r="C7817" s="256">
        <v>154.04469093775126</v>
      </c>
    </row>
    <row r="7818" spans="2:3" x14ac:dyDescent="0.25">
      <c r="B7818" s="257">
        <v>7755</v>
      </c>
      <c r="C7818" s="256">
        <v>106.2532478060633</v>
      </c>
    </row>
    <row r="7819" spans="2:3" x14ac:dyDescent="0.25">
      <c r="B7819" s="257">
        <v>7756</v>
      </c>
      <c r="C7819" s="256">
        <v>122.6803600755842</v>
      </c>
    </row>
    <row r="7820" spans="2:3" x14ac:dyDescent="0.25">
      <c r="B7820" s="257">
        <v>7757</v>
      </c>
      <c r="C7820" s="256">
        <v>86.314926367409413</v>
      </c>
    </row>
    <row r="7821" spans="2:3" x14ac:dyDescent="0.25">
      <c r="B7821" s="257">
        <v>7758</v>
      </c>
      <c r="C7821" s="256">
        <v>120.50295495438937</v>
      </c>
    </row>
    <row r="7822" spans="2:3" x14ac:dyDescent="0.25">
      <c r="B7822" s="257">
        <v>7759</v>
      </c>
      <c r="C7822" s="256">
        <v>118.02453870657635</v>
      </c>
    </row>
    <row r="7823" spans="2:3" x14ac:dyDescent="0.25">
      <c r="B7823" s="257">
        <v>7760</v>
      </c>
      <c r="C7823" s="256">
        <v>115.10399647392816</v>
      </c>
    </row>
    <row r="7824" spans="2:3" x14ac:dyDescent="0.25">
      <c r="B7824" s="257">
        <v>7761</v>
      </c>
      <c r="C7824" s="256">
        <v>121.84895978745237</v>
      </c>
    </row>
    <row r="7825" spans="2:3" x14ac:dyDescent="0.25">
      <c r="B7825" s="257">
        <v>7762</v>
      </c>
      <c r="C7825" s="256">
        <v>123.05606747231313</v>
      </c>
    </row>
    <row r="7826" spans="2:3" x14ac:dyDescent="0.25">
      <c r="B7826" s="257">
        <v>7763</v>
      </c>
      <c r="C7826" s="256">
        <v>115.05919122610815</v>
      </c>
    </row>
    <row r="7827" spans="2:3" x14ac:dyDescent="0.25">
      <c r="B7827" s="257">
        <v>7764</v>
      </c>
      <c r="C7827" s="256">
        <v>144.93936492847436</v>
      </c>
    </row>
    <row r="7828" spans="2:3" x14ac:dyDescent="0.25">
      <c r="B7828" s="257">
        <v>7765</v>
      </c>
      <c r="C7828" s="256">
        <v>122.8327950008219</v>
      </c>
    </row>
    <row r="7829" spans="2:3" x14ac:dyDescent="0.25">
      <c r="B7829" s="257">
        <v>7766</v>
      </c>
      <c r="C7829" s="256">
        <v>77.469009516581963</v>
      </c>
    </row>
    <row r="7830" spans="2:3" x14ac:dyDescent="0.25">
      <c r="B7830" s="257">
        <v>7767</v>
      </c>
      <c r="C7830" s="256">
        <v>120.05961356287203</v>
      </c>
    </row>
    <row r="7831" spans="2:3" x14ac:dyDescent="0.25">
      <c r="B7831" s="257">
        <v>7768</v>
      </c>
      <c r="C7831" s="256">
        <v>140.25329075307957</v>
      </c>
    </row>
    <row r="7832" spans="2:3" x14ac:dyDescent="0.25">
      <c r="B7832" s="257">
        <v>7769</v>
      </c>
      <c r="C7832" s="256">
        <v>113.52706308149487</v>
      </c>
    </row>
    <row r="7833" spans="2:3" x14ac:dyDescent="0.25">
      <c r="B7833" s="257">
        <v>7770</v>
      </c>
      <c r="C7833" s="256">
        <v>126.57867403209266</v>
      </c>
    </row>
    <row r="7834" spans="2:3" x14ac:dyDescent="0.25">
      <c r="B7834" s="257">
        <v>7771</v>
      </c>
      <c r="C7834" s="256">
        <v>126.62767928357842</v>
      </c>
    </row>
    <row r="7835" spans="2:3" x14ac:dyDescent="0.25">
      <c r="B7835" s="257">
        <v>7772</v>
      </c>
      <c r="C7835" s="256">
        <v>127.94227646664496</v>
      </c>
    </row>
    <row r="7836" spans="2:3" x14ac:dyDescent="0.25">
      <c r="B7836" s="257">
        <v>7773</v>
      </c>
      <c r="C7836" s="256">
        <v>96.120439328636053</v>
      </c>
    </row>
    <row r="7837" spans="2:3" x14ac:dyDescent="0.25">
      <c r="B7837" s="257">
        <v>7774</v>
      </c>
      <c r="C7837" s="256">
        <v>104.49867200704513</v>
      </c>
    </row>
    <row r="7838" spans="2:3" x14ac:dyDescent="0.25">
      <c r="B7838" s="257">
        <v>7775</v>
      </c>
      <c r="C7838" s="256">
        <v>96.202803899937948</v>
      </c>
    </row>
    <row r="7839" spans="2:3" x14ac:dyDescent="0.25">
      <c r="B7839" s="257">
        <v>7776</v>
      </c>
      <c r="C7839" s="256">
        <v>119.99876996839284</v>
      </c>
    </row>
    <row r="7840" spans="2:3" x14ac:dyDescent="0.25">
      <c r="B7840" s="257">
        <v>7777</v>
      </c>
      <c r="C7840" s="256">
        <v>129.74327863518616</v>
      </c>
    </row>
    <row r="7841" spans="2:3" x14ac:dyDescent="0.25">
      <c r="B7841" s="257">
        <v>7778</v>
      </c>
      <c r="C7841" s="256">
        <v>139.32961770010371</v>
      </c>
    </row>
    <row r="7842" spans="2:3" x14ac:dyDescent="0.25">
      <c r="B7842" s="257">
        <v>7779</v>
      </c>
      <c r="C7842" s="256">
        <v>140.07375055070159</v>
      </c>
    </row>
    <row r="7843" spans="2:3" x14ac:dyDescent="0.25">
      <c r="B7843" s="257">
        <v>7780</v>
      </c>
      <c r="C7843" s="256">
        <v>129.38798212989906</v>
      </c>
    </row>
    <row r="7844" spans="2:3" x14ac:dyDescent="0.25">
      <c r="B7844" s="257">
        <v>7781</v>
      </c>
      <c r="C7844" s="256">
        <v>131.21980153053013</v>
      </c>
    </row>
    <row r="7845" spans="2:3" x14ac:dyDescent="0.25">
      <c r="B7845" s="257">
        <v>7782</v>
      </c>
      <c r="C7845" s="256">
        <v>166.00351231040818</v>
      </c>
    </row>
    <row r="7846" spans="2:3" x14ac:dyDescent="0.25">
      <c r="B7846" s="257">
        <v>7783</v>
      </c>
      <c r="C7846" s="256">
        <v>117.45002501860247</v>
      </c>
    </row>
    <row r="7847" spans="2:3" x14ac:dyDescent="0.25">
      <c r="B7847" s="257">
        <v>7784</v>
      </c>
      <c r="C7847" s="256">
        <v>145.74451388157473</v>
      </c>
    </row>
    <row r="7848" spans="2:3" x14ac:dyDescent="0.25">
      <c r="B7848" s="257">
        <v>7785</v>
      </c>
      <c r="C7848" s="256">
        <v>87.572506518845501</v>
      </c>
    </row>
    <row r="7849" spans="2:3" x14ac:dyDescent="0.25">
      <c r="B7849" s="257">
        <v>7786</v>
      </c>
      <c r="C7849" s="256">
        <v>173.32969924210178</v>
      </c>
    </row>
    <row r="7850" spans="2:3" x14ac:dyDescent="0.25">
      <c r="B7850" s="257">
        <v>7787</v>
      </c>
      <c r="C7850" s="256">
        <v>126.48119158062043</v>
      </c>
    </row>
    <row r="7851" spans="2:3" x14ac:dyDescent="0.25">
      <c r="B7851" s="257">
        <v>7788</v>
      </c>
      <c r="C7851" s="256">
        <v>73.286791223866771</v>
      </c>
    </row>
    <row r="7852" spans="2:3" x14ac:dyDescent="0.25">
      <c r="B7852" s="257">
        <v>7789</v>
      </c>
      <c r="C7852" s="256">
        <v>127.05822266593722</v>
      </c>
    </row>
    <row r="7853" spans="2:3" x14ac:dyDescent="0.25">
      <c r="B7853" s="257">
        <v>7790</v>
      </c>
      <c r="C7853" s="256">
        <v>86.31988589341023</v>
      </c>
    </row>
    <row r="7854" spans="2:3" x14ac:dyDescent="0.25">
      <c r="B7854" s="257">
        <v>7791</v>
      </c>
      <c r="C7854" s="256">
        <v>101.50412561479678</v>
      </c>
    </row>
    <row r="7855" spans="2:3" x14ac:dyDescent="0.25">
      <c r="B7855" s="257">
        <v>7792</v>
      </c>
      <c r="C7855" s="256">
        <v>82.712175772991017</v>
      </c>
    </row>
    <row r="7856" spans="2:3" x14ac:dyDescent="0.25">
      <c r="B7856" s="257">
        <v>7793</v>
      </c>
      <c r="C7856" s="256">
        <v>127.84412233164279</v>
      </c>
    </row>
    <row r="7857" spans="2:3" x14ac:dyDescent="0.25">
      <c r="B7857" s="257">
        <v>7794</v>
      </c>
      <c r="C7857" s="256">
        <v>141.24690316234668</v>
      </c>
    </row>
    <row r="7858" spans="2:3" x14ac:dyDescent="0.25">
      <c r="B7858" s="257">
        <v>7795</v>
      </c>
      <c r="C7858" s="256">
        <v>123.80608892868543</v>
      </c>
    </row>
    <row r="7859" spans="2:3" x14ac:dyDescent="0.25">
      <c r="B7859" s="257">
        <v>7796</v>
      </c>
      <c r="C7859" s="256">
        <v>86.414989633997266</v>
      </c>
    </row>
    <row r="7860" spans="2:3" x14ac:dyDescent="0.25">
      <c r="B7860" s="257">
        <v>7797</v>
      </c>
      <c r="C7860" s="256">
        <v>112.33637184841891</v>
      </c>
    </row>
    <row r="7861" spans="2:3" x14ac:dyDescent="0.25">
      <c r="B7861" s="257">
        <v>7798</v>
      </c>
      <c r="C7861" s="256">
        <v>118.57918704781862</v>
      </c>
    </row>
    <row r="7862" spans="2:3" x14ac:dyDescent="0.25">
      <c r="B7862" s="257">
        <v>7799</v>
      </c>
      <c r="C7862" s="256">
        <v>205.01893783810601</v>
      </c>
    </row>
    <row r="7863" spans="2:3" x14ac:dyDescent="0.25">
      <c r="B7863" s="257">
        <v>7800</v>
      </c>
      <c r="C7863" s="256">
        <v>65.335580264372467</v>
      </c>
    </row>
    <row r="7864" spans="2:3" x14ac:dyDescent="0.25">
      <c r="B7864" s="257">
        <v>7801</v>
      </c>
      <c r="C7864" s="256">
        <v>107.84130777412716</v>
      </c>
    </row>
    <row r="7865" spans="2:3" x14ac:dyDescent="0.25">
      <c r="B7865" s="257">
        <v>7802</v>
      </c>
      <c r="C7865" s="256">
        <v>120.19264499839288</v>
      </c>
    </row>
    <row r="7866" spans="2:3" x14ac:dyDescent="0.25">
      <c r="B7866" s="257">
        <v>7803</v>
      </c>
      <c r="C7866" s="256">
        <v>98.820292194678288</v>
      </c>
    </row>
    <row r="7867" spans="2:3" x14ac:dyDescent="0.25">
      <c r="B7867" s="257">
        <v>7804</v>
      </c>
      <c r="C7867" s="256">
        <v>152.48697694442922</v>
      </c>
    </row>
    <row r="7868" spans="2:3" x14ac:dyDescent="0.25">
      <c r="B7868" s="257">
        <v>7805</v>
      </c>
      <c r="C7868" s="256">
        <v>115.86727575884755</v>
      </c>
    </row>
    <row r="7869" spans="2:3" x14ac:dyDescent="0.25">
      <c r="B7869" s="257">
        <v>7806</v>
      </c>
      <c r="C7869" s="256">
        <v>108.00238054764885</v>
      </c>
    </row>
    <row r="7870" spans="2:3" x14ac:dyDescent="0.25">
      <c r="B7870" s="257">
        <v>7807</v>
      </c>
      <c r="C7870" s="256">
        <v>102.35677614325976</v>
      </c>
    </row>
    <row r="7871" spans="2:3" x14ac:dyDescent="0.25">
      <c r="B7871" s="257">
        <v>7808</v>
      </c>
      <c r="C7871" s="256">
        <v>117.97074145539305</v>
      </c>
    </row>
    <row r="7872" spans="2:3" x14ac:dyDescent="0.25">
      <c r="B7872" s="257">
        <v>7809</v>
      </c>
      <c r="C7872" s="256">
        <v>117.98983073828619</v>
      </c>
    </row>
    <row r="7873" spans="2:3" x14ac:dyDescent="0.25">
      <c r="B7873" s="257">
        <v>7810</v>
      </c>
      <c r="C7873" s="256">
        <v>138.26246003065344</v>
      </c>
    </row>
    <row r="7874" spans="2:3" x14ac:dyDescent="0.25">
      <c r="B7874" s="257">
        <v>7811</v>
      </c>
      <c r="C7874" s="256">
        <v>146.90882696602463</v>
      </c>
    </row>
    <row r="7875" spans="2:3" x14ac:dyDescent="0.25">
      <c r="B7875" s="257">
        <v>7812</v>
      </c>
      <c r="C7875" s="256">
        <v>73.323859625447028</v>
      </c>
    </row>
    <row r="7876" spans="2:3" x14ac:dyDescent="0.25">
      <c r="B7876" s="257">
        <v>7813</v>
      </c>
      <c r="C7876" s="256">
        <v>131.07051533509275</v>
      </c>
    </row>
    <row r="7877" spans="2:3" x14ac:dyDescent="0.25">
      <c r="B7877" s="257">
        <v>7814</v>
      </c>
      <c r="C7877" s="256">
        <v>101.09713475095609</v>
      </c>
    </row>
    <row r="7878" spans="2:3" x14ac:dyDescent="0.25">
      <c r="B7878" s="257">
        <v>7815</v>
      </c>
      <c r="C7878" s="256">
        <v>144.83561214073725</v>
      </c>
    </row>
    <row r="7879" spans="2:3" x14ac:dyDescent="0.25">
      <c r="B7879" s="257">
        <v>7816</v>
      </c>
      <c r="C7879" s="256">
        <v>127.57853990252693</v>
      </c>
    </row>
    <row r="7880" spans="2:3" x14ac:dyDescent="0.25">
      <c r="B7880" s="257">
        <v>7817</v>
      </c>
      <c r="C7880" s="256">
        <v>137.14004383346253</v>
      </c>
    </row>
    <row r="7881" spans="2:3" x14ac:dyDescent="0.25">
      <c r="B7881" s="257">
        <v>7818</v>
      </c>
      <c r="C7881" s="256">
        <v>124.59746721351203</v>
      </c>
    </row>
    <row r="7882" spans="2:3" x14ac:dyDescent="0.25">
      <c r="B7882" s="257">
        <v>7819</v>
      </c>
      <c r="C7882" s="256">
        <v>142.98012677337348</v>
      </c>
    </row>
    <row r="7883" spans="2:3" x14ac:dyDescent="0.25">
      <c r="B7883" s="257">
        <v>7820</v>
      </c>
      <c r="C7883" s="256">
        <v>117.20248718422795</v>
      </c>
    </row>
    <row r="7884" spans="2:3" x14ac:dyDescent="0.25">
      <c r="B7884" s="257">
        <v>7821</v>
      </c>
      <c r="C7884" s="256">
        <v>100.01511224359412</v>
      </c>
    </row>
    <row r="7885" spans="2:3" x14ac:dyDescent="0.25">
      <c r="B7885" s="257">
        <v>7822</v>
      </c>
      <c r="C7885" s="256">
        <v>117.86089638194059</v>
      </c>
    </row>
    <row r="7886" spans="2:3" x14ac:dyDescent="0.25">
      <c r="B7886" s="257">
        <v>7823</v>
      </c>
      <c r="C7886" s="256">
        <v>153.37635445590405</v>
      </c>
    </row>
    <row r="7887" spans="2:3" x14ac:dyDescent="0.25">
      <c r="B7887" s="257">
        <v>7824</v>
      </c>
      <c r="C7887" s="256">
        <v>95.236010601829804</v>
      </c>
    </row>
    <row r="7888" spans="2:3" x14ac:dyDescent="0.25">
      <c r="B7888" s="257">
        <v>7825</v>
      </c>
      <c r="C7888" s="256">
        <v>141.0371463610542</v>
      </c>
    </row>
    <row r="7889" spans="2:3" x14ac:dyDescent="0.25">
      <c r="B7889" s="257">
        <v>7826</v>
      </c>
      <c r="C7889" s="256">
        <v>132.72569495148275</v>
      </c>
    </row>
    <row r="7890" spans="2:3" x14ac:dyDescent="0.25">
      <c r="B7890" s="257">
        <v>7827</v>
      </c>
      <c r="C7890" s="256">
        <v>120.92369811002517</v>
      </c>
    </row>
    <row r="7891" spans="2:3" x14ac:dyDescent="0.25">
      <c r="B7891" s="257">
        <v>7828</v>
      </c>
      <c r="C7891" s="256">
        <v>158.08467835111662</v>
      </c>
    </row>
    <row r="7892" spans="2:3" x14ac:dyDescent="0.25">
      <c r="B7892" s="257">
        <v>7829</v>
      </c>
      <c r="C7892" s="256">
        <v>121.25336137544953</v>
      </c>
    </row>
    <row r="7893" spans="2:3" x14ac:dyDescent="0.25">
      <c r="B7893" s="257">
        <v>7830</v>
      </c>
      <c r="C7893" s="256">
        <v>73.387282506859265</v>
      </c>
    </row>
    <row r="7894" spans="2:3" x14ac:dyDescent="0.25">
      <c r="B7894" s="257">
        <v>7831</v>
      </c>
      <c r="C7894" s="256">
        <v>113.00630533184551</v>
      </c>
    </row>
    <row r="7895" spans="2:3" x14ac:dyDescent="0.25">
      <c r="B7895" s="257">
        <v>7832</v>
      </c>
      <c r="C7895" s="256">
        <v>141.09934839443036</v>
      </c>
    </row>
    <row r="7896" spans="2:3" x14ac:dyDescent="0.25">
      <c r="B7896" s="257">
        <v>7833</v>
      </c>
      <c r="C7896" s="256">
        <v>145.42602718698936</v>
      </c>
    </row>
    <row r="7897" spans="2:3" x14ac:dyDescent="0.25">
      <c r="B7897" s="257">
        <v>7834</v>
      </c>
      <c r="C7897" s="256">
        <v>112.67848086400132</v>
      </c>
    </row>
    <row r="7898" spans="2:3" x14ac:dyDescent="0.25">
      <c r="B7898" s="257">
        <v>7835</v>
      </c>
      <c r="C7898" s="256">
        <v>136.68428451355726</v>
      </c>
    </row>
    <row r="7899" spans="2:3" x14ac:dyDescent="0.25">
      <c r="B7899" s="257">
        <v>7836</v>
      </c>
      <c r="C7899" s="256">
        <v>151.34744329696653</v>
      </c>
    </row>
    <row r="7900" spans="2:3" x14ac:dyDescent="0.25">
      <c r="B7900" s="257">
        <v>7837</v>
      </c>
      <c r="C7900" s="256">
        <v>93.877954270623022</v>
      </c>
    </row>
    <row r="7901" spans="2:3" x14ac:dyDescent="0.25">
      <c r="B7901" s="257">
        <v>7838</v>
      </c>
      <c r="C7901" s="256">
        <v>101.01942093504154</v>
      </c>
    </row>
    <row r="7902" spans="2:3" x14ac:dyDescent="0.25">
      <c r="B7902" s="257">
        <v>7839</v>
      </c>
      <c r="C7902" s="256">
        <v>105.13135690550745</v>
      </c>
    </row>
    <row r="7903" spans="2:3" x14ac:dyDescent="0.25">
      <c r="B7903" s="257">
        <v>7840</v>
      </c>
      <c r="C7903" s="256">
        <v>123.35766091659704</v>
      </c>
    </row>
    <row r="7904" spans="2:3" x14ac:dyDescent="0.25">
      <c r="B7904" s="257">
        <v>7841</v>
      </c>
      <c r="C7904" s="256">
        <v>149.34089610201033</v>
      </c>
    </row>
    <row r="7905" spans="2:3" x14ac:dyDescent="0.25">
      <c r="B7905" s="257">
        <v>7842</v>
      </c>
      <c r="C7905" s="256">
        <v>123.09622517418906</v>
      </c>
    </row>
    <row r="7906" spans="2:3" x14ac:dyDescent="0.25">
      <c r="B7906" s="257">
        <v>7843</v>
      </c>
      <c r="C7906" s="256">
        <v>103.72212936236576</v>
      </c>
    </row>
    <row r="7907" spans="2:3" x14ac:dyDescent="0.25">
      <c r="B7907" s="257">
        <v>7844</v>
      </c>
      <c r="C7907" s="256">
        <v>117.90388395581013</v>
      </c>
    </row>
    <row r="7908" spans="2:3" x14ac:dyDescent="0.25">
      <c r="B7908" s="257">
        <v>7845</v>
      </c>
      <c r="C7908" s="256">
        <v>63.405069771860646</v>
      </c>
    </row>
    <row r="7909" spans="2:3" x14ac:dyDescent="0.25">
      <c r="B7909" s="257">
        <v>7846</v>
      </c>
      <c r="C7909" s="256">
        <v>142.75408690764374</v>
      </c>
    </row>
    <row r="7910" spans="2:3" x14ac:dyDescent="0.25">
      <c r="B7910" s="257">
        <v>7847</v>
      </c>
      <c r="C7910" s="256">
        <v>80.361245853732754</v>
      </c>
    </row>
    <row r="7911" spans="2:3" x14ac:dyDescent="0.25">
      <c r="B7911" s="257">
        <v>7848</v>
      </c>
      <c r="C7911" s="256">
        <v>109.31400857007738</v>
      </c>
    </row>
    <row r="7912" spans="2:3" x14ac:dyDescent="0.25">
      <c r="B7912" s="257">
        <v>7849</v>
      </c>
      <c r="C7912" s="256">
        <v>141.20841468163255</v>
      </c>
    </row>
    <row r="7913" spans="2:3" x14ac:dyDescent="0.25">
      <c r="B7913" s="257">
        <v>7850</v>
      </c>
      <c r="C7913" s="256">
        <v>149.59140897208809</v>
      </c>
    </row>
    <row r="7914" spans="2:3" x14ac:dyDescent="0.25">
      <c r="B7914" s="257">
        <v>7851</v>
      </c>
      <c r="C7914" s="256">
        <v>129.45559401184582</v>
      </c>
    </row>
    <row r="7915" spans="2:3" x14ac:dyDescent="0.25">
      <c r="B7915" s="257">
        <v>7852</v>
      </c>
      <c r="C7915" s="256">
        <v>117.2930827697455</v>
      </c>
    </row>
    <row r="7916" spans="2:3" x14ac:dyDescent="0.25">
      <c r="B7916" s="257">
        <v>7853</v>
      </c>
      <c r="C7916" s="256">
        <v>133.20208204975782</v>
      </c>
    </row>
    <row r="7917" spans="2:3" x14ac:dyDescent="0.25">
      <c r="B7917" s="257">
        <v>7854</v>
      </c>
      <c r="C7917" s="256">
        <v>142.44335678154025</v>
      </c>
    </row>
    <row r="7918" spans="2:3" x14ac:dyDescent="0.25">
      <c r="B7918" s="257">
        <v>7855</v>
      </c>
      <c r="C7918" s="256">
        <v>104.58621072880534</v>
      </c>
    </row>
    <row r="7919" spans="2:3" x14ac:dyDescent="0.25">
      <c r="B7919" s="257">
        <v>7856</v>
      </c>
      <c r="C7919" s="256">
        <v>132.19737502691817</v>
      </c>
    </row>
    <row r="7920" spans="2:3" x14ac:dyDescent="0.25">
      <c r="B7920" s="257">
        <v>7857</v>
      </c>
      <c r="C7920" s="256">
        <v>95.665777167080506</v>
      </c>
    </row>
    <row r="7921" spans="2:3" x14ac:dyDescent="0.25">
      <c r="B7921" s="257">
        <v>7858</v>
      </c>
      <c r="C7921" s="256">
        <v>119.48438851257576</v>
      </c>
    </row>
    <row r="7922" spans="2:3" x14ac:dyDescent="0.25">
      <c r="B7922" s="257">
        <v>7859</v>
      </c>
      <c r="C7922" s="256">
        <v>144.87902061750748</v>
      </c>
    </row>
    <row r="7923" spans="2:3" x14ac:dyDescent="0.25">
      <c r="B7923" s="257">
        <v>7860</v>
      </c>
      <c r="C7923" s="256">
        <v>98.068610244432307</v>
      </c>
    </row>
    <row r="7924" spans="2:3" x14ac:dyDescent="0.25">
      <c r="B7924" s="257">
        <v>7861</v>
      </c>
      <c r="C7924" s="256">
        <v>143.92857821200926</v>
      </c>
    </row>
    <row r="7925" spans="2:3" x14ac:dyDescent="0.25">
      <c r="B7925" s="257">
        <v>7862</v>
      </c>
      <c r="C7925" s="256">
        <v>130.07287793550438</v>
      </c>
    </row>
    <row r="7926" spans="2:3" x14ac:dyDescent="0.25">
      <c r="B7926" s="257">
        <v>7863</v>
      </c>
      <c r="C7926" s="256">
        <v>162.44189581672623</v>
      </c>
    </row>
    <row r="7927" spans="2:3" x14ac:dyDescent="0.25">
      <c r="B7927" s="257">
        <v>7864</v>
      </c>
      <c r="C7927" s="256">
        <v>126.81338427736854</v>
      </c>
    </row>
    <row r="7928" spans="2:3" x14ac:dyDescent="0.25">
      <c r="B7928" s="257">
        <v>7865</v>
      </c>
      <c r="C7928" s="256">
        <v>91.044761911760091</v>
      </c>
    </row>
    <row r="7929" spans="2:3" x14ac:dyDescent="0.25">
      <c r="B7929" s="257">
        <v>7866</v>
      </c>
      <c r="C7929" s="256">
        <v>146.45698005195365</v>
      </c>
    </row>
    <row r="7930" spans="2:3" x14ac:dyDescent="0.25">
      <c r="B7930" s="257">
        <v>7867</v>
      </c>
      <c r="C7930" s="256">
        <v>133.94832238723939</v>
      </c>
    </row>
    <row r="7931" spans="2:3" x14ac:dyDescent="0.25">
      <c r="B7931" s="257">
        <v>7868</v>
      </c>
      <c r="C7931" s="256">
        <v>116.64766832169809</v>
      </c>
    </row>
    <row r="7932" spans="2:3" x14ac:dyDescent="0.25">
      <c r="B7932" s="257">
        <v>7869</v>
      </c>
      <c r="C7932" s="256">
        <v>109.6837386926708</v>
      </c>
    </row>
    <row r="7933" spans="2:3" x14ac:dyDescent="0.25">
      <c r="B7933" s="257">
        <v>7870</v>
      </c>
      <c r="C7933" s="256">
        <v>113.97654567835546</v>
      </c>
    </row>
    <row r="7934" spans="2:3" x14ac:dyDescent="0.25">
      <c r="B7934" s="257">
        <v>7871</v>
      </c>
      <c r="C7934" s="256">
        <v>124.41243852803552</v>
      </c>
    </row>
    <row r="7935" spans="2:3" x14ac:dyDescent="0.25">
      <c r="B7935" s="257">
        <v>7872</v>
      </c>
      <c r="C7935" s="256">
        <v>106.96726725936911</v>
      </c>
    </row>
    <row r="7936" spans="2:3" x14ac:dyDescent="0.25">
      <c r="B7936" s="257">
        <v>7873</v>
      </c>
      <c r="C7936" s="256">
        <v>107.00346358396155</v>
      </c>
    </row>
    <row r="7937" spans="2:3" x14ac:dyDescent="0.25">
      <c r="B7937" s="257">
        <v>7874</v>
      </c>
      <c r="C7937" s="256">
        <v>154.37227598628942</v>
      </c>
    </row>
    <row r="7938" spans="2:3" x14ac:dyDescent="0.25">
      <c r="B7938" s="257">
        <v>7875</v>
      </c>
      <c r="C7938" s="256">
        <v>102.6751095169446</v>
      </c>
    </row>
    <row r="7939" spans="2:3" x14ac:dyDescent="0.25">
      <c r="B7939" s="257">
        <v>7876</v>
      </c>
      <c r="C7939" s="256">
        <v>129.69548768176776</v>
      </c>
    </row>
    <row r="7940" spans="2:3" x14ac:dyDescent="0.25">
      <c r="B7940" s="257">
        <v>7877</v>
      </c>
      <c r="C7940" s="256">
        <v>131.93264536918107</v>
      </c>
    </row>
    <row r="7941" spans="2:3" x14ac:dyDescent="0.25">
      <c r="B7941" s="257">
        <v>7878</v>
      </c>
      <c r="C7941" s="256">
        <v>98.847878195775735</v>
      </c>
    </row>
    <row r="7942" spans="2:3" x14ac:dyDescent="0.25">
      <c r="B7942" s="257">
        <v>7879</v>
      </c>
      <c r="C7942" s="256">
        <v>109.95568328983768</v>
      </c>
    </row>
    <row r="7943" spans="2:3" x14ac:dyDescent="0.25">
      <c r="B7943" s="257">
        <v>7880</v>
      </c>
      <c r="C7943" s="256">
        <v>131.73755272536968</v>
      </c>
    </row>
    <row r="7944" spans="2:3" x14ac:dyDescent="0.25">
      <c r="B7944" s="257">
        <v>7881</v>
      </c>
      <c r="C7944" s="256">
        <v>115.46129592408474</v>
      </c>
    </row>
    <row r="7945" spans="2:3" x14ac:dyDescent="0.25">
      <c r="B7945" s="257">
        <v>7882</v>
      </c>
      <c r="C7945" s="256">
        <v>102.59885180508724</v>
      </c>
    </row>
    <row r="7946" spans="2:3" x14ac:dyDescent="0.25">
      <c r="B7946" s="257">
        <v>7883</v>
      </c>
      <c r="C7946" s="256">
        <v>183.73710724142325</v>
      </c>
    </row>
    <row r="7947" spans="2:3" x14ac:dyDescent="0.25">
      <c r="B7947" s="257">
        <v>7884</v>
      </c>
      <c r="C7947" s="256">
        <v>140.41473924937986</v>
      </c>
    </row>
    <row r="7948" spans="2:3" x14ac:dyDescent="0.25">
      <c r="B7948" s="257">
        <v>7885</v>
      </c>
      <c r="C7948" s="256">
        <v>142.03296740055168</v>
      </c>
    </row>
    <row r="7949" spans="2:3" x14ac:dyDescent="0.25">
      <c r="B7949" s="257">
        <v>7886</v>
      </c>
      <c r="C7949" s="256">
        <v>124.13545759856866</v>
      </c>
    </row>
    <row r="7950" spans="2:3" x14ac:dyDescent="0.25">
      <c r="B7950" s="257">
        <v>7887</v>
      </c>
      <c r="C7950" s="256">
        <v>122.74277555851103</v>
      </c>
    </row>
    <row r="7951" spans="2:3" x14ac:dyDescent="0.25">
      <c r="B7951" s="257">
        <v>7888</v>
      </c>
      <c r="C7951" s="256">
        <v>159.39383212886514</v>
      </c>
    </row>
    <row r="7952" spans="2:3" x14ac:dyDescent="0.25">
      <c r="B7952" s="257">
        <v>7889</v>
      </c>
      <c r="C7952" s="256">
        <v>159.3457496468514</v>
      </c>
    </row>
    <row r="7953" spans="2:3" x14ac:dyDescent="0.25">
      <c r="B7953" s="257">
        <v>7890</v>
      </c>
      <c r="C7953" s="256">
        <v>133.55108521067967</v>
      </c>
    </row>
    <row r="7954" spans="2:3" x14ac:dyDescent="0.25">
      <c r="B7954" s="257">
        <v>7891</v>
      </c>
      <c r="C7954" s="256">
        <v>141.45074305419558</v>
      </c>
    </row>
    <row r="7955" spans="2:3" x14ac:dyDescent="0.25">
      <c r="B7955" s="257">
        <v>7892</v>
      </c>
      <c r="C7955" s="256">
        <v>155.40406407628595</v>
      </c>
    </row>
    <row r="7956" spans="2:3" x14ac:dyDescent="0.25">
      <c r="B7956" s="257">
        <v>7893</v>
      </c>
      <c r="C7956" s="256">
        <v>144.79709181661693</v>
      </c>
    </row>
    <row r="7957" spans="2:3" x14ac:dyDescent="0.25">
      <c r="B7957" s="257">
        <v>7894</v>
      </c>
      <c r="C7957" s="256">
        <v>52.18553953252443</v>
      </c>
    </row>
    <row r="7958" spans="2:3" x14ac:dyDescent="0.25">
      <c r="B7958" s="257">
        <v>7895</v>
      </c>
      <c r="C7958" s="256">
        <v>125.87028967483991</v>
      </c>
    </row>
    <row r="7959" spans="2:3" x14ac:dyDescent="0.25">
      <c r="B7959" s="257">
        <v>7896</v>
      </c>
      <c r="C7959" s="256">
        <v>109.74902714130511</v>
      </c>
    </row>
    <row r="7960" spans="2:3" x14ac:dyDescent="0.25">
      <c r="B7960" s="257">
        <v>7897</v>
      </c>
      <c r="C7960" s="256">
        <v>144.22422436213702</v>
      </c>
    </row>
    <row r="7961" spans="2:3" x14ac:dyDescent="0.25">
      <c r="B7961" s="257">
        <v>7898</v>
      </c>
      <c r="C7961" s="256">
        <v>135.81444155154111</v>
      </c>
    </row>
    <row r="7962" spans="2:3" x14ac:dyDescent="0.25">
      <c r="B7962" s="257">
        <v>7899</v>
      </c>
      <c r="C7962" s="256">
        <v>114.75696808837789</v>
      </c>
    </row>
    <row r="7963" spans="2:3" x14ac:dyDescent="0.25">
      <c r="B7963" s="257">
        <v>7900</v>
      </c>
      <c r="C7963" s="256">
        <v>141.83602273054601</v>
      </c>
    </row>
    <row r="7964" spans="2:3" x14ac:dyDescent="0.25">
      <c r="B7964" s="257">
        <v>7901</v>
      </c>
      <c r="C7964" s="256">
        <v>133.42338578296722</v>
      </c>
    </row>
    <row r="7965" spans="2:3" x14ac:dyDescent="0.25">
      <c r="B7965" s="257">
        <v>7902</v>
      </c>
      <c r="C7965" s="256">
        <v>137.01262919307842</v>
      </c>
    </row>
    <row r="7966" spans="2:3" x14ac:dyDescent="0.25">
      <c r="B7966" s="257">
        <v>7903</v>
      </c>
      <c r="C7966" s="256">
        <v>160.45889913395604</v>
      </c>
    </row>
    <row r="7967" spans="2:3" x14ac:dyDescent="0.25">
      <c r="B7967" s="257">
        <v>7904</v>
      </c>
      <c r="C7967" s="256">
        <v>157.08066433167113</v>
      </c>
    </row>
    <row r="7968" spans="2:3" x14ac:dyDescent="0.25">
      <c r="B7968" s="257">
        <v>7905</v>
      </c>
      <c r="C7968" s="256">
        <v>118.67843664552109</v>
      </c>
    </row>
    <row r="7969" spans="2:3" x14ac:dyDescent="0.25">
      <c r="B7969" s="257">
        <v>7906</v>
      </c>
      <c r="C7969" s="256">
        <v>117.28193740578249</v>
      </c>
    </row>
    <row r="7970" spans="2:3" x14ac:dyDescent="0.25">
      <c r="B7970" s="257">
        <v>7907</v>
      </c>
      <c r="C7970" s="256">
        <v>115.85363268749614</v>
      </c>
    </row>
    <row r="7971" spans="2:3" x14ac:dyDescent="0.25">
      <c r="B7971" s="257">
        <v>7908</v>
      </c>
      <c r="C7971" s="256">
        <v>92.993104622013064</v>
      </c>
    </row>
    <row r="7972" spans="2:3" x14ac:dyDescent="0.25">
      <c r="B7972" s="257">
        <v>7909</v>
      </c>
      <c r="C7972" s="256">
        <v>132.91738972559878</v>
      </c>
    </row>
    <row r="7973" spans="2:3" x14ac:dyDescent="0.25">
      <c r="B7973" s="257">
        <v>7910</v>
      </c>
      <c r="C7973" s="256">
        <v>118.59252967870422</v>
      </c>
    </row>
    <row r="7974" spans="2:3" x14ac:dyDescent="0.25">
      <c r="B7974" s="257">
        <v>7911</v>
      </c>
      <c r="C7974" s="256">
        <v>125.08753512407128</v>
      </c>
    </row>
    <row r="7975" spans="2:3" x14ac:dyDescent="0.25">
      <c r="B7975" s="257">
        <v>7912</v>
      </c>
      <c r="C7975" s="256">
        <v>126.01241633722078</v>
      </c>
    </row>
    <row r="7976" spans="2:3" x14ac:dyDescent="0.25">
      <c r="B7976" s="257">
        <v>7913</v>
      </c>
      <c r="C7976" s="256">
        <v>132.94616380412648</v>
      </c>
    </row>
    <row r="7977" spans="2:3" x14ac:dyDescent="0.25">
      <c r="B7977" s="257">
        <v>7914</v>
      </c>
      <c r="C7977" s="256">
        <v>92.972124875172028</v>
      </c>
    </row>
    <row r="7978" spans="2:3" x14ac:dyDescent="0.25">
      <c r="B7978" s="257">
        <v>7915</v>
      </c>
      <c r="C7978" s="256">
        <v>64.76431744658737</v>
      </c>
    </row>
    <row r="7979" spans="2:3" x14ac:dyDescent="0.25">
      <c r="B7979" s="257">
        <v>7916</v>
      </c>
      <c r="C7979" s="256">
        <v>51.57794033834503</v>
      </c>
    </row>
    <row r="7980" spans="2:3" x14ac:dyDescent="0.25">
      <c r="B7980" s="257">
        <v>7917</v>
      </c>
      <c r="C7980" s="256">
        <v>144.09975289606285</v>
      </c>
    </row>
    <row r="7981" spans="2:3" x14ac:dyDescent="0.25">
      <c r="B7981" s="257">
        <v>7918</v>
      </c>
      <c r="C7981" s="256">
        <v>91.8452238442311</v>
      </c>
    </row>
    <row r="7982" spans="2:3" x14ac:dyDescent="0.25">
      <c r="B7982" s="257">
        <v>7919</v>
      </c>
      <c r="C7982" s="256">
        <v>109.8009341964556</v>
      </c>
    </row>
    <row r="7983" spans="2:3" x14ac:dyDescent="0.25">
      <c r="B7983" s="257">
        <v>7920</v>
      </c>
      <c r="C7983" s="256">
        <v>100.50367982819674</v>
      </c>
    </row>
    <row r="7984" spans="2:3" x14ac:dyDescent="0.25">
      <c r="B7984" s="257">
        <v>7921</v>
      </c>
      <c r="C7984" s="256">
        <v>96.878398284809748</v>
      </c>
    </row>
    <row r="7985" spans="2:3" x14ac:dyDescent="0.25">
      <c r="B7985" s="257">
        <v>7922</v>
      </c>
      <c r="C7985" s="256">
        <v>78.036644328437689</v>
      </c>
    </row>
    <row r="7986" spans="2:3" x14ac:dyDescent="0.25">
      <c r="B7986" s="257">
        <v>7923</v>
      </c>
      <c r="C7986" s="256">
        <v>161.97273649908433</v>
      </c>
    </row>
    <row r="7987" spans="2:3" x14ac:dyDescent="0.25">
      <c r="B7987" s="257">
        <v>7924</v>
      </c>
      <c r="C7987" s="256">
        <v>101.02221601950832</v>
      </c>
    </row>
    <row r="7988" spans="2:3" x14ac:dyDescent="0.25">
      <c r="B7988" s="257">
        <v>7925</v>
      </c>
      <c r="C7988" s="256">
        <v>144.58417065460361</v>
      </c>
    </row>
    <row r="7989" spans="2:3" x14ac:dyDescent="0.25">
      <c r="B7989" s="257">
        <v>7926</v>
      </c>
      <c r="C7989" s="256">
        <v>118.35761604876419</v>
      </c>
    </row>
    <row r="7990" spans="2:3" x14ac:dyDescent="0.25">
      <c r="B7990" s="257">
        <v>7927</v>
      </c>
      <c r="C7990" s="256">
        <v>134.28480438124475</v>
      </c>
    </row>
    <row r="7991" spans="2:3" x14ac:dyDescent="0.25">
      <c r="B7991" s="257">
        <v>7928</v>
      </c>
      <c r="C7991" s="256">
        <v>135.27026053242832</v>
      </c>
    </row>
    <row r="7992" spans="2:3" x14ac:dyDescent="0.25">
      <c r="B7992" s="257">
        <v>7929</v>
      </c>
      <c r="C7992" s="256">
        <v>114.88796861622136</v>
      </c>
    </row>
    <row r="7993" spans="2:3" x14ac:dyDescent="0.25">
      <c r="B7993" s="257">
        <v>7930</v>
      </c>
      <c r="C7993" s="256">
        <v>93.154938660525531</v>
      </c>
    </row>
    <row r="7994" spans="2:3" x14ac:dyDescent="0.25">
      <c r="B7994" s="257">
        <v>7931</v>
      </c>
      <c r="C7994" s="256">
        <v>125.9718011994952</v>
      </c>
    </row>
    <row r="7995" spans="2:3" x14ac:dyDescent="0.25">
      <c r="B7995" s="257">
        <v>7932</v>
      </c>
      <c r="C7995" s="256">
        <v>122.95190074202243</v>
      </c>
    </row>
    <row r="7996" spans="2:3" x14ac:dyDescent="0.25">
      <c r="B7996" s="257">
        <v>7933</v>
      </c>
      <c r="C7996" s="256">
        <v>104.35506276027647</v>
      </c>
    </row>
    <row r="7997" spans="2:3" x14ac:dyDescent="0.25">
      <c r="B7997" s="257">
        <v>7934</v>
      </c>
      <c r="C7997" s="256">
        <v>154.64777370410999</v>
      </c>
    </row>
    <row r="7998" spans="2:3" x14ac:dyDescent="0.25">
      <c r="B7998" s="257">
        <v>7935</v>
      </c>
      <c r="C7998" s="256">
        <v>128.86256228221029</v>
      </c>
    </row>
    <row r="7999" spans="2:3" x14ac:dyDescent="0.25">
      <c r="B7999" s="257">
        <v>7936</v>
      </c>
      <c r="C7999" s="256">
        <v>154.16351711173135</v>
      </c>
    </row>
    <row r="8000" spans="2:3" x14ac:dyDescent="0.25">
      <c r="B8000" s="257">
        <v>7937</v>
      </c>
      <c r="C8000" s="256">
        <v>95.554164627005022</v>
      </c>
    </row>
    <row r="8001" spans="2:3" x14ac:dyDescent="0.25">
      <c r="B8001" s="257">
        <v>7938</v>
      </c>
      <c r="C8001" s="256">
        <v>166.12748826874289</v>
      </c>
    </row>
    <row r="8002" spans="2:3" x14ac:dyDescent="0.25">
      <c r="B8002" s="257">
        <v>7939</v>
      </c>
      <c r="C8002" s="256">
        <v>127.18365684453126</v>
      </c>
    </row>
    <row r="8003" spans="2:3" x14ac:dyDescent="0.25">
      <c r="B8003" s="257">
        <v>7940</v>
      </c>
      <c r="C8003" s="256">
        <v>84.27966532108104</v>
      </c>
    </row>
    <row r="8004" spans="2:3" x14ac:dyDescent="0.25">
      <c r="B8004" s="257">
        <v>7941</v>
      </c>
      <c r="C8004" s="256">
        <v>132.37784662448041</v>
      </c>
    </row>
    <row r="8005" spans="2:3" x14ac:dyDescent="0.25">
      <c r="B8005" s="257">
        <v>7942</v>
      </c>
      <c r="C8005" s="256">
        <v>131.84927282267012</v>
      </c>
    </row>
    <row r="8006" spans="2:3" x14ac:dyDescent="0.25">
      <c r="B8006" s="257">
        <v>7943</v>
      </c>
      <c r="C8006" s="256">
        <v>81.104384826042264</v>
      </c>
    </row>
    <row r="8007" spans="2:3" x14ac:dyDescent="0.25">
      <c r="B8007" s="257">
        <v>7944</v>
      </c>
      <c r="C8007" s="256">
        <v>130.19287255332449</v>
      </c>
    </row>
    <row r="8008" spans="2:3" x14ac:dyDescent="0.25">
      <c r="B8008" s="257">
        <v>7945</v>
      </c>
      <c r="C8008" s="256">
        <v>105.01868748678436</v>
      </c>
    </row>
    <row r="8009" spans="2:3" x14ac:dyDescent="0.25">
      <c r="B8009" s="257">
        <v>7946</v>
      </c>
      <c r="C8009" s="256">
        <v>98.690359163417781</v>
      </c>
    </row>
    <row r="8010" spans="2:3" x14ac:dyDescent="0.25">
      <c r="B8010" s="257">
        <v>7947</v>
      </c>
      <c r="C8010" s="256">
        <v>81.548983121925659</v>
      </c>
    </row>
    <row r="8011" spans="2:3" x14ac:dyDescent="0.25">
      <c r="B8011" s="257">
        <v>7948</v>
      </c>
      <c r="C8011" s="256">
        <v>80.912867645074755</v>
      </c>
    </row>
    <row r="8012" spans="2:3" x14ac:dyDescent="0.25">
      <c r="B8012" s="257">
        <v>7949</v>
      </c>
      <c r="C8012" s="256">
        <v>134.00661917760593</v>
      </c>
    </row>
    <row r="8013" spans="2:3" x14ac:dyDescent="0.25">
      <c r="B8013" s="257">
        <v>7950</v>
      </c>
      <c r="C8013" s="256">
        <v>148.58610862894827</v>
      </c>
    </row>
    <row r="8014" spans="2:3" x14ac:dyDescent="0.25">
      <c r="B8014" s="257">
        <v>7951</v>
      </c>
      <c r="C8014" s="256">
        <v>125.45049592530231</v>
      </c>
    </row>
    <row r="8015" spans="2:3" x14ac:dyDescent="0.25">
      <c r="B8015" s="257">
        <v>7952</v>
      </c>
      <c r="C8015" s="256">
        <v>110.70703061220472</v>
      </c>
    </row>
    <row r="8016" spans="2:3" x14ac:dyDescent="0.25">
      <c r="B8016" s="257">
        <v>7953</v>
      </c>
      <c r="C8016" s="256">
        <v>87.626204337405539</v>
      </c>
    </row>
    <row r="8017" spans="2:3" x14ac:dyDescent="0.25">
      <c r="B8017" s="257">
        <v>7954</v>
      </c>
      <c r="C8017" s="256">
        <v>130.31857668358782</v>
      </c>
    </row>
    <row r="8018" spans="2:3" x14ac:dyDescent="0.25">
      <c r="B8018" s="257">
        <v>7955</v>
      </c>
      <c r="C8018" s="256">
        <v>120.52776051382679</v>
      </c>
    </row>
    <row r="8019" spans="2:3" x14ac:dyDescent="0.25">
      <c r="B8019" s="257">
        <v>7956</v>
      </c>
      <c r="C8019" s="256">
        <v>116.22205374810366</v>
      </c>
    </row>
    <row r="8020" spans="2:3" x14ac:dyDescent="0.25">
      <c r="B8020" s="257">
        <v>7957</v>
      </c>
      <c r="C8020" s="256">
        <v>150.53948509020336</v>
      </c>
    </row>
    <row r="8021" spans="2:3" x14ac:dyDescent="0.25">
      <c r="B8021" s="257">
        <v>7958</v>
      </c>
      <c r="C8021" s="256">
        <v>112.36145021093665</v>
      </c>
    </row>
    <row r="8022" spans="2:3" x14ac:dyDescent="0.25">
      <c r="B8022" s="257">
        <v>7959</v>
      </c>
      <c r="C8022" s="256">
        <v>117.32854258979215</v>
      </c>
    </row>
    <row r="8023" spans="2:3" x14ac:dyDescent="0.25">
      <c r="B8023" s="257">
        <v>7960</v>
      </c>
      <c r="C8023" s="256">
        <v>123.8676108295455</v>
      </c>
    </row>
    <row r="8024" spans="2:3" x14ac:dyDescent="0.25">
      <c r="B8024" s="257">
        <v>7961</v>
      </c>
      <c r="C8024" s="256">
        <v>102.79331312456947</v>
      </c>
    </row>
    <row r="8025" spans="2:3" x14ac:dyDescent="0.25">
      <c r="B8025" s="257">
        <v>7962</v>
      </c>
      <c r="C8025" s="256">
        <v>140.78072133649746</v>
      </c>
    </row>
    <row r="8026" spans="2:3" x14ac:dyDescent="0.25">
      <c r="B8026" s="257">
        <v>7963</v>
      </c>
      <c r="C8026" s="256">
        <v>91.989422787694252</v>
      </c>
    </row>
    <row r="8027" spans="2:3" x14ac:dyDescent="0.25">
      <c r="B8027" s="257">
        <v>7964</v>
      </c>
      <c r="C8027" s="256">
        <v>68.217956431621928</v>
      </c>
    </row>
    <row r="8028" spans="2:3" x14ac:dyDescent="0.25">
      <c r="B8028" s="257">
        <v>7965</v>
      </c>
      <c r="C8028" s="256">
        <v>90.185887329938453</v>
      </c>
    </row>
    <row r="8029" spans="2:3" x14ac:dyDescent="0.25">
      <c r="B8029" s="257">
        <v>7966</v>
      </c>
      <c r="C8029" s="256">
        <v>164.10242088155132</v>
      </c>
    </row>
    <row r="8030" spans="2:3" x14ac:dyDescent="0.25">
      <c r="B8030" s="257">
        <v>7967</v>
      </c>
      <c r="C8030" s="256">
        <v>67.337334334613061</v>
      </c>
    </row>
    <row r="8031" spans="2:3" x14ac:dyDescent="0.25">
      <c r="B8031" s="257">
        <v>7968</v>
      </c>
      <c r="C8031" s="256">
        <v>124.00044107350374</v>
      </c>
    </row>
    <row r="8032" spans="2:3" x14ac:dyDescent="0.25">
      <c r="B8032" s="257">
        <v>7969</v>
      </c>
      <c r="C8032" s="256">
        <v>122.68067387448892</v>
      </c>
    </row>
    <row r="8033" spans="2:3" x14ac:dyDescent="0.25">
      <c r="B8033" s="257">
        <v>7970</v>
      </c>
      <c r="C8033" s="256">
        <v>156.13921453150132</v>
      </c>
    </row>
    <row r="8034" spans="2:3" x14ac:dyDescent="0.25">
      <c r="B8034" s="257">
        <v>7971</v>
      </c>
      <c r="C8034" s="256">
        <v>119.35841961361821</v>
      </c>
    </row>
    <row r="8035" spans="2:3" x14ac:dyDescent="0.25">
      <c r="B8035" s="257">
        <v>7972</v>
      </c>
      <c r="C8035" s="256">
        <v>52.541292768041302</v>
      </c>
    </row>
    <row r="8036" spans="2:3" x14ac:dyDescent="0.25">
      <c r="B8036" s="257">
        <v>7973</v>
      </c>
      <c r="C8036" s="256">
        <v>144.86614947999232</v>
      </c>
    </row>
    <row r="8037" spans="2:3" x14ac:dyDescent="0.25">
      <c r="B8037" s="257">
        <v>7974</v>
      </c>
      <c r="C8037" s="256">
        <v>91.453353462906676</v>
      </c>
    </row>
    <row r="8038" spans="2:3" x14ac:dyDescent="0.25">
      <c r="B8038" s="257">
        <v>7975</v>
      </c>
      <c r="C8038" s="256">
        <v>131.97953963586551</v>
      </c>
    </row>
    <row r="8039" spans="2:3" x14ac:dyDescent="0.25">
      <c r="B8039" s="257">
        <v>7976</v>
      </c>
      <c r="C8039" s="256">
        <v>76.350860253251625</v>
      </c>
    </row>
    <row r="8040" spans="2:3" x14ac:dyDescent="0.25">
      <c r="B8040" s="257">
        <v>7977</v>
      </c>
      <c r="C8040" s="256">
        <v>103.57673683654087</v>
      </c>
    </row>
    <row r="8041" spans="2:3" x14ac:dyDescent="0.25">
      <c r="B8041" s="257">
        <v>7978</v>
      </c>
      <c r="C8041" s="256">
        <v>95.522061522348224</v>
      </c>
    </row>
    <row r="8042" spans="2:3" x14ac:dyDescent="0.25">
      <c r="B8042" s="257">
        <v>7979</v>
      </c>
      <c r="C8042" s="256">
        <v>178.4980889134527</v>
      </c>
    </row>
    <row r="8043" spans="2:3" x14ac:dyDescent="0.25">
      <c r="B8043" s="257">
        <v>7980</v>
      </c>
      <c r="C8043" s="256">
        <v>107.77828783448427</v>
      </c>
    </row>
    <row r="8044" spans="2:3" x14ac:dyDescent="0.25">
      <c r="B8044" s="257">
        <v>7981</v>
      </c>
      <c r="C8044" s="256">
        <v>131.95052244239918</v>
      </c>
    </row>
    <row r="8045" spans="2:3" x14ac:dyDescent="0.25">
      <c r="B8045" s="257">
        <v>7982</v>
      </c>
      <c r="C8045" s="256">
        <v>95.109561854821635</v>
      </c>
    </row>
    <row r="8046" spans="2:3" x14ac:dyDescent="0.25">
      <c r="B8046" s="257">
        <v>7983</v>
      </c>
      <c r="C8046" s="256">
        <v>111.48171220762043</v>
      </c>
    </row>
    <row r="8047" spans="2:3" x14ac:dyDescent="0.25">
      <c r="B8047" s="257">
        <v>7984</v>
      </c>
      <c r="C8047" s="256">
        <v>114.02063190098977</v>
      </c>
    </row>
    <row r="8048" spans="2:3" x14ac:dyDescent="0.25">
      <c r="B8048" s="257">
        <v>7985</v>
      </c>
      <c r="C8048" s="256">
        <v>138.19036350312336</v>
      </c>
    </row>
    <row r="8049" spans="2:3" x14ac:dyDescent="0.25">
      <c r="B8049" s="257">
        <v>7986</v>
      </c>
      <c r="C8049" s="256">
        <v>116.88294292655824</v>
      </c>
    </row>
    <row r="8050" spans="2:3" x14ac:dyDescent="0.25">
      <c r="B8050" s="257">
        <v>7987</v>
      </c>
      <c r="C8050" s="256">
        <v>145.18976669221772</v>
      </c>
    </row>
    <row r="8051" spans="2:3" x14ac:dyDescent="0.25">
      <c r="B8051" s="257">
        <v>7988</v>
      </c>
      <c r="C8051" s="256">
        <v>143.49752125047854</v>
      </c>
    </row>
    <row r="8052" spans="2:3" x14ac:dyDescent="0.25">
      <c r="B8052" s="257">
        <v>7989</v>
      </c>
      <c r="C8052" s="256">
        <v>71.396174496941327</v>
      </c>
    </row>
    <row r="8053" spans="2:3" x14ac:dyDescent="0.25">
      <c r="B8053" s="257">
        <v>7990</v>
      </c>
      <c r="C8053" s="256">
        <v>140.57645792340813</v>
      </c>
    </row>
    <row r="8054" spans="2:3" x14ac:dyDescent="0.25">
      <c r="B8054" s="257">
        <v>7991</v>
      </c>
      <c r="C8054" s="256">
        <v>103.36404485238398</v>
      </c>
    </row>
    <row r="8055" spans="2:3" x14ac:dyDescent="0.25">
      <c r="B8055" s="257">
        <v>7992</v>
      </c>
      <c r="C8055" s="256">
        <v>154.30271228862324</v>
      </c>
    </row>
    <row r="8056" spans="2:3" x14ac:dyDescent="0.25">
      <c r="B8056" s="257">
        <v>7993</v>
      </c>
      <c r="C8056" s="256">
        <v>91.163900586619519</v>
      </c>
    </row>
    <row r="8057" spans="2:3" x14ac:dyDescent="0.25">
      <c r="B8057" s="257">
        <v>7994</v>
      </c>
      <c r="C8057" s="256">
        <v>129.82341688542687</v>
      </c>
    </row>
    <row r="8058" spans="2:3" x14ac:dyDescent="0.25">
      <c r="B8058" s="257">
        <v>7995</v>
      </c>
      <c r="C8058" s="256">
        <v>65.71072424542875</v>
      </c>
    </row>
    <row r="8059" spans="2:3" x14ac:dyDescent="0.25">
      <c r="B8059" s="257">
        <v>7996</v>
      </c>
      <c r="C8059" s="256">
        <v>121.31272299580841</v>
      </c>
    </row>
    <row r="8060" spans="2:3" x14ac:dyDescent="0.25">
      <c r="B8060" s="257">
        <v>7997</v>
      </c>
      <c r="C8060" s="256">
        <v>194.7987161551444</v>
      </c>
    </row>
    <row r="8061" spans="2:3" x14ac:dyDescent="0.25">
      <c r="B8061" s="257">
        <v>7998</v>
      </c>
      <c r="C8061" s="256">
        <v>132.32842766016643</v>
      </c>
    </row>
    <row r="8062" spans="2:3" x14ac:dyDescent="0.25">
      <c r="B8062" s="257">
        <v>7999</v>
      </c>
      <c r="C8062" s="256">
        <v>117.17862811056288</v>
      </c>
    </row>
    <row r="8063" spans="2:3" x14ac:dyDescent="0.25">
      <c r="B8063" s="257">
        <v>8000</v>
      </c>
      <c r="C8063" s="256">
        <v>99.907301503515441</v>
      </c>
    </row>
    <row r="8064" spans="2:3" x14ac:dyDescent="0.25">
      <c r="B8064" s="257">
        <v>8001</v>
      </c>
      <c r="C8064" s="256">
        <v>119.48185825822266</v>
      </c>
    </row>
    <row r="8065" spans="2:3" x14ac:dyDescent="0.25">
      <c r="B8065" s="257">
        <v>8002</v>
      </c>
      <c r="C8065" s="256">
        <v>105.67377904987212</v>
      </c>
    </row>
    <row r="8066" spans="2:3" x14ac:dyDescent="0.25">
      <c r="B8066" s="257">
        <v>8003</v>
      </c>
      <c r="C8066" s="256">
        <v>116.24262450647353</v>
      </c>
    </row>
    <row r="8067" spans="2:3" x14ac:dyDescent="0.25">
      <c r="B8067" s="257">
        <v>8004</v>
      </c>
      <c r="C8067" s="256">
        <v>91.121965750144028</v>
      </c>
    </row>
    <row r="8068" spans="2:3" x14ac:dyDescent="0.25">
      <c r="B8068" s="257">
        <v>8005</v>
      </c>
      <c r="C8068" s="256">
        <v>120.21980012719406</v>
      </c>
    </row>
    <row r="8069" spans="2:3" x14ac:dyDescent="0.25">
      <c r="B8069" s="257">
        <v>8006</v>
      </c>
      <c r="C8069" s="256">
        <v>133.00241915029954</v>
      </c>
    </row>
    <row r="8070" spans="2:3" x14ac:dyDescent="0.25">
      <c r="B8070" s="257">
        <v>8007</v>
      </c>
      <c r="C8070" s="256">
        <v>86.858926101691466</v>
      </c>
    </row>
    <row r="8071" spans="2:3" x14ac:dyDescent="0.25">
      <c r="B8071" s="257">
        <v>8008</v>
      </c>
      <c r="C8071" s="256">
        <v>138.35534360791331</v>
      </c>
    </row>
    <row r="8072" spans="2:3" x14ac:dyDescent="0.25">
      <c r="B8072" s="257">
        <v>8009</v>
      </c>
      <c r="C8072" s="256">
        <v>64.924129643157983</v>
      </c>
    </row>
    <row r="8073" spans="2:3" x14ac:dyDescent="0.25">
      <c r="B8073" s="257">
        <v>8010</v>
      </c>
      <c r="C8073" s="256">
        <v>99.550473729067221</v>
      </c>
    </row>
    <row r="8074" spans="2:3" x14ac:dyDescent="0.25">
      <c r="B8074" s="257">
        <v>8011</v>
      </c>
      <c r="C8074" s="256">
        <v>124.01058079082084</v>
      </c>
    </row>
    <row r="8075" spans="2:3" x14ac:dyDescent="0.25">
      <c r="B8075" s="257">
        <v>8012</v>
      </c>
      <c r="C8075" s="256">
        <v>106.65102419701697</v>
      </c>
    </row>
    <row r="8076" spans="2:3" x14ac:dyDescent="0.25">
      <c r="B8076" s="257">
        <v>8013</v>
      </c>
      <c r="C8076" s="256">
        <v>105.16354775192072</v>
      </c>
    </row>
    <row r="8077" spans="2:3" x14ac:dyDescent="0.25">
      <c r="B8077" s="257">
        <v>8014</v>
      </c>
      <c r="C8077" s="256">
        <v>147.21985378510232</v>
      </c>
    </row>
    <row r="8078" spans="2:3" x14ac:dyDescent="0.25">
      <c r="B8078" s="257">
        <v>8015</v>
      </c>
      <c r="C8078" s="256">
        <v>122.96399325961384</v>
      </c>
    </row>
    <row r="8079" spans="2:3" x14ac:dyDescent="0.25">
      <c r="B8079" s="257">
        <v>8016</v>
      </c>
      <c r="C8079" s="256">
        <v>122.07307675056316</v>
      </c>
    </row>
    <row r="8080" spans="2:3" x14ac:dyDescent="0.25">
      <c r="B8080" s="257">
        <v>8017</v>
      </c>
      <c r="C8080" s="256">
        <v>107.05392934462</v>
      </c>
    </row>
    <row r="8081" spans="2:3" x14ac:dyDescent="0.25">
      <c r="B8081" s="257">
        <v>8018</v>
      </c>
      <c r="C8081" s="256">
        <v>99.130133148724525</v>
      </c>
    </row>
    <row r="8082" spans="2:3" x14ac:dyDescent="0.25">
      <c r="B8082" s="257">
        <v>8019</v>
      </c>
      <c r="C8082" s="256">
        <v>113.26655974806651</v>
      </c>
    </row>
    <row r="8083" spans="2:3" x14ac:dyDescent="0.25">
      <c r="B8083" s="257">
        <v>8020</v>
      </c>
      <c r="C8083" s="256">
        <v>118.84418827324691</v>
      </c>
    </row>
    <row r="8084" spans="2:3" x14ac:dyDescent="0.25">
      <c r="B8084" s="257">
        <v>8021</v>
      </c>
      <c r="C8084" s="256">
        <v>92.802503728277699</v>
      </c>
    </row>
    <row r="8085" spans="2:3" x14ac:dyDescent="0.25">
      <c r="B8085" s="257">
        <v>8022</v>
      </c>
      <c r="C8085" s="256">
        <v>118.1106892167561</v>
      </c>
    </row>
    <row r="8086" spans="2:3" x14ac:dyDescent="0.25">
      <c r="B8086" s="257">
        <v>8023</v>
      </c>
      <c r="C8086" s="256">
        <v>133.088919371207</v>
      </c>
    </row>
    <row r="8087" spans="2:3" x14ac:dyDescent="0.25">
      <c r="B8087" s="257">
        <v>8024</v>
      </c>
      <c r="C8087" s="256">
        <v>101.38675168060837</v>
      </c>
    </row>
    <row r="8088" spans="2:3" x14ac:dyDescent="0.25">
      <c r="B8088" s="257">
        <v>8025</v>
      </c>
      <c r="C8088" s="256">
        <v>82.774539443296675</v>
      </c>
    </row>
    <row r="8089" spans="2:3" x14ac:dyDescent="0.25">
      <c r="B8089" s="257">
        <v>8026</v>
      </c>
      <c r="C8089" s="256">
        <v>118.83800696689526</v>
      </c>
    </row>
    <row r="8090" spans="2:3" x14ac:dyDescent="0.25">
      <c r="B8090" s="257">
        <v>8027</v>
      </c>
      <c r="C8090" s="256">
        <v>112.27441129161797</v>
      </c>
    </row>
    <row r="8091" spans="2:3" x14ac:dyDescent="0.25">
      <c r="B8091" s="257">
        <v>8028</v>
      </c>
      <c r="C8091" s="256">
        <v>125.41706677126808</v>
      </c>
    </row>
    <row r="8092" spans="2:3" x14ac:dyDescent="0.25">
      <c r="B8092" s="257">
        <v>8029</v>
      </c>
      <c r="C8092" s="256">
        <v>115.18061105966567</v>
      </c>
    </row>
    <row r="8093" spans="2:3" x14ac:dyDescent="0.25">
      <c r="B8093" s="257">
        <v>8030</v>
      </c>
      <c r="C8093" s="256">
        <v>74.737689744717613</v>
      </c>
    </row>
    <row r="8094" spans="2:3" x14ac:dyDescent="0.25">
      <c r="B8094" s="257">
        <v>8031</v>
      </c>
      <c r="C8094" s="256">
        <v>126.19170720832621</v>
      </c>
    </row>
    <row r="8095" spans="2:3" x14ac:dyDescent="0.25">
      <c r="B8095" s="257">
        <v>8032</v>
      </c>
      <c r="C8095" s="256">
        <v>115.73310518511731</v>
      </c>
    </row>
    <row r="8096" spans="2:3" x14ac:dyDescent="0.25">
      <c r="B8096" s="257">
        <v>8033</v>
      </c>
      <c r="C8096" s="256">
        <v>140.78156043070109</v>
      </c>
    </row>
    <row r="8097" spans="2:3" x14ac:dyDescent="0.25">
      <c r="B8097" s="257">
        <v>8034</v>
      </c>
      <c r="C8097" s="256">
        <v>120.14458153736165</v>
      </c>
    </row>
    <row r="8098" spans="2:3" x14ac:dyDescent="0.25">
      <c r="B8098" s="257">
        <v>8035</v>
      </c>
      <c r="C8098" s="256">
        <v>114.4923550195187</v>
      </c>
    </row>
    <row r="8099" spans="2:3" x14ac:dyDescent="0.25">
      <c r="B8099" s="257">
        <v>8036</v>
      </c>
      <c r="C8099" s="256">
        <v>181.52294704188515</v>
      </c>
    </row>
    <row r="8100" spans="2:3" x14ac:dyDescent="0.25">
      <c r="B8100" s="257">
        <v>8037</v>
      </c>
      <c r="C8100" s="256">
        <v>140.45928994156662</v>
      </c>
    </row>
    <row r="8101" spans="2:3" x14ac:dyDescent="0.25">
      <c r="B8101" s="257">
        <v>8038</v>
      </c>
      <c r="C8101" s="256">
        <v>135.09654726104168</v>
      </c>
    </row>
    <row r="8102" spans="2:3" x14ac:dyDescent="0.25">
      <c r="B8102" s="257">
        <v>8039</v>
      </c>
      <c r="C8102" s="256">
        <v>115.66444374632539</v>
      </c>
    </row>
    <row r="8103" spans="2:3" x14ac:dyDescent="0.25">
      <c r="B8103" s="257">
        <v>8040</v>
      </c>
      <c r="C8103" s="256">
        <v>80.059110923422253</v>
      </c>
    </row>
    <row r="8104" spans="2:3" x14ac:dyDescent="0.25">
      <c r="B8104" s="257">
        <v>8041</v>
      </c>
      <c r="C8104" s="256">
        <v>148.17313536827106</v>
      </c>
    </row>
    <row r="8105" spans="2:3" x14ac:dyDescent="0.25">
      <c r="B8105" s="257">
        <v>8042</v>
      </c>
      <c r="C8105" s="256">
        <v>153.22783737502508</v>
      </c>
    </row>
    <row r="8106" spans="2:3" x14ac:dyDescent="0.25">
      <c r="B8106" s="257">
        <v>8043</v>
      </c>
      <c r="C8106" s="256">
        <v>163.44927899157116</v>
      </c>
    </row>
    <row r="8107" spans="2:3" x14ac:dyDescent="0.25">
      <c r="B8107" s="257">
        <v>8044</v>
      </c>
      <c r="C8107" s="256">
        <v>176.81764076497461</v>
      </c>
    </row>
    <row r="8108" spans="2:3" x14ac:dyDescent="0.25">
      <c r="B8108" s="257">
        <v>8045</v>
      </c>
      <c r="C8108" s="256">
        <v>113.70772308062016</v>
      </c>
    </row>
    <row r="8109" spans="2:3" x14ac:dyDescent="0.25">
      <c r="B8109" s="257">
        <v>8046</v>
      </c>
      <c r="C8109" s="256">
        <v>111.26784079205271</v>
      </c>
    </row>
    <row r="8110" spans="2:3" x14ac:dyDescent="0.25">
      <c r="B8110" s="257">
        <v>8047</v>
      </c>
      <c r="C8110" s="256">
        <v>136.63733996165124</v>
      </c>
    </row>
    <row r="8111" spans="2:3" x14ac:dyDescent="0.25">
      <c r="B8111" s="257">
        <v>8048</v>
      </c>
      <c r="C8111" s="256">
        <v>109.10360041032644</v>
      </c>
    </row>
    <row r="8112" spans="2:3" x14ac:dyDescent="0.25">
      <c r="B8112" s="257">
        <v>8049</v>
      </c>
      <c r="C8112" s="256">
        <v>156.3910700055377</v>
      </c>
    </row>
    <row r="8113" spans="2:3" x14ac:dyDescent="0.25">
      <c r="B8113" s="257">
        <v>8050</v>
      </c>
      <c r="C8113" s="256">
        <v>141.98427165699403</v>
      </c>
    </row>
    <row r="8114" spans="2:3" x14ac:dyDescent="0.25">
      <c r="B8114" s="257">
        <v>8051</v>
      </c>
      <c r="C8114" s="256">
        <v>103.79619663800484</v>
      </c>
    </row>
    <row r="8115" spans="2:3" x14ac:dyDescent="0.25">
      <c r="B8115" s="257">
        <v>8052</v>
      </c>
      <c r="C8115" s="256">
        <v>132.05116248680335</v>
      </c>
    </row>
    <row r="8116" spans="2:3" x14ac:dyDescent="0.25">
      <c r="B8116" s="257">
        <v>8053</v>
      </c>
      <c r="C8116" s="256">
        <v>101.00902778294889</v>
      </c>
    </row>
    <row r="8117" spans="2:3" x14ac:dyDescent="0.25">
      <c r="B8117" s="257">
        <v>8054</v>
      </c>
      <c r="C8117" s="256">
        <v>109.73217997836682</v>
      </c>
    </row>
    <row r="8118" spans="2:3" x14ac:dyDescent="0.25">
      <c r="B8118" s="257">
        <v>8055</v>
      </c>
      <c r="C8118" s="256">
        <v>106.88172028888754</v>
      </c>
    </row>
    <row r="8119" spans="2:3" x14ac:dyDescent="0.25">
      <c r="B8119" s="257">
        <v>8056</v>
      </c>
      <c r="C8119" s="256">
        <v>147.37326368554452</v>
      </c>
    </row>
    <row r="8120" spans="2:3" x14ac:dyDescent="0.25">
      <c r="B8120" s="257">
        <v>8057</v>
      </c>
      <c r="C8120" s="256">
        <v>90.969974455902246</v>
      </c>
    </row>
    <row r="8121" spans="2:3" x14ac:dyDescent="0.25">
      <c r="B8121" s="257">
        <v>8058</v>
      </c>
      <c r="C8121" s="256">
        <v>126.96261629106986</v>
      </c>
    </row>
    <row r="8122" spans="2:3" x14ac:dyDescent="0.25">
      <c r="B8122" s="257">
        <v>8059</v>
      </c>
      <c r="C8122" s="256">
        <v>164.11047498641696</v>
      </c>
    </row>
    <row r="8123" spans="2:3" x14ac:dyDescent="0.25">
      <c r="B8123" s="257">
        <v>8060</v>
      </c>
      <c r="C8123" s="256">
        <v>121.83876655012749</v>
      </c>
    </row>
    <row r="8124" spans="2:3" x14ac:dyDescent="0.25">
      <c r="B8124" s="257">
        <v>8061</v>
      </c>
      <c r="C8124" s="256">
        <v>156.71512994589983</v>
      </c>
    </row>
    <row r="8125" spans="2:3" x14ac:dyDescent="0.25">
      <c r="B8125" s="257">
        <v>8062</v>
      </c>
      <c r="C8125" s="256">
        <v>135.31958793764741</v>
      </c>
    </row>
    <row r="8126" spans="2:3" x14ac:dyDescent="0.25">
      <c r="B8126" s="257">
        <v>8063</v>
      </c>
      <c r="C8126" s="256">
        <v>119.9813182240319</v>
      </c>
    </row>
    <row r="8127" spans="2:3" x14ac:dyDescent="0.25">
      <c r="B8127" s="257">
        <v>8064</v>
      </c>
      <c r="C8127" s="256">
        <v>99.629779816102911</v>
      </c>
    </row>
    <row r="8128" spans="2:3" x14ac:dyDescent="0.25">
      <c r="B8128" s="257">
        <v>8065</v>
      </c>
      <c r="C8128" s="256">
        <v>169.95459095414003</v>
      </c>
    </row>
    <row r="8129" spans="2:3" x14ac:dyDescent="0.25">
      <c r="B8129" s="257">
        <v>8066</v>
      </c>
      <c r="C8129" s="256">
        <v>143.44919607878083</v>
      </c>
    </row>
    <row r="8130" spans="2:3" x14ac:dyDescent="0.25">
      <c r="B8130" s="257">
        <v>8067</v>
      </c>
      <c r="C8130" s="256">
        <v>179.28091218099019</v>
      </c>
    </row>
    <row r="8131" spans="2:3" x14ac:dyDescent="0.25">
      <c r="B8131" s="257">
        <v>8068</v>
      </c>
      <c r="C8131" s="256">
        <v>153.18017030551988</v>
      </c>
    </row>
    <row r="8132" spans="2:3" x14ac:dyDescent="0.25">
      <c r="B8132" s="257">
        <v>8069</v>
      </c>
      <c r="C8132" s="256">
        <v>97.096277296666997</v>
      </c>
    </row>
    <row r="8133" spans="2:3" x14ac:dyDescent="0.25">
      <c r="B8133" s="257">
        <v>8070</v>
      </c>
      <c r="C8133" s="256">
        <v>77.523012363685268</v>
      </c>
    </row>
    <row r="8134" spans="2:3" x14ac:dyDescent="0.25">
      <c r="B8134" s="257">
        <v>8071</v>
      </c>
      <c r="C8134" s="256">
        <v>159.78582806005465</v>
      </c>
    </row>
    <row r="8135" spans="2:3" x14ac:dyDescent="0.25">
      <c r="B8135" s="257">
        <v>8072</v>
      </c>
      <c r="C8135" s="256">
        <v>107.05722923883339</v>
      </c>
    </row>
    <row r="8136" spans="2:3" x14ac:dyDescent="0.25">
      <c r="B8136" s="257">
        <v>8073</v>
      </c>
      <c r="C8136" s="256">
        <v>117.15401673221957</v>
      </c>
    </row>
    <row r="8137" spans="2:3" x14ac:dyDescent="0.25">
      <c r="B8137" s="257">
        <v>8074</v>
      </c>
      <c r="C8137" s="256">
        <v>82.820545980956268</v>
      </c>
    </row>
    <row r="8138" spans="2:3" x14ac:dyDescent="0.25">
      <c r="B8138" s="257">
        <v>8075</v>
      </c>
      <c r="C8138" s="256">
        <v>121.65762708744884</v>
      </c>
    </row>
    <row r="8139" spans="2:3" x14ac:dyDescent="0.25">
      <c r="B8139" s="257">
        <v>8076</v>
      </c>
      <c r="C8139" s="256">
        <v>155.61339542475039</v>
      </c>
    </row>
    <row r="8140" spans="2:3" x14ac:dyDescent="0.25">
      <c r="B8140" s="257">
        <v>8077</v>
      </c>
      <c r="C8140" s="256">
        <v>141.78448603672925</v>
      </c>
    </row>
    <row r="8141" spans="2:3" x14ac:dyDescent="0.25">
      <c r="B8141" s="257">
        <v>8078</v>
      </c>
      <c r="C8141" s="256">
        <v>105.44372006327136</v>
      </c>
    </row>
    <row r="8142" spans="2:3" x14ac:dyDescent="0.25">
      <c r="B8142" s="257">
        <v>8079</v>
      </c>
      <c r="C8142" s="256">
        <v>116.85247494529783</v>
      </c>
    </row>
    <row r="8143" spans="2:3" x14ac:dyDescent="0.25">
      <c r="B8143" s="257">
        <v>8080</v>
      </c>
      <c r="C8143" s="256">
        <v>163.44977138855722</v>
      </c>
    </row>
    <row r="8144" spans="2:3" x14ac:dyDescent="0.25">
      <c r="B8144" s="257">
        <v>8081</v>
      </c>
      <c r="C8144" s="256">
        <v>130.56774997151433</v>
      </c>
    </row>
    <row r="8145" spans="2:3" x14ac:dyDescent="0.25">
      <c r="B8145" s="257">
        <v>8082</v>
      </c>
      <c r="C8145" s="256">
        <v>133.55567281249466</v>
      </c>
    </row>
    <row r="8146" spans="2:3" x14ac:dyDescent="0.25">
      <c r="B8146" s="257">
        <v>8083</v>
      </c>
      <c r="C8146" s="256">
        <v>114.93385304487417</v>
      </c>
    </row>
    <row r="8147" spans="2:3" x14ac:dyDescent="0.25">
      <c r="B8147" s="257">
        <v>8084</v>
      </c>
      <c r="C8147" s="256">
        <v>152.39154617435997</v>
      </c>
    </row>
    <row r="8148" spans="2:3" x14ac:dyDescent="0.25">
      <c r="B8148" s="257">
        <v>8085</v>
      </c>
      <c r="C8148" s="256">
        <v>116.91841765894426</v>
      </c>
    </row>
    <row r="8149" spans="2:3" x14ac:dyDescent="0.25">
      <c r="B8149" s="257">
        <v>8086</v>
      </c>
      <c r="C8149" s="256">
        <v>126.48767346125705</v>
      </c>
    </row>
    <row r="8150" spans="2:3" x14ac:dyDescent="0.25">
      <c r="B8150" s="257">
        <v>8087</v>
      </c>
      <c r="C8150" s="256">
        <v>131.64479460803213</v>
      </c>
    </row>
    <row r="8151" spans="2:3" x14ac:dyDescent="0.25">
      <c r="B8151" s="257">
        <v>8088</v>
      </c>
      <c r="C8151" s="256">
        <v>91.457133111363504</v>
      </c>
    </row>
    <row r="8152" spans="2:3" x14ac:dyDescent="0.25">
      <c r="B8152" s="257">
        <v>8089</v>
      </c>
      <c r="C8152" s="256">
        <v>100.41565990213657</v>
      </c>
    </row>
    <row r="8153" spans="2:3" x14ac:dyDescent="0.25">
      <c r="B8153" s="257">
        <v>8090</v>
      </c>
      <c r="C8153" s="256">
        <v>122.26897968862012</v>
      </c>
    </row>
    <row r="8154" spans="2:3" x14ac:dyDescent="0.25">
      <c r="B8154" s="257">
        <v>8091</v>
      </c>
      <c r="C8154" s="256">
        <v>130.89772356124334</v>
      </c>
    </row>
    <row r="8155" spans="2:3" x14ac:dyDescent="0.25">
      <c r="B8155" s="257">
        <v>8092</v>
      </c>
      <c r="C8155" s="256">
        <v>141.95311172072294</v>
      </c>
    </row>
    <row r="8156" spans="2:3" x14ac:dyDescent="0.25">
      <c r="B8156" s="257">
        <v>8093</v>
      </c>
      <c r="C8156" s="256">
        <v>124.61863989900404</v>
      </c>
    </row>
    <row r="8157" spans="2:3" x14ac:dyDescent="0.25">
      <c r="B8157" s="257">
        <v>8094</v>
      </c>
      <c r="C8157" s="256">
        <v>109.41903245294807</v>
      </c>
    </row>
    <row r="8158" spans="2:3" x14ac:dyDescent="0.25">
      <c r="B8158" s="257">
        <v>8095</v>
      </c>
      <c r="C8158" s="256">
        <v>141.9562441326984</v>
      </c>
    </row>
    <row r="8159" spans="2:3" x14ac:dyDescent="0.25">
      <c r="B8159" s="257">
        <v>8096</v>
      </c>
      <c r="C8159" s="256">
        <v>80.582217028726433</v>
      </c>
    </row>
    <row r="8160" spans="2:3" x14ac:dyDescent="0.25">
      <c r="B8160" s="257">
        <v>8097</v>
      </c>
      <c r="C8160" s="256">
        <v>126.7634922063469</v>
      </c>
    </row>
    <row r="8161" spans="2:3" x14ac:dyDescent="0.25">
      <c r="B8161" s="257">
        <v>8098</v>
      </c>
      <c r="C8161" s="256">
        <v>128.30586580697269</v>
      </c>
    </row>
    <row r="8162" spans="2:3" x14ac:dyDescent="0.25">
      <c r="B8162" s="257">
        <v>8099</v>
      </c>
      <c r="C8162" s="256">
        <v>162.91253550118796</v>
      </c>
    </row>
    <row r="8163" spans="2:3" x14ac:dyDescent="0.25">
      <c r="B8163" s="257">
        <v>8100</v>
      </c>
      <c r="C8163" s="256">
        <v>100.50103410664482</v>
      </c>
    </row>
    <row r="8164" spans="2:3" x14ac:dyDescent="0.25">
      <c r="B8164" s="257">
        <v>8101</v>
      </c>
      <c r="C8164" s="256">
        <v>143.8473969221817</v>
      </c>
    </row>
    <row r="8165" spans="2:3" x14ac:dyDescent="0.25">
      <c r="B8165" s="257">
        <v>8102</v>
      </c>
      <c r="C8165" s="256">
        <v>151.83312423191927</v>
      </c>
    </row>
    <row r="8166" spans="2:3" x14ac:dyDescent="0.25">
      <c r="B8166" s="257">
        <v>8103</v>
      </c>
      <c r="C8166" s="256">
        <v>91.580189705106434</v>
      </c>
    </row>
    <row r="8167" spans="2:3" x14ac:dyDescent="0.25">
      <c r="B8167" s="257">
        <v>8104</v>
      </c>
      <c r="C8167" s="256">
        <v>137.63130924304275</v>
      </c>
    </row>
    <row r="8168" spans="2:3" x14ac:dyDescent="0.25">
      <c r="B8168" s="257">
        <v>8105</v>
      </c>
      <c r="C8168" s="256">
        <v>62.665822224796699</v>
      </c>
    </row>
    <row r="8169" spans="2:3" x14ac:dyDescent="0.25">
      <c r="B8169" s="257">
        <v>8106</v>
      </c>
      <c r="C8169" s="256">
        <v>92.403254776464394</v>
      </c>
    </row>
    <row r="8170" spans="2:3" x14ac:dyDescent="0.25">
      <c r="B8170" s="257">
        <v>8107</v>
      </c>
      <c r="C8170" s="256">
        <v>158.34566418708116</v>
      </c>
    </row>
    <row r="8171" spans="2:3" x14ac:dyDescent="0.25">
      <c r="B8171" s="257">
        <v>8108</v>
      </c>
      <c r="C8171" s="256">
        <v>132.53401719669486</v>
      </c>
    </row>
    <row r="8172" spans="2:3" x14ac:dyDescent="0.25">
      <c r="B8172" s="257">
        <v>8109</v>
      </c>
      <c r="C8172" s="256">
        <v>115.61707392145208</v>
      </c>
    </row>
    <row r="8173" spans="2:3" x14ac:dyDescent="0.25">
      <c r="B8173" s="257">
        <v>8110</v>
      </c>
      <c r="C8173" s="256">
        <v>102.57494899597773</v>
      </c>
    </row>
    <row r="8174" spans="2:3" x14ac:dyDescent="0.25">
      <c r="B8174" s="257">
        <v>8111</v>
      </c>
      <c r="C8174" s="256">
        <v>116.74992830986648</v>
      </c>
    </row>
    <row r="8175" spans="2:3" x14ac:dyDescent="0.25">
      <c r="B8175" s="257">
        <v>8112</v>
      </c>
      <c r="C8175" s="256">
        <v>115.49297331588224</v>
      </c>
    </row>
    <row r="8176" spans="2:3" x14ac:dyDescent="0.25">
      <c r="B8176" s="257">
        <v>8113</v>
      </c>
      <c r="C8176" s="256">
        <v>121.18858270871588</v>
      </c>
    </row>
    <row r="8177" spans="2:3" x14ac:dyDescent="0.25">
      <c r="B8177" s="257">
        <v>8114</v>
      </c>
      <c r="C8177" s="256">
        <v>123.35831674234734</v>
      </c>
    </row>
    <row r="8178" spans="2:3" x14ac:dyDescent="0.25">
      <c r="B8178" s="257">
        <v>8115</v>
      </c>
      <c r="C8178" s="256">
        <v>105.01179532923906</v>
      </c>
    </row>
    <row r="8179" spans="2:3" x14ac:dyDescent="0.25">
      <c r="B8179" s="257">
        <v>8116</v>
      </c>
      <c r="C8179" s="256">
        <v>89.600997764242635</v>
      </c>
    </row>
    <row r="8180" spans="2:3" x14ac:dyDescent="0.25">
      <c r="B8180" s="257">
        <v>8117</v>
      </c>
      <c r="C8180" s="256">
        <v>79.408881726614084</v>
      </c>
    </row>
    <row r="8181" spans="2:3" x14ac:dyDescent="0.25">
      <c r="B8181" s="257">
        <v>8118</v>
      </c>
      <c r="C8181" s="256">
        <v>111.01083075697598</v>
      </c>
    </row>
    <row r="8182" spans="2:3" x14ac:dyDescent="0.25">
      <c r="B8182" s="257">
        <v>8119</v>
      </c>
      <c r="C8182" s="256">
        <v>154.99633138820838</v>
      </c>
    </row>
    <row r="8183" spans="2:3" x14ac:dyDescent="0.25">
      <c r="B8183" s="257">
        <v>8120</v>
      </c>
      <c r="C8183" s="256">
        <v>100.13381352666113</v>
      </c>
    </row>
    <row r="8184" spans="2:3" x14ac:dyDescent="0.25">
      <c r="B8184" s="257">
        <v>8121</v>
      </c>
      <c r="C8184" s="256">
        <v>114.67882680347462</v>
      </c>
    </row>
    <row r="8185" spans="2:3" x14ac:dyDescent="0.25">
      <c r="B8185" s="257">
        <v>8122</v>
      </c>
      <c r="C8185" s="256">
        <v>113.61909563820976</v>
      </c>
    </row>
    <row r="8186" spans="2:3" x14ac:dyDescent="0.25">
      <c r="B8186" s="257">
        <v>8123</v>
      </c>
      <c r="C8186" s="256">
        <v>141.32736698591501</v>
      </c>
    </row>
    <row r="8187" spans="2:3" x14ac:dyDescent="0.25">
      <c r="B8187" s="257">
        <v>8124</v>
      </c>
      <c r="C8187" s="256">
        <v>139.62249193939169</v>
      </c>
    </row>
    <row r="8188" spans="2:3" x14ac:dyDescent="0.25">
      <c r="B8188" s="257">
        <v>8125</v>
      </c>
      <c r="C8188" s="256">
        <v>149.53759743628569</v>
      </c>
    </row>
    <row r="8189" spans="2:3" x14ac:dyDescent="0.25">
      <c r="B8189" s="257">
        <v>8126</v>
      </c>
      <c r="C8189" s="256">
        <v>136.65007475368719</v>
      </c>
    </row>
    <row r="8190" spans="2:3" x14ac:dyDescent="0.25">
      <c r="B8190" s="257">
        <v>8127</v>
      </c>
      <c r="C8190" s="256">
        <v>134.87751851105898</v>
      </c>
    </row>
    <row r="8191" spans="2:3" x14ac:dyDescent="0.25">
      <c r="B8191" s="257">
        <v>8128</v>
      </c>
      <c r="C8191" s="256">
        <v>114.71553095620897</v>
      </c>
    </row>
    <row r="8192" spans="2:3" x14ac:dyDescent="0.25">
      <c r="B8192" s="257">
        <v>8129</v>
      </c>
      <c r="C8192" s="256">
        <v>80.252628545410417</v>
      </c>
    </row>
    <row r="8193" spans="2:3" x14ac:dyDescent="0.25">
      <c r="B8193" s="257">
        <v>8130</v>
      </c>
      <c r="C8193" s="256">
        <v>89.390778879296903</v>
      </c>
    </row>
    <row r="8194" spans="2:3" x14ac:dyDescent="0.25">
      <c r="B8194" s="257">
        <v>8131</v>
      </c>
      <c r="C8194" s="256">
        <v>141.33289060881665</v>
      </c>
    </row>
    <row r="8195" spans="2:3" x14ac:dyDescent="0.25">
      <c r="B8195" s="257">
        <v>8132</v>
      </c>
      <c r="C8195" s="256">
        <v>121.97787586388866</v>
      </c>
    </row>
    <row r="8196" spans="2:3" x14ac:dyDescent="0.25">
      <c r="B8196" s="257">
        <v>8133</v>
      </c>
      <c r="C8196" s="256">
        <v>152.06211223608923</v>
      </c>
    </row>
    <row r="8197" spans="2:3" x14ac:dyDescent="0.25">
      <c r="B8197" s="257">
        <v>8134</v>
      </c>
      <c r="C8197" s="256">
        <v>143.39404847416208</v>
      </c>
    </row>
    <row r="8198" spans="2:3" x14ac:dyDescent="0.25">
      <c r="B8198" s="257">
        <v>8135</v>
      </c>
      <c r="C8198" s="256">
        <v>87.440982829713903</v>
      </c>
    </row>
    <row r="8199" spans="2:3" x14ac:dyDescent="0.25">
      <c r="B8199" s="257">
        <v>8136</v>
      </c>
      <c r="C8199" s="256">
        <v>89.672921754069762</v>
      </c>
    </row>
    <row r="8200" spans="2:3" x14ac:dyDescent="0.25">
      <c r="B8200" s="257">
        <v>8137</v>
      </c>
      <c r="C8200" s="256">
        <v>141.56970587786202</v>
      </c>
    </row>
    <row r="8201" spans="2:3" x14ac:dyDescent="0.25">
      <c r="B8201" s="257">
        <v>8138</v>
      </c>
      <c r="C8201" s="256">
        <v>130.61507930314096</v>
      </c>
    </row>
    <row r="8202" spans="2:3" x14ac:dyDescent="0.25">
      <c r="B8202" s="257">
        <v>8139</v>
      </c>
      <c r="C8202" s="256">
        <v>105.68797927914817</v>
      </c>
    </row>
    <row r="8203" spans="2:3" x14ac:dyDescent="0.25">
      <c r="B8203" s="257">
        <v>8140</v>
      </c>
      <c r="C8203" s="256">
        <v>118.60130914725784</v>
      </c>
    </row>
    <row r="8204" spans="2:3" x14ac:dyDescent="0.25">
      <c r="B8204" s="257">
        <v>8141</v>
      </c>
      <c r="C8204" s="256">
        <v>87.228185311063896</v>
      </c>
    </row>
    <row r="8205" spans="2:3" x14ac:dyDescent="0.25">
      <c r="B8205" s="257">
        <v>8142</v>
      </c>
      <c r="C8205" s="256">
        <v>133.658184492261</v>
      </c>
    </row>
    <row r="8206" spans="2:3" x14ac:dyDescent="0.25">
      <c r="B8206" s="257">
        <v>8143</v>
      </c>
      <c r="C8206" s="256">
        <v>123.55430794284818</v>
      </c>
    </row>
    <row r="8207" spans="2:3" x14ac:dyDescent="0.25">
      <c r="B8207" s="257">
        <v>8144</v>
      </c>
      <c r="C8207" s="256">
        <v>77.628485169177623</v>
      </c>
    </row>
    <row r="8208" spans="2:3" x14ac:dyDescent="0.25">
      <c r="B8208" s="257">
        <v>8145</v>
      </c>
      <c r="C8208" s="256">
        <v>119.47230712438646</v>
      </c>
    </row>
    <row r="8209" spans="2:3" x14ac:dyDescent="0.25">
      <c r="B8209" s="257">
        <v>8146</v>
      </c>
      <c r="C8209" s="256">
        <v>137.08364632224081</v>
      </c>
    </row>
    <row r="8210" spans="2:3" x14ac:dyDescent="0.25">
      <c r="B8210" s="257">
        <v>8147</v>
      </c>
      <c r="C8210" s="256">
        <v>106.16986339122511</v>
      </c>
    </row>
    <row r="8211" spans="2:3" x14ac:dyDescent="0.25">
      <c r="B8211" s="257">
        <v>8148</v>
      </c>
      <c r="C8211" s="256">
        <v>102.36655451341144</v>
      </c>
    </row>
    <row r="8212" spans="2:3" x14ac:dyDescent="0.25">
      <c r="B8212" s="257">
        <v>8149</v>
      </c>
      <c r="C8212" s="256">
        <v>119.92386360599799</v>
      </c>
    </row>
    <row r="8213" spans="2:3" x14ac:dyDescent="0.25">
      <c r="B8213" s="257">
        <v>8150</v>
      </c>
      <c r="C8213" s="256">
        <v>91.17250153451505</v>
      </c>
    </row>
    <row r="8214" spans="2:3" x14ac:dyDescent="0.25">
      <c r="B8214" s="257">
        <v>8151</v>
      </c>
      <c r="C8214" s="256">
        <v>127.60964078841117</v>
      </c>
    </row>
    <row r="8215" spans="2:3" x14ac:dyDescent="0.25">
      <c r="B8215" s="257">
        <v>8152</v>
      </c>
      <c r="C8215" s="256">
        <v>143.21149479804293</v>
      </c>
    </row>
    <row r="8216" spans="2:3" x14ac:dyDescent="0.25">
      <c r="B8216" s="257">
        <v>8153</v>
      </c>
      <c r="C8216" s="256">
        <v>106.89002777404058</v>
      </c>
    </row>
    <row r="8217" spans="2:3" x14ac:dyDescent="0.25">
      <c r="B8217" s="257">
        <v>8154</v>
      </c>
      <c r="C8217" s="256">
        <v>144.26458038948078</v>
      </c>
    </row>
    <row r="8218" spans="2:3" x14ac:dyDescent="0.25">
      <c r="B8218" s="257">
        <v>8155</v>
      </c>
      <c r="C8218" s="256">
        <v>100.34056505001959</v>
      </c>
    </row>
    <row r="8219" spans="2:3" x14ac:dyDescent="0.25">
      <c r="B8219" s="257">
        <v>8156</v>
      </c>
      <c r="C8219" s="256">
        <v>111.0321969305501</v>
      </c>
    </row>
    <row r="8220" spans="2:3" x14ac:dyDescent="0.25">
      <c r="B8220" s="257">
        <v>8157</v>
      </c>
      <c r="C8220" s="256">
        <v>154.22760318363203</v>
      </c>
    </row>
    <row r="8221" spans="2:3" x14ac:dyDescent="0.25">
      <c r="B8221" s="257">
        <v>8158</v>
      </c>
      <c r="C8221" s="256">
        <v>100.84985684488392</v>
      </c>
    </row>
    <row r="8222" spans="2:3" x14ac:dyDescent="0.25">
      <c r="B8222" s="257">
        <v>8159</v>
      </c>
      <c r="C8222" s="256">
        <v>115.30829417619704</v>
      </c>
    </row>
    <row r="8223" spans="2:3" x14ac:dyDescent="0.25">
      <c r="B8223" s="257">
        <v>8160</v>
      </c>
      <c r="C8223" s="256">
        <v>138.21194558736227</v>
      </c>
    </row>
    <row r="8224" spans="2:3" x14ac:dyDescent="0.25">
      <c r="B8224" s="257">
        <v>8161</v>
      </c>
      <c r="C8224" s="256">
        <v>116.95375094482958</v>
      </c>
    </row>
    <row r="8225" spans="2:3" x14ac:dyDescent="0.25">
      <c r="B8225" s="257">
        <v>8162</v>
      </c>
      <c r="C8225" s="256">
        <v>118.30978644151246</v>
      </c>
    </row>
    <row r="8226" spans="2:3" x14ac:dyDescent="0.25">
      <c r="B8226" s="257">
        <v>8163</v>
      </c>
      <c r="C8226" s="256">
        <v>125.19688253634678</v>
      </c>
    </row>
    <row r="8227" spans="2:3" x14ac:dyDescent="0.25">
      <c r="B8227" s="257">
        <v>8164</v>
      </c>
      <c r="C8227" s="256">
        <v>107.77536834755864</v>
      </c>
    </row>
    <row r="8228" spans="2:3" x14ac:dyDescent="0.25">
      <c r="B8228" s="257">
        <v>8165</v>
      </c>
      <c r="C8228" s="256">
        <v>109.8051059016143</v>
      </c>
    </row>
    <row r="8229" spans="2:3" x14ac:dyDescent="0.25">
      <c r="B8229" s="257">
        <v>8166</v>
      </c>
      <c r="C8229" s="256">
        <v>128.32329130352068</v>
      </c>
    </row>
    <row r="8230" spans="2:3" x14ac:dyDescent="0.25">
      <c r="B8230" s="257">
        <v>8167</v>
      </c>
      <c r="C8230" s="256">
        <v>107.55222193501504</v>
      </c>
    </row>
    <row r="8231" spans="2:3" x14ac:dyDescent="0.25">
      <c r="B8231" s="257">
        <v>8168</v>
      </c>
      <c r="C8231" s="256">
        <v>96.27584135713002</v>
      </c>
    </row>
    <row r="8232" spans="2:3" x14ac:dyDescent="0.25">
      <c r="B8232" s="257">
        <v>8169</v>
      </c>
      <c r="C8232" s="256">
        <v>73.392707844373149</v>
      </c>
    </row>
    <row r="8233" spans="2:3" x14ac:dyDescent="0.25">
      <c r="B8233" s="257">
        <v>8170</v>
      </c>
      <c r="C8233" s="256">
        <v>114.28614134547988</v>
      </c>
    </row>
    <row r="8234" spans="2:3" x14ac:dyDescent="0.25">
      <c r="B8234" s="257">
        <v>8171</v>
      </c>
      <c r="C8234" s="256">
        <v>139.008784723719</v>
      </c>
    </row>
    <row r="8235" spans="2:3" x14ac:dyDescent="0.25">
      <c r="B8235" s="257">
        <v>8172</v>
      </c>
      <c r="C8235" s="256">
        <v>118.34647308483584</v>
      </c>
    </row>
    <row r="8236" spans="2:3" x14ac:dyDescent="0.25">
      <c r="B8236" s="257">
        <v>8173</v>
      </c>
      <c r="C8236" s="256">
        <v>117.85882536407109</v>
      </c>
    </row>
    <row r="8237" spans="2:3" x14ac:dyDescent="0.25">
      <c r="B8237" s="257">
        <v>8174</v>
      </c>
      <c r="C8237" s="256">
        <v>124.22907368849719</v>
      </c>
    </row>
    <row r="8238" spans="2:3" x14ac:dyDescent="0.25">
      <c r="B8238" s="257">
        <v>8175</v>
      </c>
      <c r="C8238" s="256">
        <v>106.03087632443683</v>
      </c>
    </row>
    <row r="8239" spans="2:3" x14ac:dyDescent="0.25">
      <c r="B8239" s="257">
        <v>8176</v>
      </c>
      <c r="C8239" s="256">
        <v>159.5603844297907</v>
      </c>
    </row>
    <row r="8240" spans="2:3" x14ac:dyDescent="0.25">
      <c r="B8240" s="257">
        <v>8177</v>
      </c>
      <c r="C8240" s="256">
        <v>121.6891288603847</v>
      </c>
    </row>
    <row r="8241" spans="2:3" x14ac:dyDescent="0.25">
      <c r="B8241" s="257">
        <v>8178</v>
      </c>
      <c r="C8241" s="256">
        <v>165.54313531678429</v>
      </c>
    </row>
    <row r="8242" spans="2:3" x14ac:dyDescent="0.25">
      <c r="B8242" s="257">
        <v>8179</v>
      </c>
      <c r="C8242" s="256">
        <v>114.89883885996247</v>
      </c>
    </row>
    <row r="8243" spans="2:3" x14ac:dyDescent="0.25">
      <c r="B8243" s="257">
        <v>8180</v>
      </c>
      <c r="C8243" s="256">
        <v>132.59664960168891</v>
      </c>
    </row>
    <row r="8244" spans="2:3" x14ac:dyDescent="0.25">
      <c r="B8244" s="257">
        <v>8181</v>
      </c>
      <c r="C8244" s="256">
        <v>115.72479699812558</v>
      </c>
    </row>
    <row r="8245" spans="2:3" x14ac:dyDescent="0.25">
      <c r="B8245" s="257">
        <v>8182</v>
      </c>
      <c r="C8245" s="256">
        <v>139.7732897902699</v>
      </c>
    </row>
    <row r="8246" spans="2:3" x14ac:dyDescent="0.25">
      <c r="B8246" s="257">
        <v>8183</v>
      </c>
      <c r="C8246" s="256">
        <v>192.18731770721513</v>
      </c>
    </row>
    <row r="8247" spans="2:3" x14ac:dyDescent="0.25">
      <c r="B8247" s="257">
        <v>8184</v>
      </c>
      <c r="C8247" s="256">
        <v>112.06785996070565</v>
      </c>
    </row>
    <row r="8248" spans="2:3" x14ac:dyDescent="0.25">
      <c r="B8248" s="257">
        <v>8185</v>
      </c>
      <c r="C8248" s="256">
        <v>151.2094057251395</v>
      </c>
    </row>
    <row r="8249" spans="2:3" x14ac:dyDescent="0.25">
      <c r="B8249" s="257">
        <v>8186</v>
      </c>
      <c r="C8249" s="256">
        <v>110.71917558040778</v>
      </c>
    </row>
    <row r="8250" spans="2:3" x14ac:dyDescent="0.25">
      <c r="B8250" s="257">
        <v>8187</v>
      </c>
      <c r="C8250" s="256">
        <v>126.70706508638199</v>
      </c>
    </row>
    <row r="8251" spans="2:3" x14ac:dyDescent="0.25">
      <c r="B8251" s="257">
        <v>8188</v>
      </c>
      <c r="C8251" s="256">
        <v>169.09236124488532</v>
      </c>
    </row>
    <row r="8252" spans="2:3" x14ac:dyDescent="0.25">
      <c r="B8252" s="257">
        <v>8189</v>
      </c>
      <c r="C8252" s="256">
        <v>121.23577051850897</v>
      </c>
    </row>
    <row r="8253" spans="2:3" x14ac:dyDescent="0.25">
      <c r="B8253" s="257">
        <v>8190</v>
      </c>
      <c r="C8253" s="256">
        <v>129.90321756938931</v>
      </c>
    </row>
    <row r="8254" spans="2:3" x14ac:dyDescent="0.25">
      <c r="B8254" s="257">
        <v>8191</v>
      </c>
      <c r="C8254" s="256">
        <v>136.87946624763509</v>
      </c>
    </row>
    <row r="8255" spans="2:3" x14ac:dyDescent="0.25">
      <c r="B8255" s="257">
        <v>8192</v>
      </c>
      <c r="C8255" s="256">
        <v>114.01925704614105</v>
      </c>
    </row>
    <row r="8256" spans="2:3" x14ac:dyDescent="0.25">
      <c r="B8256" s="257">
        <v>8193</v>
      </c>
      <c r="C8256" s="256">
        <v>164.978434229649</v>
      </c>
    </row>
    <row r="8257" spans="2:3" x14ac:dyDescent="0.25">
      <c r="B8257" s="257">
        <v>8194</v>
      </c>
      <c r="C8257" s="256">
        <v>102.98554428261367</v>
      </c>
    </row>
    <row r="8258" spans="2:3" x14ac:dyDescent="0.25">
      <c r="B8258" s="257">
        <v>8195</v>
      </c>
      <c r="C8258" s="256">
        <v>146.06841953767011</v>
      </c>
    </row>
    <row r="8259" spans="2:3" x14ac:dyDescent="0.25">
      <c r="B8259" s="257">
        <v>8196</v>
      </c>
      <c r="C8259" s="256">
        <v>93.582148726992074</v>
      </c>
    </row>
    <row r="8260" spans="2:3" x14ac:dyDescent="0.25">
      <c r="B8260" s="257">
        <v>8197</v>
      </c>
      <c r="C8260" s="256">
        <v>101.69258182421305</v>
      </c>
    </row>
    <row r="8261" spans="2:3" x14ac:dyDescent="0.25">
      <c r="B8261" s="257">
        <v>8198</v>
      </c>
      <c r="C8261" s="256">
        <v>165.38660503311567</v>
      </c>
    </row>
    <row r="8262" spans="2:3" x14ac:dyDescent="0.25">
      <c r="B8262" s="257">
        <v>8199</v>
      </c>
      <c r="C8262" s="256">
        <v>159.97990973189337</v>
      </c>
    </row>
    <row r="8263" spans="2:3" x14ac:dyDescent="0.25">
      <c r="B8263" s="257">
        <v>8200</v>
      </c>
      <c r="C8263" s="256">
        <v>86.391656669370661</v>
      </c>
    </row>
    <row r="8264" spans="2:3" x14ac:dyDescent="0.25">
      <c r="B8264" s="257">
        <v>8201</v>
      </c>
      <c r="C8264" s="256">
        <v>82.005652842969823</v>
      </c>
    </row>
    <row r="8265" spans="2:3" x14ac:dyDescent="0.25">
      <c r="B8265" s="257">
        <v>8202</v>
      </c>
      <c r="C8265" s="256">
        <v>135.29312331443506</v>
      </c>
    </row>
    <row r="8266" spans="2:3" x14ac:dyDescent="0.25">
      <c r="B8266" s="257">
        <v>8203</v>
      </c>
      <c r="C8266" s="256">
        <v>66.606399489905073</v>
      </c>
    </row>
    <row r="8267" spans="2:3" x14ac:dyDescent="0.25">
      <c r="B8267" s="257">
        <v>8204</v>
      </c>
      <c r="C8267" s="256">
        <v>160.33067032782199</v>
      </c>
    </row>
    <row r="8268" spans="2:3" x14ac:dyDescent="0.25">
      <c r="B8268" s="257">
        <v>8205</v>
      </c>
      <c r="C8268" s="256">
        <v>130.06161040462396</v>
      </c>
    </row>
    <row r="8269" spans="2:3" x14ac:dyDescent="0.25">
      <c r="B8269" s="257">
        <v>8206</v>
      </c>
      <c r="C8269" s="256">
        <v>116.65338195431282</v>
      </c>
    </row>
    <row r="8270" spans="2:3" x14ac:dyDescent="0.25">
      <c r="B8270" s="257">
        <v>8207</v>
      </c>
      <c r="C8270" s="256">
        <v>74.109583342603443</v>
      </c>
    </row>
    <row r="8271" spans="2:3" x14ac:dyDescent="0.25">
      <c r="B8271" s="257">
        <v>8208</v>
      </c>
      <c r="C8271" s="256">
        <v>157.00716722709998</v>
      </c>
    </row>
    <row r="8272" spans="2:3" x14ac:dyDescent="0.25">
      <c r="B8272" s="257">
        <v>8209</v>
      </c>
      <c r="C8272" s="256">
        <v>102.78552591129326</v>
      </c>
    </row>
    <row r="8273" spans="2:3" x14ac:dyDescent="0.25">
      <c r="B8273" s="257">
        <v>8210</v>
      </c>
      <c r="C8273" s="256">
        <v>90.525483938642864</v>
      </c>
    </row>
    <row r="8274" spans="2:3" x14ac:dyDescent="0.25">
      <c r="B8274" s="257">
        <v>8211</v>
      </c>
      <c r="C8274" s="256">
        <v>124.71435128679511</v>
      </c>
    </row>
    <row r="8275" spans="2:3" x14ac:dyDescent="0.25">
      <c r="B8275" s="257">
        <v>8212</v>
      </c>
      <c r="C8275" s="256">
        <v>126.02278806285486</v>
      </c>
    </row>
    <row r="8276" spans="2:3" x14ac:dyDescent="0.25">
      <c r="B8276" s="257">
        <v>8213</v>
      </c>
      <c r="C8276" s="256">
        <v>122.84716629252759</v>
      </c>
    </row>
    <row r="8277" spans="2:3" x14ac:dyDescent="0.25">
      <c r="B8277" s="257">
        <v>8214</v>
      </c>
      <c r="C8277" s="256">
        <v>80.742082357588174</v>
      </c>
    </row>
    <row r="8278" spans="2:3" x14ac:dyDescent="0.25">
      <c r="B8278" s="257">
        <v>8215</v>
      </c>
      <c r="C8278" s="256">
        <v>83.643480785042982</v>
      </c>
    </row>
    <row r="8279" spans="2:3" x14ac:dyDescent="0.25">
      <c r="B8279" s="257">
        <v>8216</v>
      </c>
      <c r="C8279" s="256">
        <v>114.57728291038359</v>
      </c>
    </row>
    <row r="8280" spans="2:3" x14ac:dyDescent="0.25">
      <c r="B8280" s="257">
        <v>8217</v>
      </c>
      <c r="C8280" s="256">
        <v>123.53511267836424</v>
      </c>
    </row>
    <row r="8281" spans="2:3" x14ac:dyDescent="0.25">
      <c r="B8281" s="257">
        <v>8218</v>
      </c>
      <c r="C8281" s="256">
        <v>126.24406303278464</v>
      </c>
    </row>
    <row r="8282" spans="2:3" x14ac:dyDescent="0.25">
      <c r="B8282" s="257">
        <v>8219</v>
      </c>
      <c r="C8282" s="256">
        <v>127.08258702608131</v>
      </c>
    </row>
    <row r="8283" spans="2:3" x14ac:dyDescent="0.25">
      <c r="B8283" s="257">
        <v>8220</v>
      </c>
      <c r="C8283" s="256">
        <v>106.69830972267339</v>
      </c>
    </row>
    <row r="8284" spans="2:3" x14ac:dyDescent="0.25">
      <c r="B8284" s="257">
        <v>8221</v>
      </c>
      <c r="C8284" s="256">
        <v>135.87564693132853</v>
      </c>
    </row>
    <row r="8285" spans="2:3" x14ac:dyDescent="0.25">
      <c r="B8285" s="257">
        <v>8222</v>
      </c>
      <c r="C8285" s="256">
        <v>104.72708702806187</v>
      </c>
    </row>
    <row r="8286" spans="2:3" x14ac:dyDescent="0.25">
      <c r="B8286" s="257">
        <v>8223</v>
      </c>
      <c r="C8286" s="256">
        <v>134.9917735986231</v>
      </c>
    </row>
    <row r="8287" spans="2:3" x14ac:dyDescent="0.25">
      <c r="B8287" s="257">
        <v>8224</v>
      </c>
      <c r="C8287" s="256">
        <v>136.16818462899121</v>
      </c>
    </row>
    <row r="8288" spans="2:3" x14ac:dyDescent="0.25">
      <c r="B8288" s="257">
        <v>8225</v>
      </c>
      <c r="C8288" s="256">
        <v>125.0067825857178</v>
      </c>
    </row>
    <row r="8289" spans="2:3" x14ac:dyDescent="0.25">
      <c r="B8289" s="257">
        <v>8226</v>
      </c>
      <c r="C8289" s="256">
        <v>105.27006071191475</v>
      </c>
    </row>
    <row r="8290" spans="2:3" x14ac:dyDescent="0.25">
      <c r="B8290" s="257">
        <v>8227</v>
      </c>
      <c r="C8290" s="256">
        <v>133.69585437460162</v>
      </c>
    </row>
    <row r="8291" spans="2:3" x14ac:dyDescent="0.25">
      <c r="B8291" s="257">
        <v>8228</v>
      </c>
      <c r="C8291" s="256">
        <v>134.95010007467036</v>
      </c>
    </row>
    <row r="8292" spans="2:3" x14ac:dyDescent="0.25">
      <c r="B8292" s="257">
        <v>8229</v>
      </c>
      <c r="C8292" s="256">
        <v>66.594517757773332</v>
      </c>
    </row>
    <row r="8293" spans="2:3" x14ac:dyDescent="0.25">
      <c r="B8293" s="257">
        <v>8230</v>
      </c>
      <c r="C8293" s="256">
        <v>138.71581911460203</v>
      </c>
    </row>
    <row r="8294" spans="2:3" x14ac:dyDescent="0.25">
      <c r="B8294" s="257">
        <v>8231</v>
      </c>
      <c r="C8294" s="256">
        <v>79.882998216487579</v>
      </c>
    </row>
    <row r="8295" spans="2:3" x14ac:dyDescent="0.25">
      <c r="B8295" s="257">
        <v>8232</v>
      </c>
      <c r="C8295" s="256">
        <v>122.72389233433481</v>
      </c>
    </row>
    <row r="8296" spans="2:3" x14ac:dyDescent="0.25">
      <c r="B8296" s="257">
        <v>8233</v>
      </c>
      <c r="C8296" s="256">
        <v>168.98366520719779</v>
      </c>
    </row>
    <row r="8297" spans="2:3" x14ac:dyDescent="0.25">
      <c r="B8297" s="257">
        <v>8234</v>
      </c>
      <c r="C8297" s="256">
        <v>134.99610251855523</v>
      </c>
    </row>
    <row r="8298" spans="2:3" x14ac:dyDescent="0.25">
      <c r="B8298" s="257">
        <v>8235</v>
      </c>
      <c r="C8298" s="256">
        <v>87.501337914737391</v>
      </c>
    </row>
    <row r="8299" spans="2:3" x14ac:dyDescent="0.25">
      <c r="B8299" s="257">
        <v>8236</v>
      </c>
      <c r="C8299" s="256">
        <v>141.81127742436044</v>
      </c>
    </row>
    <row r="8300" spans="2:3" x14ac:dyDescent="0.25">
      <c r="B8300" s="257">
        <v>8237</v>
      </c>
      <c r="C8300" s="256">
        <v>185.13870703009079</v>
      </c>
    </row>
    <row r="8301" spans="2:3" x14ac:dyDescent="0.25">
      <c r="B8301" s="257">
        <v>8238</v>
      </c>
      <c r="C8301" s="256">
        <v>134.84211369897176</v>
      </c>
    </row>
    <row r="8302" spans="2:3" x14ac:dyDescent="0.25">
      <c r="B8302" s="257">
        <v>8239</v>
      </c>
      <c r="C8302" s="256">
        <v>119.48493738957474</v>
      </c>
    </row>
    <row r="8303" spans="2:3" x14ac:dyDescent="0.25">
      <c r="B8303" s="257">
        <v>8240</v>
      </c>
      <c r="C8303" s="256">
        <v>84.054022805204923</v>
      </c>
    </row>
    <row r="8304" spans="2:3" x14ac:dyDescent="0.25">
      <c r="B8304" s="257">
        <v>8241</v>
      </c>
      <c r="C8304" s="256">
        <v>124.75920615737313</v>
      </c>
    </row>
    <row r="8305" spans="2:3" x14ac:dyDescent="0.25">
      <c r="B8305" s="257">
        <v>8242</v>
      </c>
      <c r="C8305" s="256">
        <v>95.020217716695896</v>
      </c>
    </row>
    <row r="8306" spans="2:3" x14ac:dyDescent="0.25">
      <c r="B8306" s="257">
        <v>8243</v>
      </c>
      <c r="C8306" s="256">
        <v>93.598525977722701</v>
      </c>
    </row>
    <row r="8307" spans="2:3" x14ac:dyDescent="0.25">
      <c r="B8307" s="257">
        <v>8244</v>
      </c>
      <c r="C8307" s="256">
        <v>100.4139670726311</v>
      </c>
    </row>
    <row r="8308" spans="2:3" x14ac:dyDescent="0.25">
      <c r="B8308" s="257">
        <v>8245</v>
      </c>
      <c r="C8308" s="256">
        <v>123.36553521772984</v>
      </c>
    </row>
    <row r="8309" spans="2:3" x14ac:dyDescent="0.25">
      <c r="B8309" s="257">
        <v>8246</v>
      </c>
      <c r="C8309" s="256">
        <v>110.01486176252791</v>
      </c>
    </row>
    <row r="8310" spans="2:3" x14ac:dyDescent="0.25">
      <c r="B8310" s="257">
        <v>8247</v>
      </c>
      <c r="C8310" s="256">
        <v>157.30298765117007</v>
      </c>
    </row>
    <row r="8311" spans="2:3" x14ac:dyDescent="0.25">
      <c r="B8311" s="257">
        <v>8248</v>
      </c>
      <c r="C8311" s="256">
        <v>113.99890173126032</v>
      </c>
    </row>
    <row r="8312" spans="2:3" x14ac:dyDescent="0.25">
      <c r="B8312" s="257">
        <v>8249</v>
      </c>
      <c r="C8312" s="256">
        <v>81.884466450100476</v>
      </c>
    </row>
    <row r="8313" spans="2:3" x14ac:dyDescent="0.25">
      <c r="B8313" s="257">
        <v>8250</v>
      </c>
      <c r="C8313" s="256">
        <v>140.74233950017313</v>
      </c>
    </row>
    <row r="8314" spans="2:3" x14ac:dyDescent="0.25">
      <c r="B8314" s="257">
        <v>8251</v>
      </c>
      <c r="C8314" s="256">
        <v>105.61727261204861</v>
      </c>
    </row>
    <row r="8315" spans="2:3" x14ac:dyDescent="0.25">
      <c r="B8315" s="257">
        <v>8252</v>
      </c>
      <c r="C8315" s="256">
        <v>145.31349645620355</v>
      </c>
    </row>
    <row r="8316" spans="2:3" x14ac:dyDescent="0.25">
      <c r="B8316" s="257">
        <v>8253</v>
      </c>
      <c r="C8316" s="256">
        <v>100.47019766880663</v>
      </c>
    </row>
    <row r="8317" spans="2:3" x14ac:dyDescent="0.25">
      <c r="B8317" s="257">
        <v>8254</v>
      </c>
      <c r="C8317" s="256">
        <v>97.602356879777943</v>
      </c>
    </row>
    <row r="8318" spans="2:3" x14ac:dyDescent="0.25">
      <c r="B8318" s="257">
        <v>8255</v>
      </c>
      <c r="C8318" s="256">
        <v>118.45512809540863</v>
      </c>
    </row>
    <row r="8319" spans="2:3" x14ac:dyDescent="0.25">
      <c r="B8319" s="257">
        <v>8256</v>
      </c>
      <c r="C8319" s="256">
        <v>85.223207388865973</v>
      </c>
    </row>
    <row r="8320" spans="2:3" x14ac:dyDescent="0.25">
      <c r="B8320" s="257">
        <v>8257</v>
      </c>
      <c r="C8320" s="256">
        <v>109.90722742291949</v>
      </c>
    </row>
    <row r="8321" spans="2:3" x14ac:dyDescent="0.25">
      <c r="B8321" s="257">
        <v>8258</v>
      </c>
      <c r="C8321" s="256">
        <v>73.086232678788448</v>
      </c>
    </row>
    <row r="8322" spans="2:3" x14ac:dyDescent="0.25">
      <c r="B8322" s="257">
        <v>8259</v>
      </c>
      <c r="C8322" s="256">
        <v>113.54345198181346</v>
      </c>
    </row>
    <row r="8323" spans="2:3" x14ac:dyDescent="0.25">
      <c r="B8323" s="257">
        <v>8260</v>
      </c>
      <c r="C8323" s="256">
        <v>133.9319352199245</v>
      </c>
    </row>
    <row r="8324" spans="2:3" x14ac:dyDescent="0.25">
      <c r="B8324" s="257">
        <v>8261</v>
      </c>
      <c r="C8324" s="256">
        <v>134.87038496630407</v>
      </c>
    </row>
    <row r="8325" spans="2:3" x14ac:dyDescent="0.25">
      <c r="B8325" s="257">
        <v>8262</v>
      </c>
      <c r="C8325" s="256">
        <v>110.92778287759285</v>
      </c>
    </row>
    <row r="8326" spans="2:3" x14ac:dyDescent="0.25">
      <c r="B8326" s="257">
        <v>8263</v>
      </c>
      <c r="C8326" s="256">
        <v>48.005414463792761</v>
      </c>
    </row>
    <row r="8327" spans="2:3" x14ac:dyDescent="0.25">
      <c r="B8327" s="257">
        <v>8264</v>
      </c>
      <c r="C8327" s="256">
        <v>147.58657129193023</v>
      </c>
    </row>
    <row r="8328" spans="2:3" x14ac:dyDescent="0.25">
      <c r="B8328" s="257">
        <v>8265</v>
      </c>
      <c r="C8328" s="256">
        <v>76.011402351448197</v>
      </c>
    </row>
    <row r="8329" spans="2:3" x14ac:dyDescent="0.25">
      <c r="B8329" s="257">
        <v>8266</v>
      </c>
      <c r="C8329" s="256">
        <v>122.24181592043239</v>
      </c>
    </row>
    <row r="8330" spans="2:3" x14ac:dyDescent="0.25">
      <c r="B8330" s="257">
        <v>8267</v>
      </c>
      <c r="C8330" s="256">
        <v>125.08701149620187</v>
      </c>
    </row>
    <row r="8331" spans="2:3" x14ac:dyDescent="0.25">
      <c r="B8331" s="257">
        <v>8268</v>
      </c>
      <c r="C8331" s="256">
        <v>74.024402906277516</v>
      </c>
    </row>
    <row r="8332" spans="2:3" x14ac:dyDescent="0.25">
      <c r="B8332" s="257">
        <v>8269</v>
      </c>
      <c r="C8332" s="256">
        <v>100.76389588821385</v>
      </c>
    </row>
    <row r="8333" spans="2:3" x14ac:dyDescent="0.25">
      <c r="B8333" s="257">
        <v>8270</v>
      </c>
      <c r="C8333" s="256">
        <v>155.18213932837111</v>
      </c>
    </row>
    <row r="8334" spans="2:3" x14ac:dyDescent="0.25">
      <c r="B8334" s="257">
        <v>8271</v>
      </c>
      <c r="C8334" s="256">
        <v>152.84588227440497</v>
      </c>
    </row>
    <row r="8335" spans="2:3" x14ac:dyDescent="0.25">
      <c r="B8335" s="257">
        <v>8272</v>
      </c>
      <c r="C8335" s="256">
        <v>120.44960263577624</v>
      </c>
    </row>
    <row r="8336" spans="2:3" x14ac:dyDescent="0.25">
      <c r="B8336" s="257">
        <v>8273</v>
      </c>
      <c r="C8336" s="256">
        <v>93.523440193796247</v>
      </c>
    </row>
    <row r="8337" spans="2:3" x14ac:dyDescent="0.25">
      <c r="B8337" s="257">
        <v>8274</v>
      </c>
      <c r="C8337" s="256">
        <v>87.772952276228892</v>
      </c>
    </row>
    <row r="8338" spans="2:3" x14ac:dyDescent="0.25">
      <c r="B8338" s="257">
        <v>8275</v>
      </c>
      <c r="C8338" s="256">
        <v>122.83717462479908</v>
      </c>
    </row>
    <row r="8339" spans="2:3" x14ac:dyDescent="0.25">
      <c r="B8339" s="257">
        <v>8276</v>
      </c>
      <c r="C8339" s="256">
        <v>114.99870013870246</v>
      </c>
    </row>
    <row r="8340" spans="2:3" x14ac:dyDescent="0.25">
      <c r="B8340" s="257">
        <v>8277</v>
      </c>
      <c r="C8340" s="256">
        <v>117.68161311041293</v>
      </c>
    </row>
    <row r="8341" spans="2:3" x14ac:dyDescent="0.25">
      <c r="B8341" s="257">
        <v>8278</v>
      </c>
      <c r="C8341" s="256">
        <v>122.61848619696377</v>
      </c>
    </row>
    <row r="8342" spans="2:3" x14ac:dyDescent="0.25">
      <c r="B8342" s="257">
        <v>8279</v>
      </c>
      <c r="C8342" s="256">
        <v>120.21791423853321</v>
      </c>
    </row>
    <row r="8343" spans="2:3" x14ac:dyDescent="0.25">
      <c r="B8343" s="257">
        <v>8280</v>
      </c>
      <c r="C8343" s="256">
        <v>108.10753937620012</v>
      </c>
    </row>
    <row r="8344" spans="2:3" x14ac:dyDescent="0.25">
      <c r="B8344" s="257">
        <v>8281</v>
      </c>
      <c r="C8344" s="256">
        <v>78.217975326107378</v>
      </c>
    </row>
    <row r="8345" spans="2:3" x14ac:dyDescent="0.25">
      <c r="B8345" s="257">
        <v>8282</v>
      </c>
      <c r="C8345" s="256">
        <v>122.16884138317471</v>
      </c>
    </row>
    <row r="8346" spans="2:3" x14ac:dyDescent="0.25">
      <c r="B8346" s="257">
        <v>8283</v>
      </c>
      <c r="C8346" s="256">
        <v>155.20350675147873</v>
      </c>
    </row>
    <row r="8347" spans="2:3" x14ac:dyDescent="0.25">
      <c r="B8347" s="257">
        <v>8284</v>
      </c>
      <c r="C8347" s="256">
        <v>122.1892081785012</v>
      </c>
    </row>
    <row r="8348" spans="2:3" x14ac:dyDescent="0.25">
      <c r="B8348" s="257">
        <v>8285</v>
      </c>
      <c r="C8348" s="256">
        <v>122.51758818182623</v>
      </c>
    </row>
    <row r="8349" spans="2:3" x14ac:dyDescent="0.25">
      <c r="B8349" s="257">
        <v>8286</v>
      </c>
      <c r="C8349" s="256">
        <v>94.650098446037433</v>
      </c>
    </row>
    <row r="8350" spans="2:3" x14ac:dyDescent="0.25">
      <c r="B8350" s="257">
        <v>8287</v>
      </c>
      <c r="C8350" s="256">
        <v>116.31390933118639</v>
      </c>
    </row>
    <row r="8351" spans="2:3" x14ac:dyDescent="0.25">
      <c r="B8351" s="257">
        <v>8288</v>
      </c>
      <c r="C8351" s="256">
        <v>105.35104173860508</v>
      </c>
    </row>
    <row r="8352" spans="2:3" x14ac:dyDescent="0.25">
      <c r="B8352" s="257">
        <v>8289</v>
      </c>
      <c r="C8352" s="256">
        <v>92.655356068942126</v>
      </c>
    </row>
    <row r="8353" spans="2:3" x14ac:dyDescent="0.25">
      <c r="B8353" s="257">
        <v>8290</v>
      </c>
      <c r="C8353" s="256">
        <v>140.46256280789623</v>
      </c>
    </row>
    <row r="8354" spans="2:3" x14ac:dyDescent="0.25">
      <c r="B8354" s="257">
        <v>8291</v>
      </c>
      <c r="C8354" s="256">
        <v>123.33629009982549</v>
      </c>
    </row>
    <row r="8355" spans="2:3" x14ac:dyDescent="0.25">
      <c r="B8355" s="257">
        <v>8292</v>
      </c>
      <c r="C8355" s="256">
        <v>143.78090612318721</v>
      </c>
    </row>
    <row r="8356" spans="2:3" x14ac:dyDescent="0.25">
      <c r="B8356" s="257">
        <v>8293</v>
      </c>
      <c r="C8356" s="256">
        <v>134.33368369169321</v>
      </c>
    </row>
    <row r="8357" spans="2:3" x14ac:dyDescent="0.25">
      <c r="B8357" s="257">
        <v>8294</v>
      </c>
      <c r="C8357" s="256">
        <v>116.41590549715316</v>
      </c>
    </row>
    <row r="8358" spans="2:3" x14ac:dyDescent="0.25">
      <c r="B8358" s="257">
        <v>8295</v>
      </c>
      <c r="C8358" s="256">
        <v>109.2135629924778</v>
      </c>
    </row>
    <row r="8359" spans="2:3" x14ac:dyDescent="0.25">
      <c r="B8359" s="257">
        <v>8296</v>
      </c>
      <c r="C8359" s="256">
        <v>113.97499621984399</v>
      </c>
    </row>
    <row r="8360" spans="2:3" x14ac:dyDescent="0.25">
      <c r="B8360" s="257">
        <v>8297</v>
      </c>
      <c r="C8360" s="256">
        <v>135.35769205149509</v>
      </c>
    </row>
    <row r="8361" spans="2:3" x14ac:dyDescent="0.25">
      <c r="B8361" s="257">
        <v>8298</v>
      </c>
      <c r="C8361" s="256">
        <v>148.30336657334703</v>
      </c>
    </row>
    <row r="8362" spans="2:3" x14ac:dyDescent="0.25">
      <c r="B8362" s="257">
        <v>8299</v>
      </c>
      <c r="C8362" s="256">
        <v>91.795360076098476</v>
      </c>
    </row>
    <row r="8363" spans="2:3" x14ac:dyDescent="0.25">
      <c r="B8363" s="257">
        <v>8300</v>
      </c>
      <c r="C8363" s="256">
        <v>111.08186730867331</v>
      </c>
    </row>
    <row r="8364" spans="2:3" x14ac:dyDescent="0.25">
      <c r="B8364" s="257">
        <v>8301</v>
      </c>
      <c r="C8364" s="256">
        <v>136.64384878739133</v>
      </c>
    </row>
    <row r="8365" spans="2:3" x14ac:dyDescent="0.25">
      <c r="B8365" s="257">
        <v>8302</v>
      </c>
      <c r="C8365" s="256">
        <v>90.163116793407681</v>
      </c>
    </row>
    <row r="8366" spans="2:3" x14ac:dyDescent="0.25">
      <c r="B8366" s="257">
        <v>8303</v>
      </c>
      <c r="C8366" s="256">
        <v>104.92218237143547</v>
      </c>
    </row>
    <row r="8367" spans="2:3" x14ac:dyDescent="0.25">
      <c r="B8367" s="257">
        <v>8304</v>
      </c>
      <c r="C8367" s="256">
        <v>132.20518019723494</v>
      </c>
    </row>
    <row r="8368" spans="2:3" x14ac:dyDescent="0.25">
      <c r="B8368" s="257">
        <v>8305</v>
      </c>
      <c r="C8368" s="256">
        <v>131.28312500889555</v>
      </c>
    </row>
    <row r="8369" spans="2:3" x14ac:dyDescent="0.25">
      <c r="B8369" s="257">
        <v>8306</v>
      </c>
      <c r="C8369" s="256">
        <v>93.557654602425416</v>
      </c>
    </row>
    <row r="8370" spans="2:3" x14ac:dyDescent="0.25">
      <c r="B8370" s="257">
        <v>8307</v>
      </c>
      <c r="C8370" s="256">
        <v>96.829208607822665</v>
      </c>
    </row>
    <row r="8371" spans="2:3" x14ac:dyDescent="0.25">
      <c r="B8371" s="257">
        <v>8308</v>
      </c>
      <c r="C8371" s="256">
        <v>136.84183706822006</v>
      </c>
    </row>
    <row r="8372" spans="2:3" x14ac:dyDescent="0.25">
      <c r="B8372" s="257">
        <v>8309</v>
      </c>
      <c r="C8372" s="256">
        <v>84.633753488120874</v>
      </c>
    </row>
    <row r="8373" spans="2:3" x14ac:dyDescent="0.25">
      <c r="B8373" s="257">
        <v>8310</v>
      </c>
      <c r="C8373" s="256">
        <v>112.30139932560033</v>
      </c>
    </row>
    <row r="8374" spans="2:3" x14ac:dyDescent="0.25">
      <c r="B8374" s="257">
        <v>8311</v>
      </c>
      <c r="C8374" s="256">
        <v>176.64398690432125</v>
      </c>
    </row>
    <row r="8375" spans="2:3" x14ac:dyDescent="0.25">
      <c r="B8375" s="257">
        <v>8312</v>
      </c>
      <c r="C8375" s="256">
        <v>145.27489081029518</v>
      </c>
    </row>
    <row r="8376" spans="2:3" x14ac:dyDescent="0.25">
      <c r="B8376" s="257">
        <v>8313</v>
      </c>
      <c r="C8376" s="256">
        <v>171.05188202743705</v>
      </c>
    </row>
    <row r="8377" spans="2:3" x14ac:dyDescent="0.25">
      <c r="B8377" s="257">
        <v>8314</v>
      </c>
      <c r="C8377" s="256">
        <v>127.23070814819877</v>
      </c>
    </row>
    <row r="8378" spans="2:3" x14ac:dyDescent="0.25">
      <c r="B8378" s="257">
        <v>8315</v>
      </c>
      <c r="C8378" s="256">
        <v>144.99443678920997</v>
      </c>
    </row>
    <row r="8379" spans="2:3" x14ac:dyDescent="0.25">
      <c r="B8379" s="257">
        <v>8316</v>
      </c>
      <c r="C8379" s="256">
        <v>151.79886519417562</v>
      </c>
    </row>
    <row r="8380" spans="2:3" x14ac:dyDescent="0.25">
      <c r="B8380" s="257">
        <v>8317</v>
      </c>
      <c r="C8380" s="256">
        <v>106.8531375868257</v>
      </c>
    </row>
    <row r="8381" spans="2:3" x14ac:dyDescent="0.25">
      <c r="B8381" s="257">
        <v>8318</v>
      </c>
      <c r="C8381" s="256">
        <v>126.10120909538416</v>
      </c>
    </row>
    <row r="8382" spans="2:3" x14ac:dyDescent="0.25">
      <c r="B8382" s="257">
        <v>8319</v>
      </c>
      <c r="C8382" s="256">
        <v>128.31954440826416</v>
      </c>
    </row>
    <row r="8383" spans="2:3" x14ac:dyDescent="0.25">
      <c r="B8383" s="257">
        <v>8320</v>
      </c>
      <c r="C8383" s="256">
        <v>153.75956094615782</v>
      </c>
    </row>
    <row r="8384" spans="2:3" x14ac:dyDescent="0.25">
      <c r="B8384" s="257">
        <v>8321</v>
      </c>
      <c r="C8384" s="256">
        <v>64.094268920868203</v>
      </c>
    </row>
    <row r="8385" spans="2:3" x14ac:dyDescent="0.25">
      <c r="B8385" s="257">
        <v>8322</v>
      </c>
      <c r="C8385" s="256">
        <v>100.80907501074797</v>
      </c>
    </row>
    <row r="8386" spans="2:3" x14ac:dyDescent="0.25">
      <c r="B8386" s="257">
        <v>8323</v>
      </c>
      <c r="C8386" s="256">
        <v>146.94042990723614</v>
      </c>
    </row>
    <row r="8387" spans="2:3" x14ac:dyDescent="0.25">
      <c r="B8387" s="257">
        <v>8324</v>
      </c>
      <c r="C8387" s="256">
        <v>140.79174340300131</v>
      </c>
    </row>
    <row r="8388" spans="2:3" x14ac:dyDescent="0.25">
      <c r="B8388" s="257">
        <v>8325</v>
      </c>
      <c r="C8388" s="256">
        <v>113.13328118662578</v>
      </c>
    </row>
    <row r="8389" spans="2:3" x14ac:dyDescent="0.25">
      <c r="B8389" s="257">
        <v>8326</v>
      </c>
      <c r="C8389" s="256">
        <v>105.13327448480612</v>
      </c>
    </row>
    <row r="8390" spans="2:3" x14ac:dyDescent="0.25">
      <c r="B8390" s="257">
        <v>8327</v>
      </c>
      <c r="C8390" s="256">
        <v>125.92525188868976</v>
      </c>
    </row>
    <row r="8391" spans="2:3" x14ac:dyDescent="0.25">
      <c r="B8391" s="257">
        <v>8328</v>
      </c>
      <c r="C8391" s="256">
        <v>117.58066252025982</v>
      </c>
    </row>
    <row r="8392" spans="2:3" x14ac:dyDescent="0.25">
      <c r="B8392" s="257">
        <v>8329</v>
      </c>
      <c r="C8392" s="256">
        <v>140.26500381750139</v>
      </c>
    </row>
    <row r="8393" spans="2:3" x14ac:dyDescent="0.25">
      <c r="B8393" s="257">
        <v>8330</v>
      </c>
      <c r="C8393" s="256">
        <v>163.92114395417479</v>
      </c>
    </row>
    <row r="8394" spans="2:3" x14ac:dyDescent="0.25">
      <c r="B8394" s="257">
        <v>8331</v>
      </c>
      <c r="C8394" s="256">
        <v>126.2715101012385</v>
      </c>
    </row>
    <row r="8395" spans="2:3" x14ac:dyDescent="0.25">
      <c r="B8395" s="257">
        <v>8332</v>
      </c>
      <c r="C8395" s="256">
        <v>95.21023542937516</v>
      </c>
    </row>
    <row r="8396" spans="2:3" x14ac:dyDescent="0.25">
      <c r="B8396" s="257">
        <v>8333</v>
      </c>
      <c r="C8396" s="256">
        <v>87.656435351591156</v>
      </c>
    </row>
    <row r="8397" spans="2:3" x14ac:dyDescent="0.25">
      <c r="B8397" s="257">
        <v>8334</v>
      </c>
      <c r="C8397" s="256">
        <v>103.8095670888756</v>
      </c>
    </row>
    <row r="8398" spans="2:3" x14ac:dyDescent="0.25">
      <c r="B8398" s="257">
        <v>8335</v>
      </c>
      <c r="C8398" s="256">
        <v>139.11173073678037</v>
      </c>
    </row>
    <row r="8399" spans="2:3" x14ac:dyDescent="0.25">
      <c r="B8399" s="257">
        <v>8336</v>
      </c>
      <c r="C8399" s="256">
        <v>56.574912412261469</v>
      </c>
    </row>
    <row r="8400" spans="2:3" x14ac:dyDescent="0.25">
      <c r="B8400" s="257">
        <v>8337</v>
      </c>
      <c r="C8400" s="256">
        <v>119.11048199294774</v>
      </c>
    </row>
    <row r="8401" spans="2:3" x14ac:dyDescent="0.25">
      <c r="B8401" s="257">
        <v>8338</v>
      </c>
      <c r="C8401" s="256">
        <v>132.68915092699916</v>
      </c>
    </row>
    <row r="8402" spans="2:3" x14ac:dyDescent="0.25">
      <c r="B8402" s="257">
        <v>8339</v>
      </c>
      <c r="C8402" s="256">
        <v>106.04070555054581</v>
      </c>
    </row>
    <row r="8403" spans="2:3" x14ac:dyDescent="0.25">
      <c r="B8403" s="257">
        <v>8340</v>
      </c>
      <c r="C8403" s="256">
        <v>87.366362365057753</v>
      </c>
    </row>
    <row r="8404" spans="2:3" x14ac:dyDescent="0.25">
      <c r="B8404" s="257">
        <v>8341</v>
      </c>
      <c r="C8404" s="256">
        <v>160.42502180726717</v>
      </c>
    </row>
    <row r="8405" spans="2:3" x14ac:dyDescent="0.25">
      <c r="B8405" s="257">
        <v>8342</v>
      </c>
      <c r="C8405" s="256">
        <v>88.745234260586116</v>
      </c>
    </row>
    <row r="8406" spans="2:3" x14ac:dyDescent="0.25">
      <c r="B8406" s="257">
        <v>8343</v>
      </c>
      <c r="C8406" s="256">
        <v>141.08674496314268</v>
      </c>
    </row>
    <row r="8407" spans="2:3" x14ac:dyDescent="0.25">
      <c r="B8407" s="257">
        <v>8344</v>
      </c>
      <c r="C8407" s="256">
        <v>109.83579757486241</v>
      </c>
    </row>
    <row r="8408" spans="2:3" x14ac:dyDescent="0.25">
      <c r="B8408" s="257">
        <v>8345</v>
      </c>
      <c r="C8408" s="256">
        <v>68.269167270885873</v>
      </c>
    </row>
    <row r="8409" spans="2:3" x14ac:dyDescent="0.25">
      <c r="B8409" s="257">
        <v>8346</v>
      </c>
      <c r="C8409" s="256">
        <v>137.75327021290954</v>
      </c>
    </row>
    <row r="8410" spans="2:3" x14ac:dyDescent="0.25">
      <c r="B8410" s="257">
        <v>8347</v>
      </c>
      <c r="C8410" s="256">
        <v>164.88504428082027</v>
      </c>
    </row>
    <row r="8411" spans="2:3" x14ac:dyDescent="0.25">
      <c r="B8411" s="257">
        <v>8348</v>
      </c>
      <c r="C8411" s="256">
        <v>81.614335891143114</v>
      </c>
    </row>
    <row r="8412" spans="2:3" x14ac:dyDescent="0.25">
      <c r="B8412" s="257">
        <v>8349</v>
      </c>
      <c r="C8412" s="256">
        <v>135.79363374410798</v>
      </c>
    </row>
    <row r="8413" spans="2:3" x14ac:dyDescent="0.25">
      <c r="B8413" s="257">
        <v>8350</v>
      </c>
      <c r="C8413" s="256">
        <v>131.04561881111988</v>
      </c>
    </row>
    <row r="8414" spans="2:3" x14ac:dyDescent="0.25">
      <c r="B8414" s="257">
        <v>8351</v>
      </c>
      <c r="C8414" s="256">
        <v>137.23102337955083</v>
      </c>
    </row>
    <row r="8415" spans="2:3" x14ac:dyDescent="0.25">
      <c r="B8415" s="257">
        <v>8352</v>
      </c>
      <c r="C8415" s="256">
        <v>94.602318037989249</v>
      </c>
    </row>
    <row r="8416" spans="2:3" x14ac:dyDescent="0.25">
      <c r="B8416" s="257">
        <v>8353</v>
      </c>
      <c r="C8416" s="256">
        <v>151.60369326579701</v>
      </c>
    </row>
    <row r="8417" spans="2:3" x14ac:dyDescent="0.25">
      <c r="B8417" s="257">
        <v>8354</v>
      </c>
      <c r="C8417" s="256">
        <v>179.1191858988131</v>
      </c>
    </row>
    <row r="8418" spans="2:3" x14ac:dyDescent="0.25">
      <c r="B8418" s="257">
        <v>8355</v>
      </c>
      <c r="C8418" s="256">
        <v>108.30187818504251</v>
      </c>
    </row>
    <row r="8419" spans="2:3" x14ac:dyDescent="0.25">
      <c r="B8419" s="257">
        <v>8356</v>
      </c>
      <c r="C8419" s="256">
        <v>120.84657621399715</v>
      </c>
    </row>
    <row r="8420" spans="2:3" x14ac:dyDescent="0.25">
      <c r="B8420" s="257">
        <v>8357</v>
      </c>
      <c r="C8420" s="256">
        <v>153.86026333233769</v>
      </c>
    </row>
    <row r="8421" spans="2:3" x14ac:dyDescent="0.25">
      <c r="B8421" s="257">
        <v>8358</v>
      </c>
      <c r="C8421" s="256">
        <v>90.025644267240821</v>
      </c>
    </row>
    <row r="8422" spans="2:3" x14ac:dyDescent="0.25">
      <c r="B8422" s="257">
        <v>8359</v>
      </c>
      <c r="C8422" s="256">
        <v>103.28380142891277</v>
      </c>
    </row>
    <row r="8423" spans="2:3" x14ac:dyDescent="0.25">
      <c r="B8423" s="257">
        <v>8360</v>
      </c>
      <c r="C8423" s="256">
        <v>131.45809600851788</v>
      </c>
    </row>
    <row r="8424" spans="2:3" x14ac:dyDescent="0.25">
      <c r="B8424" s="257">
        <v>8361</v>
      </c>
      <c r="C8424" s="256">
        <v>116.56040400314791</v>
      </c>
    </row>
    <row r="8425" spans="2:3" x14ac:dyDescent="0.25">
      <c r="B8425" s="257">
        <v>8362</v>
      </c>
      <c r="C8425" s="256">
        <v>123.00915974791212</v>
      </c>
    </row>
    <row r="8426" spans="2:3" x14ac:dyDescent="0.25">
      <c r="B8426" s="257">
        <v>8363</v>
      </c>
      <c r="C8426" s="256">
        <v>122.37100674776747</v>
      </c>
    </row>
    <row r="8427" spans="2:3" x14ac:dyDescent="0.25">
      <c r="B8427" s="257">
        <v>8364</v>
      </c>
      <c r="C8427" s="256">
        <v>124.12915108197569</v>
      </c>
    </row>
    <row r="8428" spans="2:3" x14ac:dyDescent="0.25">
      <c r="B8428" s="257">
        <v>8365</v>
      </c>
      <c r="C8428" s="256">
        <v>88.920053660937327</v>
      </c>
    </row>
    <row r="8429" spans="2:3" x14ac:dyDescent="0.25">
      <c r="B8429" s="257">
        <v>8366</v>
      </c>
      <c r="C8429" s="256">
        <v>130.1825656236966</v>
      </c>
    </row>
    <row r="8430" spans="2:3" x14ac:dyDescent="0.25">
      <c r="B8430" s="257">
        <v>8367</v>
      </c>
      <c r="C8430" s="256">
        <v>158.35394027573329</v>
      </c>
    </row>
    <row r="8431" spans="2:3" x14ac:dyDescent="0.25">
      <c r="B8431" s="257">
        <v>8368</v>
      </c>
      <c r="C8431" s="256">
        <v>153.64194471984064</v>
      </c>
    </row>
    <row r="8432" spans="2:3" x14ac:dyDescent="0.25">
      <c r="B8432" s="257">
        <v>8369</v>
      </c>
      <c r="C8432" s="256">
        <v>61.787892557500726</v>
      </c>
    </row>
    <row r="8433" spans="2:3" x14ac:dyDescent="0.25">
      <c r="B8433" s="257">
        <v>8370</v>
      </c>
      <c r="C8433" s="256">
        <v>111.8985124531589</v>
      </c>
    </row>
    <row r="8434" spans="2:3" x14ac:dyDescent="0.25">
      <c r="B8434" s="257">
        <v>8371</v>
      </c>
      <c r="C8434" s="256">
        <v>109.81087776574108</v>
      </c>
    </row>
    <row r="8435" spans="2:3" x14ac:dyDescent="0.25">
      <c r="B8435" s="257">
        <v>8372</v>
      </c>
      <c r="C8435" s="256">
        <v>154.03848639871939</v>
      </c>
    </row>
    <row r="8436" spans="2:3" x14ac:dyDescent="0.25">
      <c r="B8436" s="257">
        <v>8373</v>
      </c>
      <c r="C8436" s="256">
        <v>130.97025022296947</v>
      </c>
    </row>
    <row r="8437" spans="2:3" x14ac:dyDescent="0.25">
      <c r="B8437" s="257">
        <v>8374</v>
      </c>
      <c r="C8437" s="256">
        <v>125.59030391713006</v>
      </c>
    </row>
    <row r="8438" spans="2:3" x14ac:dyDescent="0.25">
      <c r="B8438" s="257">
        <v>8375</v>
      </c>
      <c r="C8438" s="256">
        <v>105.1538601290314</v>
      </c>
    </row>
    <row r="8439" spans="2:3" x14ac:dyDescent="0.25">
      <c r="B8439" s="257">
        <v>8376</v>
      </c>
      <c r="C8439" s="256">
        <v>111.42004346378158</v>
      </c>
    </row>
    <row r="8440" spans="2:3" x14ac:dyDescent="0.25">
      <c r="B8440" s="257">
        <v>8377</v>
      </c>
      <c r="C8440" s="256">
        <v>87.546941897800181</v>
      </c>
    </row>
    <row r="8441" spans="2:3" x14ac:dyDescent="0.25">
      <c r="B8441" s="257">
        <v>8378</v>
      </c>
      <c r="C8441" s="256">
        <v>147.30764357860232</v>
      </c>
    </row>
    <row r="8442" spans="2:3" x14ac:dyDescent="0.25">
      <c r="B8442" s="257">
        <v>8379</v>
      </c>
      <c r="C8442" s="256">
        <v>111.21520538593508</v>
      </c>
    </row>
    <row r="8443" spans="2:3" x14ac:dyDescent="0.25">
      <c r="B8443" s="257">
        <v>8380</v>
      </c>
      <c r="C8443" s="256">
        <v>79.235486557647434</v>
      </c>
    </row>
    <row r="8444" spans="2:3" x14ac:dyDescent="0.25">
      <c r="B8444" s="257">
        <v>8381</v>
      </c>
      <c r="C8444" s="256">
        <v>79.141506121468396</v>
      </c>
    </row>
    <row r="8445" spans="2:3" x14ac:dyDescent="0.25">
      <c r="B8445" s="257">
        <v>8382</v>
      </c>
      <c r="C8445" s="256">
        <v>126.38313088418255</v>
      </c>
    </row>
    <row r="8446" spans="2:3" x14ac:dyDescent="0.25">
      <c r="B8446" s="257">
        <v>8383</v>
      </c>
      <c r="C8446" s="256">
        <v>138.38555270121691</v>
      </c>
    </row>
    <row r="8447" spans="2:3" x14ac:dyDescent="0.25">
      <c r="B8447" s="257">
        <v>8384</v>
      </c>
      <c r="C8447" s="256">
        <v>119.2282891355069</v>
      </c>
    </row>
    <row r="8448" spans="2:3" x14ac:dyDescent="0.25">
      <c r="B8448" s="257">
        <v>8385</v>
      </c>
      <c r="C8448" s="256">
        <v>107.70681824769507</v>
      </c>
    </row>
    <row r="8449" spans="2:3" x14ac:dyDescent="0.25">
      <c r="B8449" s="257">
        <v>8386</v>
      </c>
      <c r="C8449" s="256">
        <v>164.83212329485076</v>
      </c>
    </row>
    <row r="8450" spans="2:3" x14ac:dyDescent="0.25">
      <c r="B8450" s="257">
        <v>8387</v>
      </c>
      <c r="C8450" s="256">
        <v>113.91625587270727</v>
      </c>
    </row>
    <row r="8451" spans="2:3" x14ac:dyDescent="0.25">
      <c r="B8451" s="257">
        <v>8388</v>
      </c>
      <c r="C8451" s="256">
        <v>134.62175954313091</v>
      </c>
    </row>
    <row r="8452" spans="2:3" x14ac:dyDescent="0.25">
      <c r="B8452" s="257">
        <v>8389</v>
      </c>
      <c r="C8452" s="256">
        <v>129.58916494713046</v>
      </c>
    </row>
    <row r="8453" spans="2:3" x14ac:dyDescent="0.25">
      <c r="B8453" s="257">
        <v>8390</v>
      </c>
      <c r="C8453" s="256">
        <v>133.39522164563303</v>
      </c>
    </row>
    <row r="8454" spans="2:3" x14ac:dyDescent="0.25">
      <c r="B8454" s="257">
        <v>8391</v>
      </c>
      <c r="C8454" s="256">
        <v>135.4349905609933</v>
      </c>
    </row>
    <row r="8455" spans="2:3" x14ac:dyDescent="0.25">
      <c r="B8455" s="257">
        <v>8392</v>
      </c>
      <c r="C8455" s="256">
        <v>129.70126953705707</v>
      </c>
    </row>
    <row r="8456" spans="2:3" x14ac:dyDescent="0.25">
      <c r="B8456" s="257">
        <v>8393</v>
      </c>
      <c r="C8456" s="256">
        <v>95.014343265979647</v>
      </c>
    </row>
    <row r="8457" spans="2:3" x14ac:dyDescent="0.25">
      <c r="B8457" s="257">
        <v>8394</v>
      </c>
      <c r="C8457" s="256">
        <v>110.35469237499974</v>
      </c>
    </row>
    <row r="8458" spans="2:3" x14ac:dyDescent="0.25">
      <c r="B8458" s="257">
        <v>8395</v>
      </c>
      <c r="C8458" s="256">
        <v>116.91527290961578</v>
      </c>
    </row>
    <row r="8459" spans="2:3" x14ac:dyDescent="0.25">
      <c r="B8459" s="257">
        <v>8396</v>
      </c>
      <c r="C8459" s="256">
        <v>152.65440308268842</v>
      </c>
    </row>
    <row r="8460" spans="2:3" x14ac:dyDescent="0.25">
      <c r="B8460" s="257">
        <v>8397</v>
      </c>
      <c r="C8460" s="256">
        <v>137.70340255607655</v>
      </c>
    </row>
    <row r="8461" spans="2:3" x14ac:dyDescent="0.25">
      <c r="B8461" s="257">
        <v>8398</v>
      </c>
      <c r="C8461" s="256">
        <v>128.02164198172596</v>
      </c>
    </row>
    <row r="8462" spans="2:3" x14ac:dyDescent="0.25">
      <c r="B8462" s="257">
        <v>8399</v>
      </c>
      <c r="C8462" s="256">
        <v>131.85384033019611</v>
      </c>
    </row>
    <row r="8463" spans="2:3" x14ac:dyDescent="0.25">
      <c r="B8463" s="257">
        <v>8400</v>
      </c>
      <c r="C8463" s="256">
        <v>101.91174414381283</v>
      </c>
    </row>
    <row r="8464" spans="2:3" x14ac:dyDescent="0.25">
      <c r="B8464" s="257">
        <v>8401</v>
      </c>
      <c r="C8464" s="256">
        <v>110.27397726247709</v>
      </c>
    </row>
    <row r="8465" spans="2:3" x14ac:dyDescent="0.25">
      <c r="B8465" s="257">
        <v>8402</v>
      </c>
      <c r="C8465" s="256">
        <v>84.095753407671481</v>
      </c>
    </row>
    <row r="8466" spans="2:3" x14ac:dyDescent="0.25">
      <c r="B8466" s="257">
        <v>8403</v>
      </c>
      <c r="C8466" s="256">
        <v>126.30695504768205</v>
      </c>
    </row>
    <row r="8467" spans="2:3" x14ac:dyDescent="0.25">
      <c r="B8467" s="257">
        <v>8404</v>
      </c>
      <c r="C8467" s="256">
        <v>152.75070936808552</v>
      </c>
    </row>
    <row r="8468" spans="2:3" x14ac:dyDescent="0.25">
      <c r="B8468" s="257">
        <v>8405</v>
      </c>
      <c r="C8468" s="256">
        <v>129.735365758341</v>
      </c>
    </row>
    <row r="8469" spans="2:3" x14ac:dyDescent="0.25">
      <c r="B8469" s="257">
        <v>8406</v>
      </c>
      <c r="C8469" s="256">
        <v>87.973116772280463</v>
      </c>
    </row>
    <row r="8470" spans="2:3" x14ac:dyDescent="0.25">
      <c r="B8470" s="257">
        <v>8407</v>
      </c>
      <c r="C8470" s="256">
        <v>70.596702273427923</v>
      </c>
    </row>
    <row r="8471" spans="2:3" x14ac:dyDescent="0.25">
      <c r="B8471" s="257">
        <v>8408</v>
      </c>
      <c r="C8471" s="256">
        <v>96.788874618483021</v>
      </c>
    </row>
    <row r="8472" spans="2:3" x14ac:dyDescent="0.25">
      <c r="B8472" s="257">
        <v>8409</v>
      </c>
      <c r="C8472" s="256">
        <v>106.50519759092037</v>
      </c>
    </row>
    <row r="8473" spans="2:3" x14ac:dyDescent="0.25">
      <c r="B8473" s="257">
        <v>8410</v>
      </c>
      <c r="C8473" s="256">
        <v>116.29008692235128</v>
      </c>
    </row>
    <row r="8474" spans="2:3" x14ac:dyDescent="0.25">
      <c r="B8474" s="257">
        <v>8411</v>
      </c>
      <c r="C8474" s="256">
        <v>126.8137591416946</v>
      </c>
    </row>
    <row r="8475" spans="2:3" x14ac:dyDescent="0.25">
      <c r="B8475" s="257">
        <v>8412</v>
      </c>
      <c r="C8475" s="256">
        <v>131.89459477543184</v>
      </c>
    </row>
    <row r="8476" spans="2:3" x14ac:dyDescent="0.25">
      <c r="B8476" s="257">
        <v>8413</v>
      </c>
      <c r="C8476" s="256">
        <v>115.73631331977219</v>
      </c>
    </row>
    <row r="8477" spans="2:3" x14ac:dyDescent="0.25">
      <c r="B8477" s="257">
        <v>8414</v>
      </c>
      <c r="C8477" s="256">
        <v>146.37488778094118</v>
      </c>
    </row>
    <row r="8478" spans="2:3" x14ac:dyDescent="0.25">
      <c r="B8478" s="257">
        <v>8415</v>
      </c>
      <c r="C8478" s="256">
        <v>81.949598651778331</v>
      </c>
    </row>
    <row r="8479" spans="2:3" x14ac:dyDescent="0.25">
      <c r="B8479" s="257">
        <v>8416</v>
      </c>
      <c r="C8479" s="256">
        <v>128.45811399536908</v>
      </c>
    </row>
    <row r="8480" spans="2:3" x14ac:dyDescent="0.25">
      <c r="B8480" s="257">
        <v>8417</v>
      </c>
      <c r="C8480" s="256">
        <v>88.36908288740436</v>
      </c>
    </row>
    <row r="8481" spans="2:3" x14ac:dyDescent="0.25">
      <c r="B8481" s="257">
        <v>8418</v>
      </c>
      <c r="C8481" s="256">
        <v>110.87160179593413</v>
      </c>
    </row>
    <row r="8482" spans="2:3" x14ac:dyDescent="0.25">
      <c r="B8482" s="257">
        <v>8419</v>
      </c>
      <c r="C8482" s="256">
        <v>89.345279482653496</v>
      </c>
    </row>
    <row r="8483" spans="2:3" x14ac:dyDescent="0.25">
      <c r="B8483" s="257">
        <v>8420</v>
      </c>
      <c r="C8483" s="256">
        <v>131.29893420408405</v>
      </c>
    </row>
    <row r="8484" spans="2:3" x14ac:dyDescent="0.25">
      <c r="B8484" s="257">
        <v>8421</v>
      </c>
      <c r="C8484" s="256">
        <v>117.50011151588384</v>
      </c>
    </row>
    <row r="8485" spans="2:3" x14ac:dyDescent="0.25">
      <c r="B8485" s="257">
        <v>8422</v>
      </c>
      <c r="C8485" s="256">
        <v>115.13091314885401</v>
      </c>
    </row>
    <row r="8486" spans="2:3" x14ac:dyDescent="0.25">
      <c r="B8486" s="257">
        <v>8423</v>
      </c>
      <c r="C8486" s="256">
        <v>123.51420320692515</v>
      </c>
    </row>
    <row r="8487" spans="2:3" x14ac:dyDescent="0.25">
      <c r="B8487" s="257">
        <v>8424</v>
      </c>
      <c r="C8487" s="256">
        <v>76.158666030653805</v>
      </c>
    </row>
    <row r="8488" spans="2:3" x14ac:dyDescent="0.25">
      <c r="B8488" s="257">
        <v>8425</v>
      </c>
      <c r="C8488" s="256">
        <v>147.39312862725447</v>
      </c>
    </row>
    <row r="8489" spans="2:3" x14ac:dyDescent="0.25">
      <c r="B8489" s="257">
        <v>8426</v>
      </c>
      <c r="C8489" s="256">
        <v>107.00181580624366</v>
      </c>
    </row>
    <row r="8490" spans="2:3" x14ac:dyDescent="0.25">
      <c r="B8490" s="257">
        <v>8427</v>
      </c>
      <c r="C8490" s="256">
        <v>126.30870599480767</v>
      </c>
    </row>
    <row r="8491" spans="2:3" x14ac:dyDescent="0.25">
      <c r="B8491" s="257">
        <v>8428</v>
      </c>
      <c r="C8491" s="256">
        <v>96.348844442057739</v>
      </c>
    </row>
    <row r="8492" spans="2:3" x14ac:dyDescent="0.25">
      <c r="B8492" s="257">
        <v>8429</v>
      </c>
      <c r="C8492" s="256">
        <v>133.71778844819389</v>
      </c>
    </row>
    <row r="8493" spans="2:3" x14ac:dyDescent="0.25">
      <c r="B8493" s="257">
        <v>8430</v>
      </c>
      <c r="C8493" s="256">
        <v>64.411931680979379</v>
      </c>
    </row>
    <row r="8494" spans="2:3" x14ac:dyDescent="0.25">
      <c r="B8494" s="257">
        <v>8431</v>
      </c>
      <c r="C8494" s="256">
        <v>89.432918976739501</v>
      </c>
    </row>
    <row r="8495" spans="2:3" x14ac:dyDescent="0.25">
      <c r="B8495" s="257">
        <v>8432</v>
      </c>
      <c r="C8495" s="256">
        <v>113.11807935623332</v>
      </c>
    </row>
    <row r="8496" spans="2:3" x14ac:dyDescent="0.25">
      <c r="B8496" s="257">
        <v>8433</v>
      </c>
      <c r="C8496" s="256">
        <v>165.55158948128741</v>
      </c>
    </row>
    <row r="8497" spans="2:3" x14ac:dyDescent="0.25">
      <c r="B8497" s="257">
        <v>8434</v>
      </c>
      <c r="C8497" s="256">
        <v>126.8488551620673</v>
      </c>
    </row>
    <row r="8498" spans="2:3" x14ac:dyDescent="0.25">
      <c r="B8498" s="257">
        <v>8435</v>
      </c>
      <c r="C8498" s="256">
        <v>133.84457229930462</v>
      </c>
    </row>
    <row r="8499" spans="2:3" x14ac:dyDescent="0.25">
      <c r="B8499" s="257">
        <v>8436</v>
      </c>
      <c r="C8499" s="256">
        <v>82.916270241143877</v>
      </c>
    </row>
    <row r="8500" spans="2:3" x14ac:dyDescent="0.25">
      <c r="B8500" s="257">
        <v>8437</v>
      </c>
      <c r="C8500" s="256">
        <v>114.09894062627555</v>
      </c>
    </row>
    <row r="8501" spans="2:3" x14ac:dyDescent="0.25">
      <c r="B8501" s="257">
        <v>8438</v>
      </c>
      <c r="C8501" s="256">
        <v>165.81599401341219</v>
      </c>
    </row>
    <row r="8502" spans="2:3" x14ac:dyDescent="0.25">
      <c r="B8502" s="257">
        <v>8439</v>
      </c>
      <c r="C8502" s="256">
        <v>98.980044337145273</v>
      </c>
    </row>
    <row r="8503" spans="2:3" x14ac:dyDescent="0.25">
      <c r="B8503" s="257">
        <v>8440</v>
      </c>
      <c r="C8503" s="256">
        <v>111.35822084456699</v>
      </c>
    </row>
    <row r="8504" spans="2:3" x14ac:dyDescent="0.25">
      <c r="B8504" s="257">
        <v>8441</v>
      </c>
      <c r="C8504" s="256">
        <v>71.536719071833318</v>
      </c>
    </row>
    <row r="8505" spans="2:3" x14ac:dyDescent="0.25">
      <c r="B8505" s="257">
        <v>8442</v>
      </c>
      <c r="C8505" s="256">
        <v>88.598147277062822</v>
      </c>
    </row>
    <row r="8506" spans="2:3" x14ac:dyDescent="0.25">
      <c r="B8506" s="257">
        <v>8443</v>
      </c>
      <c r="C8506" s="256">
        <v>103.72936516114331</v>
      </c>
    </row>
    <row r="8507" spans="2:3" x14ac:dyDescent="0.25">
      <c r="B8507" s="257">
        <v>8444</v>
      </c>
      <c r="C8507" s="256">
        <v>123.53925576322024</v>
      </c>
    </row>
    <row r="8508" spans="2:3" x14ac:dyDescent="0.25">
      <c r="B8508" s="257">
        <v>8445</v>
      </c>
      <c r="C8508" s="256">
        <v>130.48868920167817</v>
      </c>
    </row>
    <row r="8509" spans="2:3" x14ac:dyDescent="0.25">
      <c r="B8509" s="257">
        <v>8446</v>
      </c>
      <c r="C8509" s="256">
        <v>108.71730858564912</v>
      </c>
    </row>
    <row r="8510" spans="2:3" x14ac:dyDescent="0.25">
      <c r="B8510" s="257">
        <v>8447</v>
      </c>
      <c r="C8510" s="256">
        <v>103.87150905845166</v>
      </c>
    </row>
    <row r="8511" spans="2:3" x14ac:dyDescent="0.25">
      <c r="B8511" s="257">
        <v>8448</v>
      </c>
      <c r="C8511" s="256">
        <v>132.29321829890728</v>
      </c>
    </row>
    <row r="8512" spans="2:3" x14ac:dyDescent="0.25">
      <c r="B8512" s="257">
        <v>8449</v>
      </c>
      <c r="C8512" s="256">
        <v>149.89769078224077</v>
      </c>
    </row>
    <row r="8513" spans="2:3" x14ac:dyDescent="0.25">
      <c r="B8513" s="257">
        <v>8450</v>
      </c>
      <c r="C8513" s="256">
        <v>91.666136852874232</v>
      </c>
    </row>
    <row r="8514" spans="2:3" x14ac:dyDescent="0.25">
      <c r="B8514" s="257">
        <v>8451</v>
      </c>
      <c r="C8514" s="256">
        <v>90.081092522484255</v>
      </c>
    </row>
    <row r="8515" spans="2:3" x14ac:dyDescent="0.25">
      <c r="B8515" s="257">
        <v>8452</v>
      </c>
      <c r="C8515" s="256">
        <v>148.50419131410391</v>
      </c>
    </row>
    <row r="8516" spans="2:3" x14ac:dyDescent="0.25">
      <c r="B8516" s="257">
        <v>8453</v>
      </c>
      <c r="C8516" s="256">
        <v>105.02602759901458</v>
      </c>
    </row>
    <row r="8517" spans="2:3" x14ac:dyDescent="0.25">
      <c r="B8517" s="257">
        <v>8454</v>
      </c>
      <c r="C8517" s="256">
        <v>97.19614837662516</v>
      </c>
    </row>
    <row r="8518" spans="2:3" x14ac:dyDescent="0.25">
      <c r="B8518" s="257">
        <v>8455</v>
      </c>
      <c r="C8518" s="256">
        <v>73.992130814538044</v>
      </c>
    </row>
    <row r="8519" spans="2:3" x14ac:dyDescent="0.25">
      <c r="B8519" s="257">
        <v>8456</v>
      </c>
      <c r="C8519" s="256">
        <v>98.554934384869114</v>
      </c>
    </row>
    <row r="8520" spans="2:3" x14ac:dyDescent="0.25">
      <c r="B8520" s="257">
        <v>8457</v>
      </c>
      <c r="C8520" s="256">
        <v>122.23203261143252</v>
      </c>
    </row>
    <row r="8521" spans="2:3" x14ac:dyDescent="0.25">
      <c r="B8521" s="257">
        <v>8458</v>
      </c>
      <c r="C8521" s="256">
        <v>160.92287165023083</v>
      </c>
    </row>
    <row r="8522" spans="2:3" x14ac:dyDescent="0.25">
      <c r="B8522" s="257">
        <v>8459</v>
      </c>
      <c r="C8522" s="256">
        <v>103.26577789345792</v>
      </c>
    </row>
    <row r="8523" spans="2:3" x14ac:dyDescent="0.25">
      <c r="B8523" s="257">
        <v>8460</v>
      </c>
      <c r="C8523" s="256">
        <v>116.88207066721301</v>
      </c>
    </row>
    <row r="8524" spans="2:3" x14ac:dyDescent="0.25">
      <c r="B8524" s="257">
        <v>8461</v>
      </c>
      <c r="C8524" s="256">
        <v>120.75801838545344</v>
      </c>
    </row>
    <row r="8525" spans="2:3" x14ac:dyDescent="0.25">
      <c r="B8525" s="257">
        <v>8462</v>
      </c>
      <c r="C8525" s="256">
        <v>110.1670659706912</v>
      </c>
    </row>
    <row r="8526" spans="2:3" x14ac:dyDescent="0.25">
      <c r="B8526" s="257">
        <v>8463</v>
      </c>
      <c r="C8526" s="256">
        <v>110.28345997515591</v>
      </c>
    </row>
    <row r="8527" spans="2:3" x14ac:dyDescent="0.25">
      <c r="B8527" s="257">
        <v>8464</v>
      </c>
      <c r="C8527" s="256">
        <v>105.0560681283209</v>
      </c>
    </row>
    <row r="8528" spans="2:3" x14ac:dyDescent="0.25">
      <c r="B8528" s="257">
        <v>8465</v>
      </c>
      <c r="C8528" s="256">
        <v>142.80351927896345</v>
      </c>
    </row>
    <row r="8529" spans="2:3" x14ac:dyDescent="0.25">
      <c r="B8529" s="257">
        <v>8466</v>
      </c>
      <c r="C8529" s="256">
        <v>109.35331673251478</v>
      </c>
    </row>
    <row r="8530" spans="2:3" x14ac:dyDescent="0.25">
      <c r="B8530" s="257">
        <v>8467</v>
      </c>
      <c r="C8530" s="256">
        <v>104.40676530763456</v>
      </c>
    </row>
    <row r="8531" spans="2:3" x14ac:dyDescent="0.25">
      <c r="B8531" s="257">
        <v>8468</v>
      </c>
      <c r="C8531" s="256">
        <v>70.612722176134369</v>
      </c>
    </row>
    <row r="8532" spans="2:3" x14ac:dyDescent="0.25">
      <c r="B8532" s="257">
        <v>8469</v>
      </c>
      <c r="C8532" s="256">
        <v>112.73530013539951</v>
      </c>
    </row>
    <row r="8533" spans="2:3" x14ac:dyDescent="0.25">
      <c r="B8533" s="257">
        <v>8470</v>
      </c>
      <c r="C8533" s="256">
        <v>96.572831479101737</v>
      </c>
    </row>
    <row r="8534" spans="2:3" x14ac:dyDescent="0.25">
      <c r="B8534" s="257">
        <v>8471</v>
      </c>
      <c r="C8534" s="256">
        <v>110.28006527055069</v>
      </c>
    </row>
    <row r="8535" spans="2:3" x14ac:dyDescent="0.25">
      <c r="B8535" s="257">
        <v>8472</v>
      </c>
      <c r="C8535" s="256">
        <v>118.78854224314334</v>
      </c>
    </row>
    <row r="8536" spans="2:3" x14ac:dyDescent="0.25">
      <c r="B8536" s="257">
        <v>8473</v>
      </c>
      <c r="C8536" s="256">
        <v>114.7411270263801</v>
      </c>
    </row>
    <row r="8537" spans="2:3" x14ac:dyDescent="0.25">
      <c r="B8537" s="257">
        <v>8474</v>
      </c>
      <c r="C8537" s="256">
        <v>168.74582116743477</v>
      </c>
    </row>
    <row r="8538" spans="2:3" x14ac:dyDescent="0.25">
      <c r="B8538" s="257">
        <v>8475</v>
      </c>
      <c r="C8538" s="256">
        <v>139.6095866773648</v>
      </c>
    </row>
    <row r="8539" spans="2:3" x14ac:dyDescent="0.25">
      <c r="B8539" s="257">
        <v>8476</v>
      </c>
      <c r="C8539" s="256">
        <v>87.168142547259691</v>
      </c>
    </row>
    <row r="8540" spans="2:3" x14ac:dyDescent="0.25">
      <c r="B8540" s="257">
        <v>8477</v>
      </c>
      <c r="C8540" s="256">
        <v>105.06814758832064</v>
      </c>
    </row>
    <row r="8541" spans="2:3" x14ac:dyDescent="0.25">
      <c r="B8541" s="257">
        <v>8478</v>
      </c>
      <c r="C8541" s="256">
        <v>114.9122372756278</v>
      </c>
    </row>
    <row r="8542" spans="2:3" x14ac:dyDescent="0.25">
      <c r="B8542" s="257">
        <v>8479</v>
      </c>
      <c r="C8542" s="256">
        <v>155.38157786470293</v>
      </c>
    </row>
    <row r="8543" spans="2:3" x14ac:dyDescent="0.25">
      <c r="B8543" s="257">
        <v>8480</v>
      </c>
      <c r="C8543" s="256">
        <v>139.46882638604697</v>
      </c>
    </row>
    <row r="8544" spans="2:3" x14ac:dyDescent="0.25">
      <c r="B8544" s="257">
        <v>8481</v>
      </c>
      <c r="C8544" s="256">
        <v>85.713682033015203</v>
      </c>
    </row>
    <row r="8545" spans="2:3" x14ac:dyDescent="0.25">
      <c r="B8545" s="257">
        <v>8482</v>
      </c>
      <c r="C8545" s="256">
        <v>120.01394769498236</v>
      </c>
    </row>
    <row r="8546" spans="2:3" x14ac:dyDescent="0.25">
      <c r="B8546" s="257">
        <v>8483</v>
      </c>
      <c r="C8546" s="256">
        <v>109.90277638696138</v>
      </c>
    </row>
    <row r="8547" spans="2:3" x14ac:dyDescent="0.25">
      <c r="B8547" s="257">
        <v>8484</v>
      </c>
      <c r="C8547" s="256">
        <v>112.9211842951028</v>
      </c>
    </row>
    <row r="8548" spans="2:3" x14ac:dyDescent="0.25">
      <c r="B8548" s="257">
        <v>8485</v>
      </c>
      <c r="C8548" s="256">
        <v>172.57728724112553</v>
      </c>
    </row>
    <row r="8549" spans="2:3" x14ac:dyDescent="0.25">
      <c r="B8549" s="257">
        <v>8486</v>
      </c>
      <c r="C8549" s="256">
        <v>94.635377683534045</v>
      </c>
    </row>
    <row r="8550" spans="2:3" x14ac:dyDescent="0.25">
      <c r="B8550" s="257">
        <v>8487</v>
      </c>
      <c r="C8550" s="256">
        <v>105.99899934315775</v>
      </c>
    </row>
    <row r="8551" spans="2:3" x14ac:dyDescent="0.25">
      <c r="B8551" s="257">
        <v>8488</v>
      </c>
      <c r="C8551" s="256">
        <v>58.904338420222452</v>
      </c>
    </row>
    <row r="8552" spans="2:3" x14ac:dyDescent="0.25">
      <c r="B8552" s="257">
        <v>8489</v>
      </c>
      <c r="C8552" s="256">
        <v>116.49177368294815</v>
      </c>
    </row>
    <row r="8553" spans="2:3" x14ac:dyDescent="0.25">
      <c r="B8553" s="257">
        <v>8490</v>
      </c>
      <c r="C8553" s="256">
        <v>112.02297482141827</v>
      </c>
    </row>
    <row r="8554" spans="2:3" x14ac:dyDescent="0.25">
      <c r="B8554" s="257">
        <v>8491</v>
      </c>
      <c r="C8554" s="256">
        <v>113.9011262544536</v>
      </c>
    </row>
    <row r="8555" spans="2:3" x14ac:dyDescent="0.25">
      <c r="B8555" s="257">
        <v>8492</v>
      </c>
      <c r="C8555" s="256">
        <v>152.38223791505624</v>
      </c>
    </row>
    <row r="8556" spans="2:3" x14ac:dyDescent="0.25">
      <c r="B8556" s="257">
        <v>8493</v>
      </c>
      <c r="C8556" s="256">
        <v>82.469888527116325</v>
      </c>
    </row>
    <row r="8557" spans="2:3" x14ac:dyDescent="0.25">
      <c r="B8557" s="257">
        <v>8494</v>
      </c>
      <c r="C8557" s="256">
        <v>143.1334203647053</v>
      </c>
    </row>
    <row r="8558" spans="2:3" x14ac:dyDescent="0.25">
      <c r="B8558" s="257">
        <v>8495</v>
      </c>
      <c r="C8558" s="256">
        <v>127.28534563142323</v>
      </c>
    </row>
    <row r="8559" spans="2:3" x14ac:dyDescent="0.25">
      <c r="B8559" s="257">
        <v>8496</v>
      </c>
      <c r="C8559" s="256">
        <v>150.14343641249729</v>
      </c>
    </row>
    <row r="8560" spans="2:3" x14ac:dyDescent="0.25">
      <c r="B8560" s="257">
        <v>8497</v>
      </c>
      <c r="C8560" s="256">
        <v>119.23882756497908</v>
      </c>
    </row>
    <row r="8561" spans="2:3" x14ac:dyDescent="0.25">
      <c r="B8561" s="257">
        <v>8498</v>
      </c>
      <c r="C8561" s="256">
        <v>143.5937138432117</v>
      </c>
    </row>
    <row r="8562" spans="2:3" x14ac:dyDescent="0.25">
      <c r="B8562" s="257">
        <v>8499</v>
      </c>
      <c r="C8562" s="256">
        <v>95.638616379872701</v>
      </c>
    </row>
    <row r="8563" spans="2:3" x14ac:dyDescent="0.25">
      <c r="B8563" s="257">
        <v>8500</v>
      </c>
      <c r="C8563" s="256">
        <v>133.69312594854605</v>
      </c>
    </row>
    <row r="8564" spans="2:3" x14ac:dyDescent="0.25">
      <c r="B8564" s="257">
        <v>8501</v>
      </c>
      <c r="C8564" s="256">
        <v>179.32952313881611</v>
      </c>
    </row>
    <row r="8565" spans="2:3" x14ac:dyDescent="0.25">
      <c r="B8565" s="257">
        <v>8502</v>
      </c>
      <c r="C8565" s="256">
        <v>108.14218678915648</v>
      </c>
    </row>
    <row r="8566" spans="2:3" x14ac:dyDescent="0.25">
      <c r="B8566" s="257">
        <v>8503</v>
      </c>
      <c r="C8566" s="256">
        <v>146.57076593823834</v>
      </c>
    </row>
    <row r="8567" spans="2:3" x14ac:dyDescent="0.25">
      <c r="B8567" s="257">
        <v>8504</v>
      </c>
      <c r="C8567" s="256">
        <v>131.43760092831755</v>
      </c>
    </row>
    <row r="8568" spans="2:3" x14ac:dyDescent="0.25">
      <c r="B8568" s="257">
        <v>8505</v>
      </c>
      <c r="C8568" s="256">
        <v>121.46286800666076</v>
      </c>
    </row>
    <row r="8569" spans="2:3" x14ac:dyDescent="0.25">
      <c r="B8569" s="257">
        <v>8506</v>
      </c>
      <c r="C8569" s="256">
        <v>134.99484460615338</v>
      </c>
    </row>
    <row r="8570" spans="2:3" x14ac:dyDescent="0.25">
      <c r="B8570" s="257">
        <v>8507</v>
      </c>
      <c r="C8570" s="256">
        <v>89.601133330923346</v>
      </c>
    </row>
    <row r="8571" spans="2:3" x14ac:dyDescent="0.25">
      <c r="B8571" s="257">
        <v>8508</v>
      </c>
      <c r="C8571" s="256">
        <v>92.227700411749552</v>
      </c>
    </row>
    <row r="8572" spans="2:3" x14ac:dyDescent="0.25">
      <c r="B8572" s="257">
        <v>8509</v>
      </c>
      <c r="C8572" s="256">
        <v>123.08128041640684</v>
      </c>
    </row>
    <row r="8573" spans="2:3" x14ac:dyDescent="0.25">
      <c r="B8573" s="257">
        <v>8510</v>
      </c>
      <c r="C8573" s="256">
        <v>79.18261309022148</v>
      </c>
    </row>
    <row r="8574" spans="2:3" x14ac:dyDescent="0.25">
      <c r="B8574" s="257">
        <v>8511</v>
      </c>
      <c r="C8574" s="256">
        <v>124.27906255319397</v>
      </c>
    </row>
    <row r="8575" spans="2:3" x14ac:dyDescent="0.25">
      <c r="B8575" s="257">
        <v>8512</v>
      </c>
      <c r="C8575" s="256">
        <v>129.51806629375145</v>
      </c>
    </row>
    <row r="8576" spans="2:3" x14ac:dyDescent="0.25">
      <c r="B8576" s="257">
        <v>8513</v>
      </c>
      <c r="C8576" s="256">
        <v>127.73633536893723</v>
      </c>
    </row>
    <row r="8577" spans="2:3" x14ac:dyDescent="0.25">
      <c r="B8577" s="257">
        <v>8514</v>
      </c>
      <c r="C8577" s="256">
        <v>92.627430934882852</v>
      </c>
    </row>
    <row r="8578" spans="2:3" x14ac:dyDescent="0.25">
      <c r="B8578" s="257">
        <v>8515</v>
      </c>
      <c r="C8578" s="256">
        <v>96.266619274578943</v>
      </c>
    </row>
    <row r="8579" spans="2:3" x14ac:dyDescent="0.25">
      <c r="B8579" s="257">
        <v>8516</v>
      </c>
      <c r="C8579" s="256">
        <v>98.400041674813465</v>
      </c>
    </row>
    <row r="8580" spans="2:3" x14ac:dyDescent="0.25">
      <c r="B8580" s="257">
        <v>8517</v>
      </c>
      <c r="C8580" s="256">
        <v>108.39478861845029</v>
      </c>
    </row>
    <row r="8581" spans="2:3" x14ac:dyDescent="0.25">
      <c r="B8581" s="257">
        <v>8518</v>
      </c>
      <c r="C8581" s="256">
        <v>105.63377390054492</v>
      </c>
    </row>
    <row r="8582" spans="2:3" x14ac:dyDescent="0.25">
      <c r="B8582" s="257">
        <v>8519</v>
      </c>
      <c r="C8582" s="256">
        <v>135.88193061530052</v>
      </c>
    </row>
    <row r="8583" spans="2:3" x14ac:dyDescent="0.25">
      <c r="B8583" s="257">
        <v>8520</v>
      </c>
      <c r="C8583" s="256">
        <v>100.90880878171586</v>
      </c>
    </row>
    <row r="8584" spans="2:3" x14ac:dyDescent="0.25">
      <c r="B8584" s="257">
        <v>8521</v>
      </c>
      <c r="C8584" s="256">
        <v>108.26282761035765</v>
      </c>
    </row>
    <row r="8585" spans="2:3" x14ac:dyDescent="0.25">
      <c r="B8585" s="257">
        <v>8522</v>
      </c>
      <c r="C8585" s="256">
        <v>89.313852083313719</v>
      </c>
    </row>
    <row r="8586" spans="2:3" x14ac:dyDescent="0.25">
      <c r="B8586" s="257">
        <v>8523</v>
      </c>
      <c r="C8586" s="256">
        <v>109.24159152135921</v>
      </c>
    </row>
    <row r="8587" spans="2:3" x14ac:dyDescent="0.25">
      <c r="B8587" s="257">
        <v>8524</v>
      </c>
      <c r="C8587" s="256">
        <v>106.97299162386786</v>
      </c>
    </row>
    <row r="8588" spans="2:3" x14ac:dyDescent="0.25">
      <c r="B8588" s="257">
        <v>8525</v>
      </c>
      <c r="C8588" s="256">
        <v>134.18465077738443</v>
      </c>
    </row>
    <row r="8589" spans="2:3" x14ac:dyDescent="0.25">
      <c r="B8589" s="257">
        <v>8526</v>
      </c>
      <c r="C8589" s="256">
        <v>149.93420892573803</v>
      </c>
    </row>
    <row r="8590" spans="2:3" x14ac:dyDescent="0.25">
      <c r="B8590" s="257">
        <v>8527</v>
      </c>
      <c r="C8590" s="256">
        <v>102.96827968091975</v>
      </c>
    </row>
    <row r="8591" spans="2:3" x14ac:dyDescent="0.25">
      <c r="B8591" s="257">
        <v>8528</v>
      </c>
      <c r="C8591" s="256">
        <v>128.39132252210652</v>
      </c>
    </row>
    <row r="8592" spans="2:3" x14ac:dyDescent="0.25">
      <c r="B8592" s="257">
        <v>8529</v>
      </c>
      <c r="C8592" s="256">
        <v>154.19439850370438</v>
      </c>
    </row>
    <row r="8593" spans="2:3" x14ac:dyDescent="0.25">
      <c r="B8593" s="257">
        <v>8530</v>
      </c>
      <c r="C8593" s="256">
        <v>104.02427644708941</v>
      </c>
    </row>
    <row r="8594" spans="2:3" x14ac:dyDescent="0.25">
      <c r="B8594" s="257">
        <v>8531</v>
      </c>
      <c r="C8594" s="256">
        <v>109.18075525246968</v>
      </c>
    </row>
    <row r="8595" spans="2:3" x14ac:dyDescent="0.25">
      <c r="B8595" s="257">
        <v>8532</v>
      </c>
      <c r="C8595" s="256">
        <v>109.39393327222717</v>
      </c>
    </row>
    <row r="8596" spans="2:3" x14ac:dyDescent="0.25">
      <c r="B8596" s="257">
        <v>8533</v>
      </c>
      <c r="C8596" s="256">
        <v>40.006526384264504</v>
      </c>
    </row>
    <row r="8597" spans="2:3" x14ac:dyDescent="0.25">
      <c r="B8597" s="257">
        <v>8534</v>
      </c>
      <c r="C8597" s="256">
        <v>131.21839198523605</v>
      </c>
    </row>
    <row r="8598" spans="2:3" x14ac:dyDescent="0.25">
      <c r="B8598" s="257">
        <v>8535</v>
      </c>
      <c r="C8598" s="256">
        <v>175.84742061300514</v>
      </c>
    </row>
    <row r="8599" spans="2:3" x14ac:dyDescent="0.25">
      <c r="B8599" s="257">
        <v>8536</v>
      </c>
      <c r="C8599" s="256">
        <v>88.447438598281167</v>
      </c>
    </row>
    <row r="8600" spans="2:3" x14ac:dyDescent="0.25">
      <c r="B8600" s="257">
        <v>8537</v>
      </c>
      <c r="C8600" s="256">
        <v>152.98780941481147</v>
      </c>
    </row>
    <row r="8601" spans="2:3" x14ac:dyDescent="0.25">
      <c r="B8601" s="257">
        <v>8538</v>
      </c>
      <c r="C8601" s="256">
        <v>101.85341463902594</v>
      </c>
    </row>
    <row r="8602" spans="2:3" x14ac:dyDescent="0.25">
      <c r="B8602" s="257">
        <v>8539</v>
      </c>
      <c r="C8602" s="256">
        <v>116.66093973566828</v>
      </c>
    </row>
    <row r="8603" spans="2:3" x14ac:dyDescent="0.25">
      <c r="B8603" s="257">
        <v>8540</v>
      </c>
      <c r="C8603" s="256">
        <v>153.88773580210417</v>
      </c>
    </row>
    <row r="8604" spans="2:3" x14ac:dyDescent="0.25">
      <c r="B8604" s="257">
        <v>8541</v>
      </c>
      <c r="C8604" s="256">
        <v>118.45382192594288</v>
      </c>
    </row>
    <row r="8605" spans="2:3" x14ac:dyDescent="0.25">
      <c r="B8605" s="257">
        <v>8542</v>
      </c>
      <c r="C8605" s="256">
        <v>79.866400416834466</v>
      </c>
    </row>
    <row r="8606" spans="2:3" x14ac:dyDescent="0.25">
      <c r="B8606" s="257">
        <v>8543</v>
      </c>
      <c r="C8606" s="256">
        <v>119.27437598367814</v>
      </c>
    </row>
    <row r="8607" spans="2:3" x14ac:dyDescent="0.25">
      <c r="B8607" s="257">
        <v>8544</v>
      </c>
      <c r="C8607" s="256">
        <v>130.92746563202078</v>
      </c>
    </row>
    <row r="8608" spans="2:3" x14ac:dyDescent="0.25">
      <c r="B8608" s="257">
        <v>8545</v>
      </c>
      <c r="C8608" s="256">
        <v>94.147343871497554</v>
      </c>
    </row>
    <row r="8609" spans="2:3" x14ac:dyDescent="0.25">
      <c r="B8609" s="257">
        <v>8546</v>
      </c>
      <c r="C8609" s="256">
        <v>106.64897179531209</v>
      </c>
    </row>
    <row r="8610" spans="2:3" x14ac:dyDescent="0.25">
      <c r="B8610" s="257">
        <v>8547</v>
      </c>
      <c r="C8610" s="256">
        <v>100.45477019684974</v>
      </c>
    </row>
    <row r="8611" spans="2:3" x14ac:dyDescent="0.25">
      <c r="B8611" s="257">
        <v>8548</v>
      </c>
      <c r="C8611" s="256">
        <v>90.178666469849588</v>
      </c>
    </row>
    <row r="8612" spans="2:3" x14ac:dyDescent="0.25">
      <c r="B8612" s="257">
        <v>8549</v>
      </c>
      <c r="C8612" s="256">
        <v>112.57402905612746</v>
      </c>
    </row>
    <row r="8613" spans="2:3" x14ac:dyDescent="0.25">
      <c r="B8613" s="257">
        <v>8550</v>
      </c>
      <c r="C8613" s="256">
        <v>112.59423049777747</v>
      </c>
    </row>
    <row r="8614" spans="2:3" x14ac:dyDescent="0.25">
      <c r="B8614" s="257">
        <v>8551</v>
      </c>
      <c r="C8614" s="256">
        <v>146.81290457537668</v>
      </c>
    </row>
    <row r="8615" spans="2:3" x14ac:dyDescent="0.25">
      <c r="B8615" s="257">
        <v>8552</v>
      </c>
      <c r="C8615" s="256">
        <v>81.514320466582717</v>
      </c>
    </row>
    <row r="8616" spans="2:3" x14ac:dyDescent="0.25">
      <c r="B8616" s="257">
        <v>8553</v>
      </c>
      <c r="C8616" s="256">
        <v>128.54989743306962</v>
      </c>
    </row>
    <row r="8617" spans="2:3" x14ac:dyDescent="0.25">
      <c r="B8617" s="257">
        <v>8554</v>
      </c>
      <c r="C8617" s="256">
        <v>146.95892854074</v>
      </c>
    </row>
    <row r="8618" spans="2:3" x14ac:dyDescent="0.25">
      <c r="B8618" s="257">
        <v>8555</v>
      </c>
      <c r="C8618" s="256">
        <v>135.08781081180544</v>
      </c>
    </row>
    <row r="8619" spans="2:3" x14ac:dyDescent="0.25">
      <c r="B8619" s="257">
        <v>8556</v>
      </c>
      <c r="C8619" s="256">
        <v>109.36679379872187</v>
      </c>
    </row>
    <row r="8620" spans="2:3" x14ac:dyDescent="0.25">
      <c r="B8620" s="257">
        <v>8557</v>
      </c>
      <c r="C8620" s="256">
        <v>132.6092468208092</v>
      </c>
    </row>
    <row r="8621" spans="2:3" x14ac:dyDescent="0.25">
      <c r="B8621" s="257">
        <v>8558</v>
      </c>
      <c r="C8621" s="256">
        <v>134.1624989304903</v>
      </c>
    </row>
    <row r="8622" spans="2:3" x14ac:dyDescent="0.25">
      <c r="B8622" s="257">
        <v>8559</v>
      </c>
      <c r="C8622" s="256">
        <v>127.8808421647378</v>
      </c>
    </row>
    <row r="8623" spans="2:3" x14ac:dyDescent="0.25">
      <c r="B8623" s="257">
        <v>8560</v>
      </c>
      <c r="C8623" s="256">
        <v>149.14519378714547</v>
      </c>
    </row>
    <row r="8624" spans="2:3" x14ac:dyDescent="0.25">
      <c r="B8624" s="257">
        <v>8561</v>
      </c>
      <c r="C8624" s="256">
        <v>88.742928922555805</v>
      </c>
    </row>
    <row r="8625" spans="2:3" x14ac:dyDescent="0.25">
      <c r="B8625" s="257">
        <v>8562</v>
      </c>
      <c r="C8625" s="256">
        <v>107.46583652445449</v>
      </c>
    </row>
    <row r="8626" spans="2:3" x14ac:dyDescent="0.25">
      <c r="B8626" s="257">
        <v>8563</v>
      </c>
      <c r="C8626" s="256">
        <v>127.50972161694159</v>
      </c>
    </row>
    <row r="8627" spans="2:3" x14ac:dyDescent="0.25">
      <c r="B8627" s="257">
        <v>8564</v>
      </c>
      <c r="C8627" s="256">
        <v>106.7663412808914</v>
      </c>
    </row>
    <row r="8628" spans="2:3" x14ac:dyDescent="0.25">
      <c r="B8628" s="257">
        <v>8565</v>
      </c>
      <c r="C8628" s="256">
        <v>111.75099365683494</v>
      </c>
    </row>
    <row r="8629" spans="2:3" x14ac:dyDescent="0.25">
      <c r="B8629" s="257">
        <v>8566</v>
      </c>
      <c r="C8629" s="256">
        <v>109.01349735949441</v>
      </c>
    </row>
    <row r="8630" spans="2:3" x14ac:dyDescent="0.25">
      <c r="B8630" s="257">
        <v>8567</v>
      </c>
      <c r="C8630" s="256">
        <v>84.626475925802197</v>
      </c>
    </row>
    <row r="8631" spans="2:3" x14ac:dyDescent="0.25">
      <c r="B8631" s="257">
        <v>8568</v>
      </c>
      <c r="C8631" s="256">
        <v>153.98130327819064</v>
      </c>
    </row>
    <row r="8632" spans="2:3" x14ac:dyDescent="0.25">
      <c r="B8632" s="257">
        <v>8569</v>
      </c>
      <c r="C8632" s="256">
        <v>147.91972168577169</v>
      </c>
    </row>
    <row r="8633" spans="2:3" x14ac:dyDescent="0.25">
      <c r="B8633" s="257">
        <v>8570</v>
      </c>
      <c r="C8633" s="256">
        <v>144.13330651521059</v>
      </c>
    </row>
    <row r="8634" spans="2:3" x14ac:dyDescent="0.25">
      <c r="B8634" s="257">
        <v>8571</v>
      </c>
      <c r="C8634" s="256">
        <v>151.11870198427278</v>
      </c>
    </row>
    <row r="8635" spans="2:3" x14ac:dyDescent="0.25">
      <c r="B8635" s="257">
        <v>8572</v>
      </c>
      <c r="C8635" s="256">
        <v>138.48024438920814</v>
      </c>
    </row>
    <row r="8636" spans="2:3" x14ac:dyDescent="0.25">
      <c r="B8636" s="257">
        <v>8573</v>
      </c>
      <c r="C8636" s="256">
        <v>117.44339645501269</v>
      </c>
    </row>
    <row r="8637" spans="2:3" x14ac:dyDescent="0.25">
      <c r="B8637" s="257">
        <v>8574</v>
      </c>
      <c r="C8637" s="256">
        <v>132.14087029644503</v>
      </c>
    </row>
    <row r="8638" spans="2:3" x14ac:dyDescent="0.25">
      <c r="B8638" s="257">
        <v>8575</v>
      </c>
      <c r="C8638" s="256">
        <v>121.42999405863313</v>
      </c>
    </row>
    <row r="8639" spans="2:3" x14ac:dyDescent="0.25">
      <c r="B8639" s="257">
        <v>8576</v>
      </c>
      <c r="C8639" s="256">
        <v>60.068015634773033</v>
      </c>
    </row>
    <row r="8640" spans="2:3" x14ac:dyDescent="0.25">
      <c r="B8640" s="257">
        <v>8577</v>
      </c>
      <c r="C8640" s="256">
        <v>110.78610869892515</v>
      </c>
    </row>
    <row r="8641" spans="2:3" x14ac:dyDescent="0.25">
      <c r="B8641" s="257">
        <v>8578</v>
      </c>
      <c r="C8641" s="256">
        <v>129.6787568882873</v>
      </c>
    </row>
    <row r="8642" spans="2:3" x14ac:dyDescent="0.25">
      <c r="B8642" s="257">
        <v>8579</v>
      </c>
      <c r="C8642" s="256">
        <v>110.66863207130912</v>
      </c>
    </row>
    <row r="8643" spans="2:3" x14ac:dyDescent="0.25">
      <c r="B8643" s="257">
        <v>8580</v>
      </c>
      <c r="C8643" s="256">
        <v>108.76875460887919</v>
      </c>
    </row>
    <row r="8644" spans="2:3" x14ac:dyDescent="0.25">
      <c r="B8644" s="257">
        <v>8581</v>
      </c>
      <c r="C8644" s="256">
        <v>73.96884064888269</v>
      </c>
    </row>
    <row r="8645" spans="2:3" x14ac:dyDescent="0.25">
      <c r="B8645" s="257">
        <v>8582</v>
      </c>
      <c r="C8645" s="256">
        <v>122.53251313737498</v>
      </c>
    </row>
    <row r="8646" spans="2:3" x14ac:dyDescent="0.25">
      <c r="B8646" s="257">
        <v>8583</v>
      </c>
      <c r="C8646" s="256">
        <v>119.70999845191078</v>
      </c>
    </row>
    <row r="8647" spans="2:3" x14ac:dyDescent="0.25">
      <c r="B8647" s="257">
        <v>8584</v>
      </c>
      <c r="C8647" s="256">
        <v>147.01735109466469</v>
      </c>
    </row>
    <row r="8648" spans="2:3" x14ac:dyDescent="0.25">
      <c r="B8648" s="257">
        <v>8585</v>
      </c>
      <c r="C8648" s="256">
        <v>106.06389015192869</v>
      </c>
    </row>
    <row r="8649" spans="2:3" x14ac:dyDescent="0.25">
      <c r="B8649" s="257">
        <v>8586</v>
      </c>
      <c r="C8649" s="256">
        <v>127.42758011551801</v>
      </c>
    </row>
    <row r="8650" spans="2:3" x14ac:dyDescent="0.25">
      <c r="B8650" s="257">
        <v>8587</v>
      </c>
      <c r="C8650" s="256">
        <v>139.559749962252</v>
      </c>
    </row>
    <row r="8651" spans="2:3" x14ac:dyDescent="0.25">
      <c r="B8651" s="257">
        <v>8588</v>
      </c>
      <c r="C8651" s="256">
        <v>145.19475389295013</v>
      </c>
    </row>
    <row r="8652" spans="2:3" x14ac:dyDescent="0.25">
      <c r="B8652" s="257">
        <v>8589</v>
      </c>
      <c r="C8652" s="256">
        <v>102.13708951568734</v>
      </c>
    </row>
    <row r="8653" spans="2:3" x14ac:dyDescent="0.25">
      <c r="B8653" s="257">
        <v>8590</v>
      </c>
      <c r="C8653" s="256">
        <v>138.54799843308777</v>
      </c>
    </row>
    <row r="8654" spans="2:3" x14ac:dyDescent="0.25">
      <c r="B8654" s="257">
        <v>8591</v>
      </c>
      <c r="C8654" s="256">
        <v>88.978174946141252</v>
      </c>
    </row>
    <row r="8655" spans="2:3" x14ac:dyDescent="0.25">
      <c r="B8655" s="257">
        <v>8592</v>
      </c>
      <c r="C8655" s="256">
        <v>113.04337419328651</v>
      </c>
    </row>
    <row r="8656" spans="2:3" x14ac:dyDescent="0.25">
      <c r="B8656" s="257">
        <v>8593</v>
      </c>
      <c r="C8656" s="256">
        <v>102.89480867226686</v>
      </c>
    </row>
    <row r="8657" spans="2:3" x14ac:dyDescent="0.25">
      <c r="B8657" s="257">
        <v>8594</v>
      </c>
      <c r="C8657" s="256">
        <v>149.14622562868379</v>
      </c>
    </row>
    <row r="8658" spans="2:3" x14ac:dyDescent="0.25">
      <c r="B8658" s="257">
        <v>8595</v>
      </c>
      <c r="C8658" s="256">
        <v>126.644284158605</v>
      </c>
    </row>
    <row r="8659" spans="2:3" x14ac:dyDescent="0.25">
      <c r="B8659" s="257">
        <v>8596</v>
      </c>
      <c r="C8659" s="256">
        <v>116.98522868436299</v>
      </c>
    </row>
    <row r="8660" spans="2:3" x14ac:dyDescent="0.25">
      <c r="B8660" s="257">
        <v>8597</v>
      </c>
      <c r="C8660" s="256">
        <v>133.17420051880114</v>
      </c>
    </row>
    <row r="8661" spans="2:3" x14ac:dyDescent="0.25">
      <c r="B8661" s="257">
        <v>8598</v>
      </c>
      <c r="C8661" s="256">
        <v>121.61177118315324</v>
      </c>
    </row>
    <row r="8662" spans="2:3" x14ac:dyDescent="0.25">
      <c r="B8662" s="257">
        <v>8599</v>
      </c>
      <c r="C8662" s="256">
        <v>84.504303457469646</v>
      </c>
    </row>
    <row r="8663" spans="2:3" x14ac:dyDescent="0.25">
      <c r="B8663" s="257">
        <v>8600</v>
      </c>
      <c r="C8663" s="256">
        <v>137.06171337209088</v>
      </c>
    </row>
    <row r="8664" spans="2:3" x14ac:dyDescent="0.25">
      <c r="B8664" s="257">
        <v>8601</v>
      </c>
      <c r="C8664" s="256">
        <v>117.3711611349184</v>
      </c>
    </row>
    <row r="8665" spans="2:3" x14ac:dyDescent="0.25">
      <c r="B8665" s="257">
        <v>8602</v>
      </c>
      <c r="C8665" s="256">
        <v>99.096527724569597</v>
      </c>
    </row>
    <row r="8666" spans="2:3" x14ac:dyDescent="0.25">
      <c r="B8666" s="257">
        <v>8603</v>
      </c>
      <c r="C8666" s="256">
        <v>114.46575288227211</v>
      </c>
    </row>
    <row r="8667" spans="2:3" x14ac:dyDescent="0.25">
      <c r="B8667" s="257">
        <v>8604</v>
      </c>
      <c r="C8667" s="256">
        <v>131.85382233003273</v>
      </c>
    </row>
    <row r="8668" spans="2:3" x14ac:dyDescent="0.25">
      <c r="B8668" s="257">
        <v>8605</v>
      </c>
      <c r="C8668" s="256">
        <v>145.96248408711801</v>
      </c>
    </row>
    <row r="8669" spans="2:3" x14ac:dyDescent="0.25">
      <c r="B8669" s="257">
        <v>8606</v>
      </c>
      <c r="C8669" s="256">
        <v>164.67960766105907</v>
      </c>
    </row>
    <row r="8670" spans="2:3" x14ac:dyDescent="0.25">
      <c r="B8670" s="257">
        <v>8607</v>
      </c>
      <c r="C8670" s="256">
        <v>105.05073293475402</v>
      </c>
    </row>
    <row r="8671" spans="2:3" x14ac:dyDescent="0.25">
      <c r="B8671" s="257">
        <v>8608</v>
      </c>
      <c r="C8671" s="256">
        <v>68.620737994406667</v>
      </c>
    </row>
    <row r="8672" spans="2:3" x14ac:dyDescent="0.25">
      <c r="B8672" s="257">
        <v>8609</v>
      </c>
      <c r="C8672" s="256">
        <v>122.96188692830353</v>
      </c>
    </row>
    <row r="8673" spans="2:3" x14ac:dyDescent="0.25">
      <c r="B8673" s="257">
        <v>8610</v>
      </c>
      <c r="C8673" s="256">
        <v>128.93657937839342</v>
      </c>
    </row>
    <row r="8674" spans="2:3" x14ac:dyDescent="0.25">
      <c r="B8674" s="257">
        <v>8611</v>
      </c>
      <c r="C8674" s="256">
        <v>102.80447327881734</v>
      </c>
    </row>
    <row r="8675" spans="2:3" x14ac:dyDescent="0.25">
      <c r="B8675" s="257">
        <v>8612</v>
      </c>
      <c r="C8675" s="256">
        <v>120.15916883457899</v>
      </c>
    </row>
    <row r="8676" spans="2:3" x14ac:dyDescent="0.25">
      <c r="B8676" s="257">
        <v>8613</v>
      </c>
      <c r="C8676" s="256">
        <v>102.46330588554125</v>
      </c>
    </row>
    <row r="8677" spans="2:3" x14ac:dyDescent="0.25">
      <c r="B8677" s="257">
        <v>8614</v>
      </c>
      <c r="C8677" s="256">
        <v>110.63856554306717</v>
      </c>
    </row>
    <row r="8678" spans="2:3" x14ac:dyDescent="0.25">
      <c r="B8678" s="257">
        <v>8615</v>
      </c>
      <c r="C8678" s="256">
        <v>130.68052204887013</v>
      </c>
    </row>
    <row r="8679" spans="2:3" x14ac:dyDescent="0.25">
      <c r="B8679" s="257">
        <v>8616</v>
      </c>
      <c r="C8679" s="256">
        <v>116.74215272199825</v>
      </c>
    </row>
    <row r="8680" spans="2:3" x14ac:dyDescent="0.25">
      <c r="B8680" s="257">
        <v>8617</v>
      </c>
      <c r="C8680" s="256">
        <v>111.5839404581188</v>
      </c>
    </row>
    <row r="8681" spans="2:3" x14ac:dyDescent="0.25">
      <c r="B8681" s="257">
        <v>8618</v>
      </c>
      <c r="C8681" s="256">
        <v>100.54845141006825</v>
      </c>
    </row>
    <row r="8682" spans="2:3" x14ac:dyDescent="0.25">
      <c r="B8682" s="257">
        <v>8619</v>
      </c>
      <c r="C8682" s="256">
        <v>112.11081794114979</v>
      </c>
    </row>
    <row r="8683" spans="2:3" x14ac:dyDescent="0.25">
      <c r="B8683" s="257">
        <v>8620</v>
      </c>
      <c r="C8683" s="256">
        <v>120.22430298016845</v>
      </c>
    </row>
    <row r="8684" spans="2:3" x14ac:dyDescent="0.25">
      <c r="B8684" s="257">
        <v>8621</v>
      </c>
      <c r="C8684" s="256">
        <v>120.64223312175785</v>
      </c>
    </row>
    <row r="8685" spans="2:3" x14ac:dyDescent="0.25">
      <c r="B8685" s="257">
        <v>8622</v>
      </c>
      <c r="C8685" s="256">
        <v>104.18657469506311</v>
      </c>
    </row>
    <row r="8686" spans="2:3" x14ac:dyDescent="0.25">
      <c r="B8686" s="257">
        <v>8623</v>
      </c>
      <c r="C8686" s="256">
        <v>121.04690040291349</v>
      </c>
    </row>
    <row r="8687" spans="2:3" x14ac:dyDescent="0.25">
      <c r="B8687" s="257">
        <v>8624</v>
      </c>
      <c r="C8687" s="256">
        <v>130.09830000945462</v>
      </c>
    </row>
    <row r="8688" spans="2:3" x14ac:dyDescent="0.25">
      <c r="B8688" s="257">
        <v>8625</v>
      </c>
      <c r="C8688" s="256">
        <v>155.24565372532444</v>
      </c>
    </row>
    <row r="8689" spans="2:3" x14ac:dyDescent="0.25">
      <c r="B8689" s="257">
        <v>8626</v>
      </c>
      <c r="C8689" s="256">
        <v>140.93096968859194</v>
      </c>
    </row>
    <row r="8690" spans="2:3" x14ac:dyDescent="0.25">
      <c r="B8690" s="257">
        <v>8627</v>
      </c>
      <c r="C8690" s="256">
        <v>78.606743934386003</v>
      </c>
    </row>
    <row r="8691" spans="2:3" x14ac:dyDescent="0.25">
      <c r="B8691" s="257">
        <v>8628</v>
      </c>
      <c r="C8691" s="256">
        <v>118.34436288636492</v>
      </c>
    </row>
    <row r="8692" spans="2:3" x14ac:dyDescent="0.25">
      <c r="B8692" s="257">
        <v>8629</v>
      </c>
      <c r="C8692" s="256">
        <v>139.42606255237098</v>
      </c>
    </row>
    <row r="8693" spans="2:3" x14ac:dyDescent="0.25">
      <c r="B8693" s="257">
        <v>8630</v>
      </c>
      <c r="C8693" s="256">
        <v>125.91332270789162</v>
      </c>
    </row>
    <row r="8694" spans="2:3" x14ac:dyDescent="0.25">
      <c r="B8694" s="257">
        <v>8631</v>
      </c>
      <c r="C8694" s="256">
        <v>142.54345086019381</v>
      </c>
    </row>
    <row r="8695" spans="2:3" x14ac:dyDescent="0.25">
      <c r="B8695" s="257">
        <v>8632</v>
      </c>
      <c r="C8695" s="256">
        <v>132.23517105036734</v>
      </c>
    </row>
    <row r="8696" spans="2:3" x14ac:dyDescent="0.25">
      <c r="B8696" s="257">
        <v>8633</v>
      </c>
      <c r="C8696" s="256">
        <v>91.74294849555659</v>
      </c>
    </row>
    <row r="8697" spans="2:3" x14ac:dyDescent="0.25">
      <c r="B8697" s="257">
        <v>8634</v>
      </c>
      <c r="C8697" s="256">
        <v>145.65776028798817</v>
      </c>
    </row>
    <row r="8698" spans="2:3" x14ac:dyDescent="0.25">
      <c r="B8698" s="257">
        <v>8635</v>
      </c>
      <c r="C8698" s="256">
        <v>112.53008131514807</v>
      </c>
    </row>
    <row r="8699" spans="2:3" x14ac:dyDescent="0.25">
      <c r="B8699" s="257">
        <v>8636</v>
      </c>
      <c r="C8699" s="256">
        <v>93.080673948287654</v>
      </c>
    </row>
    <row r="8700" spans="2:3" x14ac:dyDescent="0.25">
      <c r="B8700" s="257">
        <v>8637</v>
      </c>
      <c r="C8700" s="256">
        <v>154.4883619665589</v>
      </c>
    </row>
    <row r="8701" spans="2:3" x14ac:dyDescent="0.25">
      <c r="B8701" s="257">
        <v>8638</v>
      </c>
      <c r="C8701" s="256">
        <v>103.50637010575679</v>
      </c>
    </row>
    <row r="8702" spans="2:3" x14ac:dyDescent="0.25">
      <c r="B8702" s="257">
        <v>8639</v>
      </c>
      <c r="C8702" s="256">
        <v>134.83602145742327</v>
      </c>
    </row>
    <row r="8703" spans="2:3" x14ac:dyDescent="0.25">
      <c r="B8703" s="257">
        <v>8640</v>
      </c>
      <c r="C8703" s="256">
        <v>111.79604938941327</v>
      </c>
    </row>
    <row r="8704" spans="2:3" x14ac:dyDescent="0.25">
      <c r="B8704" s="257">
        <v>8641</v>
      </c>
      <c r="C8704" s="256">
        <v>75.162110054976694</v>
      </c>
    </row>
    <row r="8705" spans="2:3" x14ac:dyDescent="0.25">
      <c r="B8705" s="257">
        <v>8642</v>
      </c>
      <c r="C8705" s="256">
        <v>116.56734054565004</v>
      </c>
    </row>
    <row r="8706" spans="2:3" x14ac:dyDescent="0.25">
      <c r="B8706" s="257">
        <v>8643</v>
      </c>
      <c r="C8706" s="256">
        <v>132.56597670121164</v>
      </c>
    </row>
    <row r="8707" spans="2:3" x14ac:dyDescent="0.25">
      <c r="B8707" s="257">
        <v>8644</v>
      </c>
      <c r="C8707" s="256">
        <v>124.51298401303117</v>
      </c>
    </row>
    <row r="8708" spans="2:3" x14ac:dyDescent="0.25">
      <c r="B8708" s="257">
        <v>8645</v>
      </c>
      <c r="C8708" s="256">
        <v>110.94514525876359</v>
      </c>
    </row>
    <row r="8709" spans="2:3" x14ac:dyDescent="0.25">
      <c r="B8709" s="257">
        <v>8646</v>
      </c>
      <c r="C8709" s="256">
        <v>117.32132122888359</v>
      </c>
    </row>
    <row r="8710" spans="2:3" x14ac:dyDescent="0.25">
      <c r="B8710" s="257">
        <v>8647</v>
      </c>
      <c r="C8710" s="256">
        <v>126.02879030208456</v>
      </c>
    </row>
    <row r="8711" spans="2:3" x14ac:dyDescent="0.25">
      <c r="B8711" s="257">
        <v>8648</v>
      </c>
      <c r="C8711" s="256">
        <v>151.21950964450357</v>
      </c>
    </row>
    <row r="8712" spans="2:3" x14ac:dyDescent="0.25">
      <c r="B8712" s="257">
        <v>8649</v>
      </c>
      <c r="C8712" s="256">
        <v>131.69631108898244</v>
      </c>
    </row>
    <row r="8713" spans="2:3" x14ac:dyDescent="0.25">
      <c r="B8713" s="257">
        <v>8650</v>
      </c>
      <c r="C8713" s="256">
        <v>132.3107621082066</v>
      </c>
    </row>
    <row r="8714" spans="2:3" x14ac:dyDescent="0.25">
      <c r="B8714" s="257">
        <v>8651</v>
      </c>
      <c r="C8714" s="256">
        <v>132.28284734873341</v>
      </c>
    </row>
    <row r="8715" spans="2:3" x14ac:dyDescent="0.25">
      <c r="B8715" s="257">
        <v>8652</v>
      </c>
      <c r="C8715" s="256">
        <v>101.97231160588883</v>
      </c>
    </row>
    <row r="8716" spans="2:3" x14ac:dyDescent="0.25">
      <c r="B8716" s="257">
        <v>8653</v>
      </c>
      <c r="C8716" s="256">
        <v>138.58995355568322</v>
      </c>
    </row>
    <row r="8717" spans="2:3" x14ac:dyDescent="0.25">
      <c r="B8717" s="257">
        <v>8654</v>
      </c>
      <c r="C8717" s="256">
        <v>114.35195583625706</v>
      </c>
    </row>
    <row r="8718" spans="2:3" x14ac:dyDescent="0.25">
      <c r="B8718" s="257">
        <v>8655</v>
      </c>
      <c r="C8718" s="256">
        <v>143.32228749265013</v>
      </c>
    </row>
    <row r="8719" spans="2:3" x14ac:dyDescent="0.25">
      <c r="B8719" s="257">
        <v>8656</v>
      </c>
      <c r="C8719" s="256">
        <v>78.800340724780568</v>
      </c>
    </row>
    <row r="8720" spans="2:3" x14ac:dyDescent="0.25">
      <c r="B8720" s="257">
        <v>8657</v>
      </c>
      <c r="C8720" s="256">
        <v>155.2786159398525</v>
      </c>
    </row>
    <row r="8721" spans="2:3" x14ac:dyDescent="0.25">
      <c r="B8721" s="257">
        <v>8658</v>
      </c>
      <c r="C8721" s="256">
        <v>132.31900850551582</v>
      </c>
    </row>
    <row r="8722" spans="2:3" x14ac:dyDescent="0.25">
      <c r="B8722" s="257">
        <v>8659</v>
      </c>
      <c r="C8722" s="256">
        <v>122.23559822874277</v>
      </c>
    </row>
    <row r="8723" spans="2:3" x14ac:dyDescent="0.25">
      <c r="B8723" s="257">
        <v>8660</v>
      </c>
      <c r="C8723" s="256">
        <v>134.09697474304539</v>
      </c>
    </row>
    <row r="8724" spans="2:3" x14ac:dyDescent="0.25">
      <c r="B8724" s="257">
        <v>8661</v>
      </c>
      <c r="C8724" s="256">
        <v>137.46898194294113</v>
      </c>
    </row>
    <row r="8725" spans="2:3" x14ac:dyDescent="0.25">
      <c r="B8725" s="257">
        <v>8662</v>
      </c>
      <c r="C8725" s="256">
        <v>108.78240265510971</v>
      </c>
    </row>
    <row r="8726" spans="2:3" x14ac:dyDescent="0.25">
      <c r="B8726" s="257">
        <v>8663</v>
      </c>
      <c r="C8726" s="256">
        <v>120.62026256750228</v>
      </c>
    </row>
    <row r="8727" spans="2:3" x14ac:dyDescent="0.25">
      <c r="B8727" s="257">
        <v>8664</v>
      </c>
      <c r="C8727" s="256">
        <v>123.41235024320231</v>
      </c>
    </row>
    <row r="8728" spans="2:3" x14ac:dyDescent="0.25">
      <c r="B8728" s="257">
        <v>8665</v>
      </c>
      <c r="C8728" s="256">
        <v>114.78763170346404</v>
      </c>
    </row>
    <row r="8729" spans="2:3" x14ac:dyDescent="0.25">
      <c r="B8729" s="257">
        <v>8666</v>
      </c>
      <c r="C8729" s="256">
        <v>117.31412060556158</v>
      </c>
    </row>
    <row r="8730" spans="2:3" x14ac:dyDescent="0.25">
      <c r="B8730" s="257">
        <v>8667</v>
      </c>
      <c r="C8730" s="256">
        <v>136.86273155937303</v>
      </c>
    </row>
    <row r="8731" spans="2:3" x14ac:dyDescent="0.25">
      <c r="B8731" s="257">
        <v>8668</v>
      </c>
      <c r="C8731" s="256">
        <v>98.640697678492899</v>
      </c>
    </row>
    <row r="8732" spans="2:3" x14ac:dyDescent="0.25">
      <c r="B8732" s="257">
        <v>8669</v>
      </c>
      <c r="C8732" s="256">
        <v>113.50195205229393</v>
      </c>
    </row>
    <row r="8733" spans="2:3" x14ac:dyDescent="0.25">
      <c r="B8733" s="257">
        <v>8670</v>
      </c>
      <c r="C8733" s="256">
        <v>137.53124160551013</v>
      </c>
    </row>
    <row r="8734" spans="2:3" x14ac:dyDescent="0.25">
      <c r="B8734" s="257">
        <v>8671</v>
      </c>
      <c r="C8734" s="256">
        <v>110.12332884050298</v>
      </c>
    </row>
    <row r="8735" spans="2:3" x14ac:dyDescent="0.25">
      <c r="B8735" s="257">
        <v>8672</v>
      </c>
      <c r="C8735" s="256">
        <v>132.77984561043152</v>
      </c>
    </row>
    <row r="8736" spans="2:3" x14ac:dyDescent="0.25">
      <c r="B8736" s="257">
        <v>8673</v>
      </c>
      <c r="C8736" s="256">
        <v>145.46886833396181</v>
      </c>
    </row>
    <row r="8737" spans="2:3" x14ac:dyDescent="0.25">
      <c r="B8737" s="257">
        <v>8674</v>
      </c>
      <c r="C8737" s="256">
        <v>127.3754144479302</v>
      </c>
    </row>
    <row r="8738" spans="2:3" x14ac:dyDescent="0.25">
      <c r="B8738" s="257">
        <v>8675</v>
      </c>
      <c r="C8738" s="256">
        <v>187.61464827717904</v>
      </c>
    </row>
    <row r="8739" spans="2:3" x14ac:dyDescent="0.25">
      <c r="B8739" s="257">
        <v>8676</v>
      </c>
      <c r="C8739" s="256">
        <v>90.990199358732681</v>
      </c>
    </row>
    <row r="8740" spans="2:3" x14ac:dyDescent="0.25">
      <c r="B8740" s="257">
        <v>8677</v>
      </c>
      <c r="C8740" s="256">
        <v>148.24994915580248</v>
      </c>
    </row>
    <row r="8741" spans="2:3" x14ac:dyDescent="0.25">
      <c r="B8741" s="257">
        <v>8678</v>
      </c>
      <c r="C8741" s="256">
        <v>122.347053021004</v>
      </c>
    </row>
    <row r="8742" spans="2:3" x14ac:dyDescent="0.25">
      <c r="B8742" s="257">
        <v>8679</v>
      </c>
      <c r="C8742" s="256">
        <v>114.79685879745406</v>
      </c>
    </row>
    <row r="8743" spans="2:3" x14ac:dyDescent="0.25">
      <c r="B8743" s="257">
        <v>8680</v>
      </c>
      <c r="C8743" s="256">
        <v>100.70607286791235</v>
      </c>
    </row>
    <row r="8744" spans="2:3" x14ac:dyDescent="0.25">
      <c r="B8744" s="257">
        <v>8681</v>
      </c>
      <c r="C8744" s="256">
        <v>124.86580710052468</v>
      </c>
    </row>
    <row r="8745" spans="2:3" x14ac:dyDescent="0.25">
      <c r="B8745" s="257">
        <v>8682</v>
      </c>
      <c r="C8745" s="256">
        <v>93.656726811625049</v>
      </c>
    </row>
    <row r="8746" spans="2:3" x14ac:dyDescent="0.25">
      <c r="B8746" s="257">
        <v>8683</v>
      </c>
      <c r="C8746" s="256">
        <v>101.27439802067079</v>
      </c>
    </row>
    <row r="8747" spans="2:3" x14ac:dyDescent="0.25">
      <c r="B8747" s="257">
        <v>8684</v>
      </c>
      <c r="C8747" s="256">
        <v>113.91863760518055</v>
      </c>
    </row>
    <row r="8748" spans="2:3" x14ac:dyDescent="0.25">
      <c r="B8748" s="257">
        <v>8685</v>
      </c>
      <c r="C8748" s="256">
        <v>128.54528155581542</v>
      </c>
    </row>
    <row r="8749" spans="2:3" x14ac:dyDescent="0.25">
      <c r="B8749" s="257">
        <v>8686</v>
      </c>
      <c r="C8749" s="256">
        <v>131.99454928606835</v>
      </c>
    </row>
    <row r="8750" spans="2:3" x14ac:dyDescent="0.25">
      <c r="B8750" s="257">
        <v>8687</v>
      </c>
      <c r="C8750" s="256">
        <v>61.425056014564518</v>
      </c>
    </row>
    <row r="8751" spans="2:3" x14ac:dyDescent="0.25">
      <c r="B8751" s="257">
        <v>8688</v>
      </c>
      <c r="C8751" s="256">
        <v>157.47333468083292</v>
      </c>
    </row>
    <row r="8752" spans="2:3" x14ac:dyDescent="0.25">
      <c r="B8752" s="257">
        <v>8689</v>
      </c>
      <c r="C8752" s="256">
        <v>133.98124229188664</v>
      </c>
    </row>
    <row r="8753" spans="2:3" x14ac:dyDescent="0.25">
      <c r="B8753" s="257">
        <v>8690</v>
      </c>
      <c r="C8753" s="256">
        <v>87.152269207913179</v>
      </c>
    </row>
    <row r="8754" spans="2:3" x14ac:dyDescent="0.25">
      <c r="B8754" s="257">
        <v>8691</v>
      </c>
      <c r="C8754" s="256">
        <v>89.765371505347801</v>
      </c>
    </row>
    <row r="8755" spans="2:3" x14ac:dyDescent="0.25">
      <c r="B8755" s="257">
        <v>8692</v>
      </c>
      <c r="C8755" s="256">
        <v>105.5618960454516</v>
      </c>
    </row>
    <row r="8756" spans="2:3" x14ac:dyDescent="0.25">
      <c r="B8756" s="257">
        <v>8693</v>
      </c>
      <c r="C8756" s="256">
        <v>95.221921132480276</v>
      </c>
    </row>
    <row r="8757" spans="2:3" x14ac:dyDescent="0.25">
      <c r="B8757" s="257">
        <v>8694</v>
      </c>
      <c r="C8757" s="256">
        <v>97.998884118798287</v>
      </c>
    </row>
    <row r="8758" spans="2:3" x14ac:dyDescent="0.25">
      <c r="B8758" s="257">
        <v>8695</v>
      </c>
      <c r="C8758" s="256">
        <v>114.03159916307946</v>
      </c>
    </row>
    <row r="8759" spans="2:3" x14ac:dyDescent="0.25">
      <c r="B8759" s="257">
        <v>8696</v>
      </c>
      <c r="C8759" s="256">
        <v>139.88688840846953</v>
      </c>
    </row>
    <row r="8760" spans="2:3" x14ac:dyDescent="0.25">
      <c r="B8760" s="257">
        <v>8697</v>
      </c>
      <c r="C8760" s="256">
        <v>125.94052490094769</v>
      </c>
    </row>
    <row r="8761" spans="2:3" x14ac:dyDescent="0.25">
      <c r="B8761" s="257">
        <v>8698</v>
      </c>
      <c r="C8761" s="256">
        <v>104.35477169115232</v>
      </c>
    </row>
    <row r="8762" spans="2:3" x14ac:dyDescent="0.25">
      <c r="B8762" s="257">
        <v>8699</v>
      </c>
      <c r="C8762" s="256">
        <v>118.41683188384597</v>
      </c>
    </row>
    <row r="8763" spans="2:3" x14ac:dyDescent="0.25">
      <c r="B8763" s="257">
        <v>8700</v>
      </c>
      <c r="C8763" s="256">
        <v>148.47094934769888</v>
      </c>
    </row>
    <row r="8764" spans="2:3" x14ac:dyDescent="0.25">
      <c r="B8764" s="257">
        <v>8701</v>
      </c>
      <c r="C8764" s="256">
        <v>103.3669647222671</v>
      </c>
    </row>
    <row r="8765" spans="2:3" x14ac:dyDescent="0.25">
      <c r="B8765" s="257">
        <v>8702</v>
      </c>
      <c r="C8765" s="256">
        <v>144.81858789154103</v>
      </c>
    </row>
    <row r="8766" spans="2:3" x14ac:dyDescent="0.25">
      <c r="B8766" s="257">
        <v>8703</v>
      </c>
      <c r="C8766" s="256">
        <v>91.594760800797616</v>
      </c>
    </row>
    <row r="8767" spans="2:3" x14ac:dyDescent="0.25">
      <c r="B8767" s="257">
        <v>8704</v>
      </c>
      <c r="C8767" s="256">
        <v>120.4851010901255</v>
      </c>
    </row>
    <row r="8768" spans="2:3" x14ac:dyDescent="0.25">
      <c r="B8768" s="257">
        <v>8705</v>
      </c>
      <c r="C8768" s="256">
        <v>131.11439163253721</v>
      </c>
    </row>
    <row r="8769" spans="2:3" x14ac:dyDescent="0.25">
      <c r="B8769" s="257">
        <v>8706</v>
      </c>
      <c r="C8769" s="256">
        <v>148.39952230621444</v>
      </c>
    </row>
    <row r="8770" spans="2:3" x14ac:dyDescent="0.25">
      <c r="B8770" s="257">
        <v>8707</v>
      </c>
      <c r="C8770" s="256">
        <v>125.9439466310327</v>
      </c>
    </row>
    <row r="8771" spans="2:3" x14ac:dyDescent="0.25">
      <c r="B8771" s="257">
        <v>8708</v>
      </c>
      <c r="C8771" s="256">
        <v>106.43151957490005</v>
      </c>
    </row>
    <row r="8772" spans="2:3" x14ac:dyDescent="0.25">
      <c r="B8772" s="257">
        <v>8709</v>
      </c>
      <c r="C8772" s="256">
        <v>114.03752697032266</v>
      </c>
    </row>
    <row r="8773" spans="2:3" x14ac:dyDescent="0.25">
      <c r="B8773" s="257">
        <v>8710</v>
      </c>
      <c r="C8773" s="256">
        <v>135.46698916230929</v>
      </c>
    </row>
    <row r="8774" spans="2:3" x14ac:dyDescent="0.25">
      <c r="B8774" s="257">
        <v>8711</v>
      </c>
      <c r="C8774" s="256">
        <v>125.54888114558459</v>
      </c>
    </row>
    <row r="8775" spans="2:3" x14ac:dyDescent="0.25">
      <c r="B8775" s="257">
        <v>8712</v>
      </c>
      <c r="C8775" s="256">
        <v>99.408913656654818</v>
      </c>
    </row>
    <row r="8776" spans="2:3" x14ac:dyDescent="0.25">
      <c r="B8776" s="257">
        <v>8713</v>
      </c>
      <c r="C8776" s="256">
        <v>100.75839267675181</v>
      </c>
    </row>
    <row r="8777" spans="2:3" x14ac:dyDescent="0.25">
      <c r="B8777" s="257">
        <v>8714</v>
      </c>
      <c r="C8777" s="256">
        <v>136.54188214659732</v>
      </c>
    </row>
    <row r="8778" spans="2:3" x14ac:dyDescent="0.25">
      <c r="B8778" s="257">
        <v>8715</v>
      </c>
      <c r="C8778" s="256">
        <v>102.770326111472</v>
      </c>
    </row>
    <row r="8779" spans="2:3" x14ac:dyDescent="0.25">
      <c r="B8779" s="257">
        <v>8716</v>
      </c>
      <c r="C8779" s="256">
        <v>83.863427462424852</v>
      </c>
    </row>
    <row r="8780" spans="2:3" x14ac:dyDescent="0.25">
      <c r="B8780" s="257">
        <v>8717</v>
      </c>
      <c r="C8780" s="256">
        <v>114.04867012113343</v>
      </c>
    </row>
    <row r="8781" spans="2:3" x14ac:dyDescent="0.25">
      <c r="B8781" s="257">
        <v>8718</v>
      </c>
      <c r="C8781" s="256">
        <v>158.50525783199762</v>
      </c>
    </row>
    <row r="8782" spans="2:3" x14ac:dyDescent="0.25">
      <c r="B8782" s="257">
        <v>8719</v>
      </c>
      <c r="C8782" s="256">
        <v>144.23830288924225</v>
      </c>
    </row>
    <row r="8783" spans="2:3" x14ac:dyDescent="0.25">
      <c r="B8783" s="257">
        <v>8720</v>
      </c>
      <c r="C8783" s="256">
        <v>108.9630621841451</v>
      </c>
    </row>
    <row r="8784" spans="2:3" x14ac:dyDescent="0.25">
      <c r="B8784" s="257">
        <v>8721</v>
      </c>
      <c r="C8784" s="256">
        <v>160.4716003059122</v>
      </c>
    </row>
    <row r="8785" spans="2:3" x14ac:dyDescent="0.25">
      <c r="B8785" s="257">
        <v>8722</v>
      </c>
      <c r="C8785" s="256">
        <v>141.04309215395509</v>
      </c>
    </row>
    <row r="8786" spans="2:3" x14ac:dyDescent="0.25">
      <c r="B8786" s="257">
        <v>8723</v>
      </c>
      <c r="C8786" s="256">
        <v>103.96598338844916</v>
      </c>
    </row>
    <row r="8787" spans="2:3" x14ac:dyDescent="0.25">
      <c r="B8787" s="257">
        <v>8724</v>
      </c>
      <c r="C8787" s="256">
        <v>138.524528221146</v>
      </c>
    </row>
    <row r="8788" spans="2:3" x14ac:dyDescent="0.25">
      <c r="B8788" s="257">
        <v>8725</v>
      </c>
      <c r="C8788" s="256">
        <v>104.17178180580483</v>
      </c>
    </row>
    <row r="8789" spans="2:3" x14ac:dyDescent="0.25">
      <c r="B8789" s="257">
        <v>8726</v>
      </c>
      <c r="C8789" s="256">
        <v>110.5516625803196</v>
      </c>
    </row>
    <row r="8790" spans="2:3" x14ac:dyDescent="0.25">
      <c r="B8790" s="257">
        <v>8727</v>
      </c>
      <c r="C8790" s="256">
        <v>103.30304647430971</v>
      </c>
    </row>
    <row r="8791" spans="2:3" x14ac:dyDescent="0.25">
      <c r="B8791" s="257">
        <v>8728</v>
      </c>
      <c r="C8791" s="256">
        <v>123.28165625190758</v>
      </c>
    </row>
    <row r="8792" spans="2:3" x14ac:dyDescent="0.25">
      <c r="B8792" s="257">
        <v>8729</v>
      </c>
      <c r="C8792" s="256">
        <v>121.17186633295863</v>
      </c>
    </row>
    <row r="8793" spans="2:3" x14ac:dyDescent="0.25">
      <c r="B8793" s="257">
        <v>8730</v>
      </c>
      <c r="C8793" s="256">
        <v>115.78129125423654</v>
      </c>
    </row>
    <row r="8794" spans="2:3" x14ac:dyDescent="0.25">
      <c r="B8794" s="257">
        <v>8731</v>
      </c>
      <c r="C8794" s="256">
        <v>108.12076625659688</v>
      </c>
    </row>
    <row r="8795" spans="2:3" x14ac:dyDescent="0.25">
      <c r="B8795" s="257">
        <v>8732</v>
      </c>
      <c r="C8795" s="256">
        <v>61.363156682473829</v>
      </c>
    </row>
    <row r="8796" spans="2:3" x14ac:dyDescent="0.25">
      <c r="B8796" s="257">
        <v>8733</v>
      </c>
      <c r="C8796" s="256">
        <v>149.6944772926349</v>
      </c>
    </row>
    <row r="8797" spans="2:3" x14ac:dyDescent="0.25">
      <c r="B8797" s="257">
        <v>8734</v>
      </c>
      <c r="C8797" s="256">
        <v>94.115591008213414</v>
      </c>
    </row>
    <row r="8798" spans="2:3" x14ac:dyDescent="0.25">
      <c r="B8798" s="257">
        <v>8735</v>
      </c>
      <c r="C8798" s="256">
        <v>118.43628030246796</v>
      </c>
    </row>
    <row r="8799" spans="2:3" x14ac:dyDescent="0.25">
      <c r="B8799" s="257">
        <v>8736</v>
      </c>
      <c r="C8799" s="256">
        <v>103.90156575997173</v>
      </c>
    </row>
    <row r="8800" spans="2:3" x14ac:dyDescent="0.25">
      <c r="B8800" s="257">
        <v>8737</v>
      </c>
      <c r="C8800" s="256">
        <v>104.39852374409517</v>
      </c>
    </row>
    <row r="8801" spans="2:3" x14ac:dyDescent="0.25">
      <c r="B8801" s="257">
        <v>8738</v>
      </c>
      <c r="C8801" s="256">
        <v>135.43928578386706</v>
      </c>
    </row>
    <row r="8802" spans="2:3" x14ac:dyDescent="0.25">
      <c r="B8802" s="257">
        <v>8739</v>
      </c>
      <c r="C8802" s="256">
        <v>167.45756279804209</v>
      </c>
    </row>
    <row r="8803" spans="2:3" x14ac:dyDescent="0.25">
      <c r="B8803" s="257">
        <v>8740</v>
      </c>
      <c r="C8803" s="256">
        <v>140.78520471109891</v>
      </c>
    </row>
    <row r="8804" spans="2:3" x14ac:dyDescent="0.25">
      <c r="B8804" s="257">
        <v>8741</v>
      </c>
      <c r="C8804" s="256">
        <v>139.55778460840725</v>
      </c>
    </row>
    <row r="8805" spans="2:3" x14ac:dyDescent="0.25">
      <c r="B8805" s="257">
        <v>8742</v>
      </c>
      <c r="C8805" s="256">
        <v>112.95952499072173</v>
      </c>
    </row>
    <row r="8806" spans="2:3" x14ac:dyDescent="0.25">
      <c r="B8806" s="257">
        <v>8743</v>
      </c>
      <c r="C8806" s="256">
        <v>121.26820052722461</v>
      </c>
    </row>
    <row r="8807" spans="2:3" x14ac:dyDescent="0.25">
      <c r="B8807" s="257">
        <v>8744</v>
      </c>
      <c r="C8807" s="256">
        <v>107.7101997951723</v>
      </c>
    </row>
    <row r="8808" spans="2:3" x14ac:dyDescent="0.25">
      <c r="B8808" s="257">
        <v>8745</v>
      </c>
      <c r="C8808" s="256">
        <v>102.48847437891628</v>
      </c>
    </row>
    <row r="8809" spans="2:3" x14ac:dyDescent="0.25">
      <c r="B8809" s="257">
        <v>8746</v>
      </c>
      <c r="C8809" s="256">
        <v>129.6449439532349</v>
      </c>
    </row>
    <row r="8810" spans="2:3" x14ac:dyDescent="0.25">
      <c r="B8810" s="257">
        <v>8747</v>
      </c>
      <c r="C8810" s="256">
        <v>98.788517416543584</v>
      </c>
    </row>
    <row r="8811" spans="2:3" x14ac:dyDescent="0.25">
      <c r="B8811" s="257">
        <v>8748</v>
      </c>
      <c r="C8811" s="256">
        <v>115.53886250742471</v>
      </c>
    </row>
    <row r="8812" spans="2:3" x14ac:dyDescent="0.25">
      <c r="B8812" s="257">
        <v>8749</v>
      </c>
      <c r="C8812" s="256">
        <v>124.44629634283267</v>
      </c>
    </row>
    <row r="8813" spans="2:3" x14ac:dyDescent="0.25">
      <c r="B8813" s="257">
        <v>8750</v>
      </c>
      <c r="C8813" s="256">
        <v>101.2835674157037</v>
      </c>
    </row>
    <row r="8814" spans="2:3" x14ac:dyDescent="0.25">
      <c r="B8814" s="257">
        <v>8751</v>
      </c>
      <c r="C8814" s="256">
        <v>128.02962333191749</v>
      </c>
    </row>
    <row r="8815" spans="2:3" x14ac:dyDescent="0.25">
      <c r="B8815" s="257">
        <v>8752</v>
      </c>
      <c r="C8815" s="256">
        <v>106.53361696024865</v>
      </c>
    </row>
    <row r="8816" spans="2:3" x14ac:dyDescent="0.25">
      <c r="B8816" s="257">
        <v>8753</v>
      </c>
      <c r="C8816" s="256">
        <v>139.6579232670131</v>
      </c>
    </row>
    <row r="8817" spans="2:3" x14ac:dyDescent="0.25">
      <c r="B8817" s="257">
        <v>8754</v>
      </c>
      <c r="C8817" s="256">
        <v>154.99914005666119</v>
      </c>
    </row>
    <row r="8818" spans="2:3" x14ac:dyDescent="0.25">
      <c r="B8818" s="257">
        <v>8755</v>
      </c>
      <c r="C8818" s="256">
        <v>149.4304725376744</v>
      </c>
    </row>
    <row r="8819" spans="2:3" x14ac:dyDescent="0.25">
      <c r="B8819" s="257">
        <v>8756</v>
      </c>
      <c r="C8819" s="256">
        <v>85.670947244031098</v>
      </c>
    </row>
    <row r="8820" spans="2:3" x14ac:dyDescent="0.25">
      <c r="B8820" s="257">
        <v>8757</v>
      </c>
      <c r="C8820" s="256">
        <v>138.0588540872435</v>
      </c>
    </row>
    <row r="8821" spans="2:3" x14ac:dyDescent="0.25">
      <c r="B8821" s="257">
        <v>8758</v>
      </c>
      <c r="C8821" s="256">
        <v>171.26889366823042</v>
      </c>
    </row>
    <row r="8822" spans="2:3" x14ac:dyDescent="0.25">
      <c r="B8822" s="257">
        <v>8759</v>
      </c>
      <c r="C8822" s="256">
        <v>141.33566674887516</v>
      </c>
    </row>
    <row r="8823" spans="2:3" x14ac:dyDescent="0.25">
      <c r="B8823" s="257">
        <v>8760</v>
      </c>
      <c r="C8823" s="256">
        <v>128.15722379006883</v>
      </c>
    </row>
    <row r="8824" spans="2:3" x14ac:dyDescent="0.25">
      <c r="B8824" s="257">
        <v>8761</v>
      </c>
      <c r="C8824" s="256">
        <v>109.91684794713703</v>
      </c>
    </row>
    <row r="8825" spans="2:3" x14ac:dyDescent="0.25">
      <c r="B8825" s="257">
        <v>8762</v>
      </c>
      <c r="C8825" s="256">
        <v>101.7687136297813</v>
      </c>
    </row>
    <row r="8826" spans="2:3" x14ac:dyDescent="0.25">
      <c r="B8826" s="257">
        <v>8763</v>
      </c>
      <c r="C8826" s="256">
        <v>134.05336211732103</v>
      </c>
    </row>
    <row r="8827" spans="2:3" x14ac:dyDescent="0.25">
      <c r="B8827" s="257">
        <v>8764</v>
      </c>
      <c r="C8827" s="256">
        <v>137.18360746774636</v>
      </c>
    </row>
    <row r="8828" spans="2:3" x14ac:dyDescent="0.25">
      <c r="B8828" s="257">
        <v>8765</v>
      </c>
      <c r="C8828" s="256">
        <v>150.97958588700126</v>
      </c>
    </row>
    <row r="8829" spans="2:3" x14ac:dyDescent="0.25">
      <c r="B8829" s="257">
        <v>8766</v>
      </c>
      <c r="C8829" s="256">
        <v>126.50079479820847</v>
      </c>
    </row>
    <row r="8830" spans="2:3" x14ac:dyDescent="0.25">
      <c r="B8830" s="257">
        <v>8767</v>
      </c>
      <c r="C8830" s="256">
        <v>88.658227180158264</v>
      </c>
    </row>
    <row r="8831" spans="2:3" x14ac:dyDescent="0.25">
      <c r="B8831" s="257">
        <v>8768</v>
      </c>
      <c r="C8831" s="256">
        <v>126.0549157787752</v>
      </c>
    </row>
    <row r="8832" spans="2:3" x14ac:dyDescent="0.25">
      <c r="B8832" s="257">
        <v>8769</v>
      </c>
      <c r="C8832" s="256">
        <v>85.903247837162326</v>
      </c>
    </row>
    <row r="8833" spans="2:3" x14ac:dyDescent="0.25">
      <c r="B8833" s="257">
        <v>8770</v>
      </c>
      <c r="C8833" s="256">
        <v>129.34672462467105</v>
      </c>
    </row>
    <row r="8834" spans="2:3" x14ac:dyDescent="0.25">
      <c r="B8834" s="257">
        <v>8771</v>
      </c>
      <c r="C8834" s="256">
        <v>120.98963459031221</v>
      </c>
    </row>
    <row r="8835" spans="2:3" x14ac:dyDescent="0.25">
      <c r="B8835" s="257">
        <v>8772</v>
      </c>
      <c r="C8835" s="256">
        <v>151.5671005725404</v>
      </c>
    </row>
    <row r="8836" spans="2:3" x14ac:dyDescent="0.25">
      <c r="B8836" s="257">
        <v>8773</v>
      </c>
      <c r="C8836" s="256">
        <v>147.20402029428601</v>
      </c>
    </row>
    <row r="8837" spans="2:3" x14ac:dyDescent="0.25">
      <c r="B8837" s="257">
        <v>8774</v>
      </c>
      <c r="C8837" s="256">
        <v>128.40709715575531</v>
      </c>
    </row>
    <row r="8838" spans="2:3" x14ac:dyDescent="0.25">
      <c r="B8838" s="257">
        <v>8775</v>
      </c>
      <c r="C8838" s="256">
        <v>109.77917873060562</v>
      </c>
    </row>
    <row r="8839" spans="2:3" x14ac:dyDescent="0.25">
      <c r="B8839" s="257">
        <v>8776</v>
      </c>
      <c r="C8839" s="256">
        <v>106.13580505175968</v>
      </c>
    </row>
    <row r="8840" spans="2:3" x14ac:dyDescent="0.25">
      <c r="B8840" s="257">
        <v>8777</v>
      </c>
      <c r="C8840" s="256">
        <v>117.3098981001619</v>
      </c>
    </row>
    <row r="8841" spans="2:3" x14ac:dyDescent="0.25">
      <c r="B8841" s="257">
        <v>8778</v>
      </c>
      <c r="C8841" s="256">
        <v>148.19357153423482</v>
      </c>
    </row>
    <row r="8842" spans="2:3" x14ac:dyDescent="0.25">
      <c r="B8842" s="257">
        <v>8779</v>
      </c>
      <c r="C8842" s="256">
        <v>186.10699330008597</v>
      </c>
    </row>
    <row r="8843" spans="2:3" x14ac:dyDescent="0.25">
      <c r="B8843" s="257">
        <v>8780</v>
      </c>
      <c r="C8843" s="256">
        <v>93.075477658745569</v>
      </c>
    </row>
    <row r="8844" spans="2:3" x14ac:dyDescent="0.25">
      <c r="B8844" s="257">
        <v>8781</v>
      </c>
      <c r="C8844" s="256">
        <v>94.912574062430863</v>
      </c>
    </row>
    <row r="8845" spans="2:3" x14ac:dyDescent="0.25">
      <c r="B8845" s="257">
        <v>8782</v>
      </c>
      <c r="C8845" s="256">
        <v>112.36280761170998</v>
      </c>
    </row>
    <row r="8846" spans="2:3" x14ac:dyDescent="0.25">
      <c r="B8846" s="257">
        <v>8783</v>
      </c>
      <c r="C8846" s="256">
        <v>129.90398651388654</v>
      </c>
    </row>
    <row r="8847" spans="2:3" x14ac:dyDescent="0.25">
      <c r="B8847" s="257">
        <v>8784</v>
      </c>
      <c r="C8847" s="256">
        <v>88.40784385086846</v>
      </c>
    </row>
    <row r="8848" spans="2:3" x14ac:dyDescent="0.25">
      <c r="B8848" s="257">
        <v>8785</v>
      </c>
      <c r="C8848" s="256">
        <v>142.39149967934912</v>
      </c>
    </row>
    <row r="8849" spans="2:3" x14ac:dyDescent="0.25">
      <c r="B8849" s="257">
        <v>8786</v>
      </c>
      <c r="C8849" s="256">
        <v>119.09856179703951</v>
      </c>
    </row>
    <row r="8850" spans="2:3" x14ac:dyDescent="0.25">
      <c r="B8850" s="257">
        <v>8787</v>
      </c>
      <c r="C8850" s="256">
        <v>91.159808180419731</v>
      </c>
    </row>
    <row r="8851" spans="2:3" x14ac:dyDescent="0.25">
      <c r="B8851" s="257">
        <v>8788</v>
      </c>
      <c r="C8851" s="256">
        <v>127.01268813870412</v>
      </c>
    </row>
    <row r="8852" spans="2:3" x14ac:dyDescent="0.25">
      <c r="B8852" s="257">
        <v>8789</v>
      </c>
      <c r="C8852" s="256">
        <v>118.16266074930746</v>
      </c>
    </row>
    <row r="8853" spans="2:3" x14ac:dyDescent="0.25">
      <c r="B8853" s="257">
        <v>8790</v>
      </c>
      <c r="C8853" s="256">
        <v>146.11232754741317</v>
      </c>
    </row>
    <row r="8854" spans="2:3" x14ac:dyDescent="0.25">
      <c r="B8854" s="257">
        <v>8791</v>
      </c>
      <c r="C8854" s="256">
        <v>123.36337163680673</v>
      </c>
    </row>
    <row r="8855" spans="2:3" x14ac:dyDescent="0.25">
      <c r="B8855" s="257">
        <v>8792</v>
      </c>
      <c r="C8855" s="256">
        <v>82.478422557116346</v>
      </c>
    </row>
    <row r="8856" spans="2:3" x14ac:dyDescent="0.25">
      <c r="B8856" s="257">
        <v>8793</v>
      </c>
      <c r="C8856" s="256">
        <v>101.12019696736104</v>
      </c>
    </row>
    <row r="8857" spans="2:3" x14ac:dyDescent="0.25">
      <c r="B8857" s="257">
        <v>8794</v>
      </c>
      <c r="C8857" s="256">
        <v>75.230094474459207</v>
      </c>
    </row>
    <row r="8858" spans="2:3" x14ac:dyDescent="0.25">
      <c r="B8858" s="257">
        <v>8795</v>
      </c>
      <c r="C8858" s="256">
        <v>135.67696361642265</v>
      </c>
    </row>
    <row r="8859" spans="2:3" x14ac:dyDescent="0.25">
      <c r="B8859" s="257">
        <v>8796</v>
      </c>
      <c r="C8859" s="256">
        <v>101.06225619092764</v>
      </c>
    </row>
    <row r="8860" spans="2:3" x14ac:dyDescent="0.25">
      <c r="B8860" s="257">
        <v>8797</v>
      </c>
      <c r="C8860" s="256">
        <v>121.77848228126095</v>
      </c>
    </row>
    <row r="8861" spans="2:3" x14ac:dyDescent="0.25">
      <c r="B8861" s="257">
        <v>8798</v>
      </c>
      <c r="C8861" s="256">
        <v>117.77084132006756</v>
      </c>
    </row>
    <row r="8862" spans="2:3" x14ac:dyDescent="0.25">
      <c r="B8862" s="257">
        <v>8799</v>
      </c>
      <c r="C8862" s="256">
        <v>135.51021473482589</v>
      </c>
    </row>
    <row r="8863" spans="2:3" x14ac:dyDescent="0.25">
      <c r="B8863" s="257">
        <v>8800</v>
      </c>
      <c r="C8863" s="256">
        <v>88.598485624390889</v>
      </c>
    </row>
    <row r="8864" spans="2:3" x14ac:dyDescent="0.25">
      <c r="B8864" s="257">
        <v>8801</v>
      </c>
      <c r="C8864" s="256">
        <v>104.40024886267348</v>
      </c>
    </row>
    <row r="8865" spans="2:3" x14ac:dyDescent="0.25">
      <c r="B8865" s="257">
        <v>8802</v>
      </c>
      <c r="C8865" s="256">
        <v>113.25421875052487</v>
      </c>
    </row>
    <row r="8866" spans="2:3" x14ac:dyDescent="0.25">
      <c r="B8866" s="257">
        <v>8803</v>
      </c>
      <c r="C8866" s="256">
        <v>106.40223333848735</v>
      </c>
    </row>
    <row r="8867" spans="2:3" x14ac:dyDescent="0.25">
      <c r="B8867" s="257">
        <v>8804</v>
      </c>
      <c r="C8867" s="256">
        <v>141.36393604881195</v>
      </c>
    </row>
    <row r="8868" spans="2:3" x14ac:dyDescent="0.25">
      <c r="B8868" s="257">
        <v>8805</v>
      </c>
      <c r="C8868" s="256">
        <v>152.39556207920134</v>
      </c>
    </row>
    <row r="8869" spans="2:3" x14ac:dyDescent="0.25">
      <c r="B8869" s="257">
        <v>8806</v>
      </c>
      <c r="C8869" s="256">
        <v>93.488195888890942</v>
      </c>
    </row>
    <row r="8870" spans="2:3" x14ac:dyDescent="0.25">
      <c r="B8870" s="257">
        <v>8807</v>
      </c>
      <c r="C8870" s="256">
        <v>89.339938002884026</v>
      </c>
    </row>
    <row r="8871" spans="2:3" x14ac:dyDescent="0.25">
      <c r="B8871" s="257">
        <v>8808</v>
      </c>
      <c r="C8871" s="256">
        <v>88.166035199339461</v>
      </c>
    </row>
    <row r="8872" spans="2:3" x14ac:dyDescent="0.25">
      <c r="B8872" s="257">
        <v>8809</v>
      </c>
      <c r="C8872" s="256">
        <v>79.043385623106417</v>
      </c>
    </row>
    <row r="8873" spans="2:3" x14ac:dyDescent="0.25">
      <c r="B8873" s="257">
        <v>8810</v>
      </c>
      <c r="C8873" s="256">
        <v>111.80482905777883</v>
      </c>
    </row>
    <row r="8874" spans="2:3" x14ac:dyDescent="0.25">
      <c r="B8874" s="257">
        <v>8811</v>
      </c>
      <c r="C8874" s="256">
        <v>113.97247401175207</v>
      </c>
    </row>
    <row r="8875" spans="2:3" x14ac:dyDescent="0.25">
      <c r="B8875" s="257">
        <v>8812</v>
      </c>
      <c r="C8875" s="256">
        <v>97.95888587517824</v>
      </c>
    </row>
    <row r="8876" spans="2:3" x14ac:dyDescent="0.25">
      <c r="B8876" s="257">
        <v>8813</v>
      </c>
      <c r="C8876" s="256">
        <v>133.10178882320233</v>
      </c>
    </row>
    <row r="8877" spans="2:3" x14ac:dyDescent="0.25">
      <c r="B8877" s="257">
        <v>8814</v>
      </c>
      <c r="C8877" s="256">
        <v>120.8599850812725</v>
      </c>
    </row>
    <row r="8878" spans="2:3" x14ac:dyDescent="0.25">
      <c r="B8878" s="257">
        <v>8815</v>
      </c>
      <c r="C8878" s="256">
        <v>130.42857936662131</v>
      </c>
    </row>
    <row r="8879" spans="2:3" x14ac:dyDescent="0.25">
      <c r="B8879" s="257">
        <v>8816</v>
      </c>
      <c r="C8879" s="256">
        <v>100.66885118558426</v>
      </c>
    </row>
    <row r="8880" spans="2:3" x14ac:dyDescent="0.25">
      <c r="B8880" s="257">
        <v>8817</v>
      </c>
      <c r="C8880" s="256">
        <v>104.15841296316111</v>
      </c>
    </row>
    <row r="8881" spans="2:3" x14ac:dyDescent="0.25">
      <c r="B8881" s="257">
        <v>8818</v>
      </c>
      <c r="C8881" s="256">
        <v>136.15519611199787</v>
      </c>
    </row>
    <row r="8882" spans="2:3" x14ac:dyDescent="0.25">
      <c r="B8882" s="257">
        <v>8819</v>
      </c>
      <c r="C8882" s="256">
        <v>108.26223114886001</v>
      </c>
    </row>
    <row r="8883" spans="2:3" x14ac:dyDescent="0.25">
      <c r="B8883" s="257">
        <v>8820</v>
      </c>
      <c r="C8883" s="256">
        <v>143.81370490283476</v>
      </c>
    </row>
    <row r="8884" spans="2:3" x14ac:dyDescent="0.25">
      <c r="B8884" s="257">
        <v>8821</v>
      </c>
      <c r="C8884" s="256">
        <v>127.56427794486784</v>
      </c>
    </row>
    <row r="8885" spans="2:3" x14ac:dyDescent="0.25">
      <c r="B8885" s="257">
        <v>8822</v>
      </c>
      <c r="C8885" s="256">
        <v>101.27490500082635</v>
      </c>
    </row>
    <row r="8886" spans="2:3" x14ac:dyDescent="0.25">
      <c r="B8886" s="257">
        <v>8823</v>
      </c>
      <c r="C8886" s="256">
        <v>107.06572124390294</v>
      </c>
    </row>
    <row r="8887" spans="2:3" x14ac:dyDescent="0.25">
      <c r="B8887" s="257">
        <v>8824</v>
      </c>
      <c r="C8887" s="256">
        <v>143.20526199506006</v>
      </c>
    </row>
    <row r="8888" spans="2:3" x14ac:dyDescent="0.25">
      <c r="B8888" s="257">
        <v>8825</v>
      </c>
      <c r="C8888" s="256">
        <v>179.92248538182892</v>
      </c>
    </row>
    <row r="8889" spans="2:3" x14ac:dyDescent="0.25">
      <c r="B8889" s="257">
        <v>8826</v>
      </c>
      <c r="C8889" s="256">
        <v>131.14071392612547</v>
      </c>
    </row>
    <row r="8890" spans="2:3" x14ac:dyDescent="0.25">
      <c r="B8890" s="257">
        <v>8827</v>
      </c>
      <c r="C8890" s="256">
        <v>127.05715609923712</v>
      </c>
    </row>
    <row r="8891" spans="2:3" x14ac:dyDescent="0.25">
      <c r="B8891" s="257">
        <v>8828</v>
      </c>
      <c r="C8891" s="256">
        <v>134.86568685589839</v>
      </c>
    </row>
    <row r="8892" spans="2:3" x14ac:dyDescent="0.25">
      <c r="B8892" s="257">
        <v>8829</v>
      </c>
      <c r="C8892" s="256">
        <v>77.691065322374357</v>
      </c>
    </row>
    <row r="8893" spans="2:3" x14ac:dyDescent="0.25">
      <c r="B8893" s="257">
        <v>8830</v>
      </c>
      <c r="C8893" s="256">
        <v>125.57659232646137</v>
      </c>
    </row>
    <row r="8894" spans="2:3" x14ac:dyDescent="0.25">
      <c r="B8894" s="257">
        <v>8831</v>
      </c>
      <c r="C8894" s="256">
        <v>129.17865934710619</v>
      </c>
    </row>
    <row r="8895" spans="2:3" x14ac:dyDescent="0.25">
      <c r="B8895" s="257">
        <v>8832</v>
      </c>
      <c r="C8895" s="256">
        <v>100.76378182412101</v>
      </c>
    </row>
    <row r="8896" spans="2:3" x14ac:dyDescent="0.25">
      <c r="B8896" s="257">
        <v>8833</v>
      </c>
      <c r="C8896" s="256">
        <v>128.39738107006715</v>
      </c>
    </row>
    <row r="8897" spans="2:3" x14ac:dyDescent="0.25">
      <c r="B8897" s="257">
        <v>8834</v>
      </c>
      <c r="C8897" s="256">
        <v>163.96551582107571</v>
      </c>
    </row>
    <row r="8898" spans="2:3" x14ac:dyDescent="0.25">
      <c r="B8898" s="257">
        <v>8835</v>
      </c>
      <c r="C8898" s="256">
        <v>157.6035627550331</v>
      </c>
    </row>
    <row r="8899" spans="2:3" x14ac:dyDescent="0.25">
      <c r="B8899" s="257">
        <v>8836</v>
      </c>
      <c r="C8899" s="256">
        <v>101.91645862834795</v>
      </c>
    </row>
    <row r="8900" spans="2:3" x14ac:dyDescent="0.25">
      <c r="B8900" s="257">
        <v>8837</v>
      </c>
      <c r="C8900" s="256">
        <v>80.285268464520044</v>
      </c>
    </row>
    <row r="8901" spans="2:3" x14ac:dyDescent="0.25">
      <c r="B8901" s="257">
        <v>8838</v>
      </c>
      <c r="C8901" s="256">
        <v>141.50526842927081</v>
      </c>
    </row>
    <row r="8902" spans="2:3" x14ac:dyDescent="0.25">
      <c r="B8902" s="257">
        <v>8839</v>
      </c>
      <c r="C8902" s="256">
        <v>94.0584989287035</v>
      </c>
    </row>
    <row r="8903" spans="2:3" x14ac:dyDescent="0.25">
      <c r="B8903" s="257">
        <v>8840</v>
      </c>
      <c r="C8903" s="256">
        <v>95.93268803679608</v>
      </c>
    </row>
    <row r="8904" spans="2:3" x14ac:dyDescent="0.25">
      <c r="B8904" s="257">
        <v>8841</v>
      </c>
      <c r="C8904" s="256">
        <v>138.49602795382816</v>
      </c>
    </row>
    <row r="8905" spans="2:3" x14ac:dyDescent="0.25">
      <c r="B8905" s="257">
        <v>8842</v>
      </c>
      <c r="C8905" s="256">
        <v>132.3282177473809</v>
      </c>
    </row>
    <row r="8906" spans="2:3" x14ac:dyDescent="0.25">
      <c r="B8906" s="257">
        <v>8843</v>
      </c>
      <c r="C8906" s="256">
        <v>155.39074658316937</v>
      </c>
    </row>
    <row r="8907" spans="2:3" x14ac:dyDescent="0.25">
      <c r="B8907" s="257">
        <v>8844</v>
      </c>
      <c r="C8907" s="256">
        <v>142.35241031484625</v>
      </c>
    </row>
    <row r="8908" spans="2:3" x14ac:dyDescent="0.25">
      <c r="B8908" s="257">
        <v>8845</v>
      </c>
      <c r="C8908" s="256">
        <v>105.60403338757121</v>
      </c>
    </row>
    <row r="8909" spans="2:3" x14ac:dyDescent="0.25">
      <c r="B8909" s="257">
        <v>8846</v>
      </c>
      <c r="C8909" s="256">
        <v>139.26941747335749</v>
      </c>
    </row>
    <row r="8910" spans="2:3" x14ac:dyDescent="0.25">
      <c r="B8910" s="257">
        <v>8847</v>
      </c>
      <c r="C8910" s="256">
        <v>106.32972383824959</v>
      </c>
    </row>
    <row r="8911" spans="2:3" x14ac:dyDescent="0.25">
      <c r="B8911" s="257">
        <v>8848</v>
      </c>
      <c r="C8911" s="256">
        <v>140.04403974830569</v>
      </c>
    </row>
    <row r="8912" spans="2:3" x14ac:dyDescent="0.25">
      <c r="B8912" s="257">
        <v>8849</v>
      </c>
      <c r="C8912" s="256">
        <v>97.492561586983101</v>
      </c>
    </row>
    <row r="8913" spans="2:3" x14ac:dyDescent="0.25">
      <c r="B8913" s="257">
        <v>8850</v>
      </c>
      <c r="C8913" s="256">
        <v>155.7724680188297</v>
      </c>
    </row>
    <row r="8914" spans="2:3" x14ac:dyDescent="0.25">
      <c r="B8914" s="257">
        <v>8851</v>
      </c>
      <c r="C8914" s="256">
        <v>73.294998986486291</v>
      </c>
    </row>
    <row r="8915" spans="2:3" x14ac:dyDescent="0.25">
      <c r="B8915" s="257">
        <v>8852</v>
      </c>
      <c r="C8915" s="256">
        <v>98.286617469420634</v>
      </c>
    </row>
    <row r="8916" spans="2:3" x14ac:dyDescent="0.25">
      <c r="B8916" s="257">
        <v>8853</v>
      </c>
      <c r="C8916" s="256">
        <v>102.25723047246484</v>
      </c>
    </row>
    <row r="8917" spans="2:3" x14ac:dyDescent="0.25">
      <c r="B8917" s="257">
        <v>8854</v>
      </c>
      <c r="C8917" s="256">
        <v>148.01011283825378</v>
      </c>
    </row>
    <row r="8918" spans="2:3" x14ac:dyDescent="0.25">
      <c r="B8918" s="257">
        <v>8855</v>
      </c>
      <c r="C8918" s="256">
        <v>134.24724909213691</v>
      </c>
    </row>
    <row r="8919" spans="2:3" x14ac:dyDescent="0.25">
      <c r="B8919" s="257">
        <v>8856</v>
      </c>
      <c r="C8919" s="256">
        <v>99.184356584156518</v>
      </c>
    </row>
    <row r="8920" spans="2:3" x14ac:dyDescent="0.25">
      <c r="B8920" s="257">
        <v>8857</v>
      </c>
      <c r="C8920" s="256">
        <v>138.11853453379672</v>
      </c>
    </row>
    <row r="8921" spans="2:3" x14ac:dyDescent="0.25">
      <c r="B8921" s="257">
        <v>8858</v>
      </c>
      <c r="C8921" s="256">
        <v>151.86330144579176</v>
      </c>
    </row>
    <row r="8922" spans="2:3" x14ac:dyDescent="0.25">
      <c r="B8922" s="257">
        <v>8859</v>
      </c>
      <c r="C8922" s="256">
        <v>110.18101082068333</v>
      </c>
    </row>
    <row r="8923" spans="2:3" x14ac:dyDescent="0.25">
      <c r="B8923" s="257">
        <v>8860</v>
      </c>
      <c r="C8923" s="256">
        <v>105.54258840639343</v>
      </c>
    </row>
    <row r="8924" spans="2:3" x14ac:dyDescent="0.25">
      <c r="B8924" s="257">
        <v>8861</v>
      </c>
      <c r="C8924" s="256">
        <v>65.610614702236205</v>
      </c>
    </row>
    <row r="8925" spans="2:3" x14ac:dyDescent="0.25">
      <c r="B8925" s="257">
        <v>8862</v>
      </c>
      <c r="C8925" s="256">
        <v>123.68645076891369</v>
      </c>
    </row>
    <row r="8926" spans="2:3" x14ac:dyDescent="0.25">
      <c r="B8926" s="257">
        <v>8863</v>
      </c>
      <c r="C8926" s="256">
        <v>113.91202111589584</v>
      </c>
    </row>
    <row r="8927" spans="2:3" x14ac:dyDescent="0.25">
      <c r="B8927" s="257">
        <v>8864</v>
      </c>
      <c r="C8927" s="256">
        <v>95.148370942670837</v>
      </c>
    </row>
    <row r="8928" spans="2:3" x14ac:dyDescent="0.25">
      <c r="B8928" s="257">
        <v>8865</v>
      </c>
      <c r="C8928" s="256">
        <v>105.03776646626682</v>
      </c>
    </row>
    <row r="8929" spans="2:3" x14ac:dyDescent="0.25">
      <c r="B8929" s="257">
        <v>8866</v>
      </c>
      <c r="C8929" s="256">
        <v>117.13565344127051</v>
      </c>
    </row>
    <row r="8930" spans="2:3" x14ac:dyDescent="0.25">
      <c r="B8930" s="257">
        <v>8867</v>
      </c>
      <c r="C8930" s="256">
        <v>112.36259242531273</v>
      </c>
    </row>
    <row r="8931" spans="2:3" x14ac:dyDescent="0.25">
      <c r="B8931" s="257">
        <v>8868</v>
      </c>
      <c r="C8931" s="256">
        <v>122.81204428624568</v>
      </c>
    </row>
    <row r="8932" spans="2:3" x14ac:dyDescent="0.25">
      <c r="B8932" s="257">
        <v>8869</v>
      </c>
      <c r="C8932" s="256">
        <v>124.97961626478163</v>
      </c>
    </row>
    <row r="8933" spans="2:3" x14ac:dyDescent="0.25">
      <c r="B8933" s="257">
        <v>8870</v>
      </c>
      <c r="C8933" s="256">
        <v>96.227131211150663</v>
      </c>
    </row>
    <row r="8934" spans="2:3" x14ac:dyDescent="0.25">
      <c r="B8934" s="257">
        <v>8871</v>
      </c>
      <c r="C8934" s="256">
        <v>171.20566326634179</v>
      </c>
    </row>
    <row r="8935" spans="2:3" x14ac:dyDescent="0.25">
      <c r="B8935" s="257">
        <v>8872</v>
      </c>
      <c r="C8935" s="256">
        <v>139.68670405732007</v>
      </c>
    </row>
    <row r="8936" spans="2:3" x14ac:dyDescent="0.25">
      <c r="B8936" s="257">
        <v>8873</v>
      </c>
      <c r="C8936" s="256">
        <v>98.14577406961611</v>
      </c>
    </row>
    <row r="8937" spans="2:3" x14ac:dyDescent="0.25">
      <c r="B8937" s="257">
        <v>8874</v>
      </c>
      <c r="C8937" s="256">
        <v>90.151013164783464</v>
      </c>
    </row>
    <row r="8938" spans="2:3" x14ac:dyDescent="0.25">
      <c r="B8938" s="257">
        <v>8875</v>
      </c>
      <c r="C8938" s="256">
        <v>122.09649930556026</v>
      </c>
    </row>
    <row r="8939" spans="2:3" x14ac:dyDescent="0.25">
      <c r="B8939" s="257">
        <v>8876</v>
      </c>
      <c r="C8939" s="256">
        <v>85.311199664764317</v>
      </c>
    </row>
    <row r="8940" spans="2:3" x14ac:dyDescent="0.25">
      <c r="B8940" s="257">
        <v>8877</v>
      </c>
      <c r="C8940" s="256">
        <v>98.798517968187369</v>
      </c>
    </row>
    <row r="8941" spans="2:3" x14ac:dyDescent="0.25">
      <c r="B8941" s="257">
        <v>8878</v>
      </c>
      <c r="C8941" s="256">
        <v>105.01383905690042</v>
      </c>
    </row>
    <row r="8942" spans="2:3" x14ac:dyDescent="0.25">
      <c r="B8942" s="257">
        <v>8879</v>
      </c>
      <c r="C8942" s="256">
        <v>98.165210039815292</v>
      </c>
    </row>
    <row r="8943" spans="2:3" x14ac:dyDescent="0.25">
      <c r="B8943" s="257">
        <v>8880</v>
      </c>
      <c r="C8943" s="256">
        <v>96.680138325089459</v>
      </c>
    </row>
    <row r="8944" spans="2:3" x14ac:dyDescent="0.25">
      <c r="B8944" s="257">
        <v>8881</v>
      </c>
      <c r="C8944" s="256">
        <v>97.776622867148717</v>
      </c>
    </row>
    <row r="8945" spans="2:3" x14ac:dyDescent="0.25">
      <c r="B8945" s="257">
        <v>8882</v>
      </c>
      <c r="C8945" s="256">
        <v>134.3665485955074</v>
      </c>
    </row>
    <row r="8946" spans="2:3" x14ac:dyDescent="0.25">
      <c r="B8946" s="257">
        <v>8883</v>
      </c>
      <c r="C8946" s="256">
        <v>112.26104390981088</v>
      </c>
    </row>
    <row r="8947" spans="2:3" x14ac:dyDescent="0.25">
      <c r="B8947" s="257">
        <v>8884</v>
      </c>
      <c r="C8947" s="256">
        <v>149.51440060480323</v>
      </c>
    </row>
    <row r="8948" spans="2:3" x14ac:dyDescent="0.25">
      <c r="B8948" s="257">
        <v>8885</v>
      </c>
      <c r="C8948" s="256">
        <v>125.96030352427884</v>
      </c>
    </row>
    <row r="8949" spans="2:3" x14ac:dyDescent="0.25">
      <c r="B8949" s="257">
        <v>8886</v>
      </c>
      <c r="C8949" s="256">
        <v>154.34433240792168</v>
      </c>
    </row>
    <row r="8950" spans="2:3" x14ac:dyDescent="0.25">
      <c r="B8950" s="257">
        <v>8887</v>
      </c>
      <c r="C8950" s="256">
        <v>97.967747584523394</v>
      </c>
    </row>
    <row r="8951" spans="2:3" x14ac:dyDescent="0.25">
      <c r="B8951" s="257">
        <v>8888</v>
      </c>
      <c r="C8951" s="256">
        <v>106.15374814423311</v>
      </c>
    </row>
    <row r="8952" spans="2:3" x14ac:dyDescent="0.25">
      <c r="B8952" s="257">
        <v>8889</v>
      </c>
      <c r="C8952" s="256">
        <v>99.740540373682165</v>
      </c>
    </row>
    <row r="8953" spans="2:3" x14ac:dyDescent="0.25">
      <c r="B8953" s="257">
        <v>8890</v>
      </c>
      <c r="C8953" s="256">
        <v>127.2706561851998</v>
      </c>
    </row>
    <row r="8954" spans="2:3" x14ac:dyDescent="0.25">
      <c r="B8954" s="257">
        <v>8891</v>
      </c>
      <c r="C8954" s="256">
        <v>108.64622382087464</v>
      </c>
    </row>
    <row r="8955" spans="2:3" x14ac:dyDescent="0.25">
      <c r="B8955" s="257">
        <v>8892</v>
      </c>
      <c r="C8955" s="256">
        <v>139.18233724002522</v>
      </c>
    </row>
    <row r="8956" spans="2:3" x14ac:dyDescent="0.25">
      <c r="B8956" s="257">
        <v>8893</v>
      </c>
      <c r="C8956" s="256">
        <v>109.93826842422844</v>
      </c>
    </row>
    <row r="8957" spans="2:3" x14ac:dyDescent="0.25">
      <c r="B8957" s="257">
        <v>8894</v>
      </c>
      <c r="C8957" s="256">
        <v>108.00782962728969</v>
      </c>
    </row>
    <row r="8958" spans="2:3" x14ac:dyDescent="0.25">
      <c r="B8958" s="257">
        <v>8895</v>
      </c>
      <c r="C8958" s="256">
        <v>127.8286421935108</v>
      </c>
    </row>
    <row r="8959" spans="2:3" x14ac:dyDescent="0.25">
      <c r="B8959" s="257">
        <v>8896</v>
      </c>
      <c r="C8959" s="256">
        <v>102.15392383650085</v>
      </c>
    </row>
    <row r="8960" spans="2:3" x14ac:dyDescent="0.25">
      <c r="B8960" s="257">
        <v>8897</v>
      </c>
      <c r="C8960" s="256">
        <v>136.56195973607072</v>
      </c>
    </row>
    <row r="8961" spans="2:3" x14ac:dyDescent="0.25">
      <c r="B8961" s="257">
        <v>8898</v>
      </c>
      <c r="C8961" s="256">
        <v>105.81716395452158</v>
      </c>
    </row>
    <row r="8962" spans="2:3" x14ac:dyDescent="0.25">
      <c r="B8962" s="257">
        <v>8899</v>
      </c>
      <c r="C8962" s="256">
        <v>124.51753865903989</v>
      </c>
    </row>
    <row r="8963" spans="2:3" x14ac:dyDescent="0.25">
      <c r="B8963" s="257">
        <v>8900</v>
      </c>
      <c r="C8963" s="256">
        <v>134.00558424141821</v>
      </c>
    </row>
    <row r="8964" spans="2:3" x14ac:dyDescent="0.25">
      <c r="B8964" s="257">
        <v>8901</v>
      </c>
      <c r="C8964" s="256">
        <v>82.575587896144356</v>
      </c>
    </row>
    <row r="8965" spans="2:3" x14ac:dyDescent="0.25">
      <c r="B8965" s="257">
        <v>8902</v>
      </c>
      <c r="C8965" s="256">
        <v>150.72474635889489</v>
      </c>
    </row>
    <row r="8966" spans="2:3" x14ac:dyDescent="0.25">
      <c r="B8966" s="257">
        <v>8903</v>
      </c>
      <c r="C8966" s="256">
        <v>95.759205514182753</v>
      </c>
    </row>
    <row r="8967" spans="2:3" x14ac:dyDescent="0.25">
      <c r="B8967" s="257">
        <v>8904</v>
      </c>
      <c r="C8967" s="256">
        <v>116.25154747236316</v>
      </c>
    </row>
    <row r="8968" spans="2:3" x14ac:dyDescent="0.25">
      <c r="B8968" s="257">
        <v>8905</v>
      </c>
      <c r="C8968" s="256">
        <v>110.21597540381117</v>
      </c>
    </row>
    <row r="8969" spans="2:3" x14ac:dyDescent="0.25">
      <c r="B8969" s="257">
        <v>8906</v>
      </c>
      <c r="C8969" s="256">
        <v>164.60711705862093</v>
      </c>
    </row>
    <row r="8970" spans="2:3" x14ac:dyDescent="0.25">
      <c r="B8970" s="257">
        <v>8907</v>
      </c>
      <c r="C8970" s="256">
        <v>158.46638553069357</v>
      </c>
    </row>
    <row r="8971" spans="2:3" x14ac:dyDescent="0.25">
      <c r="B8971" s="257">
        <v>8908</v>
      </c>
      <c r="C8971" s="256">
        <v>115.52862500243008</v>
      </c>
    </row>
    <row r="8972" spans="2:3" x14ac:dyDescent="0.25">
      <c r="B8972" s="257">
        <v>8909</v>
      </c>
      <c r="C8972" s="256">
        <v>159.58540733325978</v>
      </c>
    </row>
    <row r="8973" spans="2:3" x14ac:dyDescent="0.25">
      <c r="B8973" s="257">
        <v>8910</v>
      </c>
      <c r="C8973" s="256">
        <v>132.50929712397661</v>
      </c>
    </row>
    <row r="8974" spans="2:3" x14ac:dyDescent="0.25">
      <c r="B8974" s="257">
        <v>8911</v>
      </c>
      <c r="C8974" s="256">
        <v>142.83650888445391</v>
      </c>
    </row>
    <row r="8975" spans="2:3" x14ac:dyDescent="0.25">
      <c r="B8975" s="257">
        <v>8912</v>
      </c>
      <c r="C8975" s="256">
        <v>132.66608126135378</v>
      </c>
    </row>
    <row r="8976" spans="2:3" x14ac:dyDescent="0.25">
      <c r="B8976" s="257">
        <v>8913</v>
      </c>
      <c r="C8976" s="256">
        <v>108.52282449851829</v>
      </c>
    </row>
    <row r="8977" spans="2:3" x14ac:dyDescent="0.25">
      <c r="B8977" s="257">
        <v>8914</v>
      </c>
      <c r="C8977" s="256">
        <v>105.03513271283889</v>
      </c>
    </row>
    <row r="8978" spans="2:3" x14ac:dyDescent="0.25">
      <c r="B8978" s="257">
        <v>8915</v>
      </c>
      <c r="C8978" s="256">
        <v>99.79896429436684</v>
      </c>
    </row>
    <row r="8979" spans="2:3" x14ac:dyDescent="0.25">
      <c r="B8979" s="257">
        <v>8916</v>
      </c>
      <c r="C8979" s="256">
        <v>138.96670363968769</v>
      </c>
    </row>
    <row r="8980" spans="2:3" x14ac:dyDescent="0.25">
      <c r="B8980" s="257">
        <v>8917</v>
      </c>
      <c r="C8980" s="256">
        <v>128.04198740672661</v>
      </c>
    </row>
    <row r="8981" spans="2:3" x14ac:dyDescent="0.25">
      <c r="B8981" s="257">
        <v>8918</v>
      </c>
      <c r="C8981" s="256">
        <v>112.50588147975745</v>
      </c>
    </row>
    <row r="8982" spans="2:3" x14ac:dyDescent="0.25">
      <c r="B8982" s="257">
        <v>8919</v>
      </c>
      <c r="C8982" s="256">
        <v>133.55697165272557</v>
      </c>
    </row>
    <row r="8983" spans="2:3" x14ac:dyDescent="0.25">
      <c r="B8983" s="257">
        <v>8920</v>
      </c>
      <c r="C8983" s="256">
        <v>140.60763271029828</v>
      </c>
    </row>
    <row r="8984" spans="2:3" x14ac:dyDescent="0.25">
      <c r="B8984" s="257">
        <v>8921</v>
      </c>
      <c r="C8984" s="256">
        <v>158.36933872127844</v>
      </c>
    </row>
    <row r="8985" spans="2:3" x14ac:dyDescent="0.25">
      <c r="B8985" s="257">
        <v>8922</v>
      </c>
      <c r="C8985" s="256">
        <v>87.666473897379205</v>
      </c>
    </row>
    <row r="8986" spans="2:3" x14ac:dyDescent="0.25">
      <c r="B8986" s="257">
        <v>8923</v>
      </c>
      <c r="C8986" s="256">
        <v>90.330264236190516</v>
      </c>
    </row>
    <row r="8987" spans="2:3" x14ac:dyDescent="0.25">
      <c r="B8987" s="257">
        <v>8924</v>
      </c>
      <c r="C8987" s="256">
        <v>112.69522918808164</v>
      </c>
    </row>
    <row r="8988" spans="2:3" x14ac:dyDescent="0.25">
      <c r="B8988" s="257">
        <v>8925</v>
      </c>
      <c r="C8988" s="256">
        <v>117.78477967828587</v>
      </c>
    </row>
    <row r="8989" spans="2:3" x14ac:dyDescent="0.25">
      <c r="B8989" s="257">
        <v>8926</v>
      </c>
      <c r="C8989" s="256">
        <v>148.40055905480676</v>
      </c>
    </row>
    <row r="8990" spans="2:3" x14ac:dyDescent="0.25">
      <c r="B8990" s="257">
        <v>8927</v>
      </c>
      <c r="C8990" s="256">
        <v>94.351653873658648</v>
      </c>
    </row>
    <row r="8991" spans="2:3" x14ac:dyDescent="0.25">
      <c r="B8991" s="257">
        <v>8928</v>
      </c>
      <c r="C8991" s="256">
        <v>185.47304994666825</v>
      </c>
    </row>
    <row r="8992" spans="2:3" x14ac:dyDescent="0.25">
      <c r="B8992" s="257">
        <v>8929</v>
      </c>
      <c r="C8992" s="256">
        <v>106.05286197775251</v>
      </c>
    </row>
    <row r="8993" spans="2:3" x14ac:dyDescent="0.25">
      <c r="B8993" s="257">
        <v>8930</v>
      </c>
      <c r="C8993" s="256">
        <v>78.00135438439402</v>
      </c>
    </row>
    <row r="8994" spans="2:3" x14ac:dyDescent="0.25">
      <c r="B8994" s="257">
        <v>8931</v>
      </c>
      <c r="C8994" s="256">
        <v>153.27173099242125</v>
      </c>
    </row>
    <row r="8995" spans="2:3" x14ac:dyDescent="0.25">
      <c r="B8995" s="257">
        <v>8932</v>
      </c>
      <c r="C8995" s="256">
        <v>128.82311543834194</v>
      </c>
    </row>
    <row r="8996" spans="2:3" x14ac:dyDescent="0.25">
      <c r="B8996" s="257">
        <v>8933</v>
      </c>
      <c r="C8996" s="256">
        <v>105.91010076215963</v>
      </c>
    </row>
    <row r="8997" spans="2:3" x14ac:dyDescent="0.25">
      <c r="B8997" s="257">
        <v>8934</v>
      </c>
      <c r="C8997" s="256">
        <v>123.86097348840123</v>
      </c>
    </row>
    <row r="8998" spans="2:3" x14ac:dyDescent="0.25">
      <c r="B8998" s="257">
        <v>8935</v>
      </c>
      <c r="C8998" s="256">
        <v>130.85332853156666</v>
      </c>
    </row>
    <row r="8999" spans="2:3" x14ac:dyDescent="0.25">
      <c r="B8999" s="257">
        <v>8936</v>
      </c>
      <c r="C8999" s="256">
        <v>108.51606290962245</v>
      </c>
    </row>
    <row r="9000" spans="2:3" x14ac:dyDescent="0.25">
      <c r="B9000" s="257">
        <v>8937</v>
      </c>
      <c r="C9000" s="256">
        <v>114.44156163911893</v>
      </c>
    </row>
    <row r="9001" spans="2:3" x14ac:dyDescent="0.25">
      <c r="B9001" s="257">
        <v>8938</v>
      </c>
      <c r="C9001" s="256">
        <v>154.62259913202016</v>
      </c>
    </row>
    <row r="9002" spans="2:3" x14ac:dyDescent="0.25">
      <c r="B9002" s="257">
        <v>8939</v>
      </c>
      <c r="C9002" s="256">
        <v>118.30968365907746</v>
      </c>
    </row>
    <row r="9003" spans="2:3" x14ac:dyDescent="0.25">
      <c r="B9003" s="257">
        <v>8940</v>
      </c>
      <c r="C9003" s="256">
        <v>89.534254742942196</v>
      </c>
    </row>
    <row r="9004" spans="2:3" x14ac:dyDescent="0.25">
      <c r="B9004" s="257">
        <v>8941</v>
      </c>
      <c r="C9004" s="256">
        <v>126.33459606090359</v>
      </c>
    </row>
    <row r="9005" spans="2:3" x14ac:dyDescent="0.25">
      <c r="B9005" s="257">
        <v>8942</v>
      </c>
      <c r="C9005" s="256">
        <v>109.82009402685073</v>
      </c>
    </row>
    <row r="9006" spans="2:3" x14ac:dyDescent="0.25">
      <c r="B9006" s="257">
        <v>8943</v>
      </c>
      <c r="C9006" s="256">
        <v>135.79221581780473</v>
      </c>
    </row>
    <row r="9007" spans="2:3" x14ac:dyDescent="0.25">
      <c r="B9007" s="257">
        <v>8944</v>
      </c>
      <c r="C9007" s="256">
        <v>105.81152354026365</v>
      </c>
    </row>
    <row r="9008" spans="2:3" x14ac:dyDescent="0.25">
      <c r="B9008" s="257">
        <v>8945</v>
      </c>
      <c r="C9008" s="256">
        <v>110.1705966010806</v>
      </c>
    </row>
    <row r="9009" spans="2:3" x14ac:dyDescent="0.25">
      <c r="B9009" s="257">
        <v>8946</v>
      </c>
      <c r="C9009" s="256">
        <v>71.218449630368013</v>
      </c>
    </row>
    <row r="9010" spans="2:3" x14ac:dyDescent="0.25">
      <c r="B9010" s="257">
        <v>8947</v>
      </c>
      <c r="C9010" s="256">
        <v>139.55591464189388</v>
      </c>
    </row>
    <row r="9011" spans="2:3" x14ac:dyDescent="0.25">
      <c r="B9011" s="257">
        <v>8948</v>
      </c>
      <c r="C9011" s="256">
        <v>127.6543590202013</v>
      </c>
    </row>
    <row r="9012" spans="2:3" x14ac:dyDescent="0.25">
      <c r="B9012" s="257">
        <v>8949</v>
      </c>
      <c r="C9012" s="256">
        <v>181.30344414674943</v>
      </c>
    </row>
    <row r="9013" spans="2:3" x14ac:dyDescent="0.25">
      <c r="B9013" s="257">
        <v>8950</v>
      </c>
      <c r="C9013" s="256">
        <v>150.24049606318485</v>
      </c>
    </row>
    <row r="9014" spans="2:3" x14ac:dyDescent="0.25">
      <c r="B9014" s="257">
        <v>8951</v>
      </c>
      <c r="C9014" s="256">
        <v>94.725770621482866</v>
      </c>
    </row>
    <row r="9015" spans="2:3" x14ac:dyDescent="0.25">
      <c r="B9015" s="257">
        <v>8952</v>
      </c>
      <c r="C9015" s="256">
        <v>115.6737354994282</v>
      </c>
    </row>
    <row r="9016" spans="2:3" x14ac:dyDescent="0.25">
      <c r="B9016" s="257">
        <v>8953</v>
      </c>
      <c r="C9016" s="256">
        <v>92.483894598158599</v>
      </c>
    </row>
    <row r="9017" spans="2:3" x14ac:dyDescent="0.25">
      <c r="B9017" s="257">
        <v>8954</v>
      </c>
      <c r="C9017" s="256">
        <v>141.72114077411521</v>
      </c>
    </row>
    <row r="9018" spans="2:3" x14ac:dyDescent="0.25">
      <c r="B9018" s="257">
        <v>8955</v>
      </c>
      <c r="C9018" s="256">
        <v>98.815165188477977</v>
      </c>
    </row>
    <row r="9019" spans="2:3" x14ac:dyDescent="0.25">
      <c r="B9019" s="257">
        <v>8956</v>
      </c>
      <c r="C9019" s="256">
        <v>98.178013569276061</v>
      </c>
    </row>
    <row r="9020" spans="2:3" x14ac:dyDescent="0.25">
      <c r="B9020" s="257">
        <v>8957</v>
      </c>
      <c r="C9020" s="256">
        <v>109.28094455471532</v>
      </c>
    </row>
    <row r="9021" spans="2:3" x14ac:dyDescent="0.25">
      <c r="B9021" s="257">
        <v>8958</v>
      </c>
      <c r="C9021" s="256">
        <v>131.46708822164064</v>
      </c>
    </row>
    <row r="9022" spans="2:3" x14ac:dyDescent="0.25">
      <c r="B9022" s="257">
        <v>8959</v>
      </c>
      <c r="C9022" s="256">
        <v>83.736939034342271</v>
      </c>
    </row>
    <row r="9023" spans="2:3" x14ac:dyDescent="0.25">
      <c r="B9023" s="257">
        <v>8960</v>
      </c>
      <c r="C9023" s="256">
        <v>137.73888849225798</v>
      </c>
    </row>
    <row r="9024" spans="2:3" x14ac:dyDescent="0.25">
      <c r="B9024" s="257">
        <v>8961</v>
      </c>
      <c r="C9024" s="256">
        <v>126.24528010355084</v>
      </c>
    </row>
    <row r="9025" spans="2:3" x14ac:dyDescent="0.25">
      <c r="B9025" s="257">
        <v>8962</v>
      </c>
      <c r="C9025" s="256">
        <v>83.461093094800219</v>
      </c>
    </row>
    <row r="9026" spans="2:3" x14ac:dyDescent="0.25">
      <c r="B9026" s="257">
        <v>8963</v>
      </c>
      <c r="C9026" s="256">
        <v>133.6709246735727</v>
      </c>
    </row>
    <row r="9027" spans="2:3" x14ac:dyDescent="0.25">
      <c r="B9027" s="257">
        <v>8964</v>
      </c>
      <c r="C9027" s="256">
        <v>82.28871130782187</v>
      </c>
    </row>
    <row r="9028" spans="2:3" x14ac:dyDescent="0.25">
      <c r="B9028" s="257">
        <v>8965</v>
      </c>
      <c r="C9028" s="256">
        <v>88.679283319548148</v>
      </c>
    </row>
    <row r="9029" spans="2:3" x14ac:dyDescent="0.25">
      <c r="B9029" s="257">
        <v>8966</v>
      </c>
      <c r="C9029" s="256">
        <v>146.73696903623605</v>
      </c>
    </row>
    <row r="9030" spans="2:3" x14ac:dyDescent="0.25">
      <c r="B9030" s="257">
        <v>8967</v>
      </c>
      <c r="C9030" s="256">
        <v>107.10058497315438</v>
      </c>
    </row>
    <row r="9031" spans="2:3" x14ac:dyDescent="0.25">
      <c r="B9031" s="257">
        <v>8968</v>
      </c>
      <c r="C9031" s="256">
        <v>153.58193583975682</v>
      </c>
    </row>
    <row r="9032" spans="2:3" x14ac:dyDescent="0.25">
      <c r="B9032" s="257">
        <v>8969</v>
      </c>
      <c r="C9032" s="256">
        <v>106.41651419733</v>
      </c>
    </row>
    <row r="9033" spans="2:3" x14ac:dyDescent="0.25">
      <c r="B9033" s="257">
        <v>8970</v>
      </c>
      <c r="C9033" s="256">
        <v>101.61019666499168</v>
      </c>
    </row>
    <row r="9034" spans="2:3" x14ac:dyDescent="0.25">
      <c r="B9034" s="257">
        <v>8971</v>
      </c>
      <c r="C9034" s="256">
        <v>105.52432611974599</v>
      </c>
    </row>
    <row r="9035" spans="2:3" x14ac:dyDescent="0.25">
      <c r="B9035" s="257">
        <v>8972</v>
      </c>
      <c r="C9035" s="256">
        <v>173.87178913350905</v>
      </c>
    </row>
    <row r="9036" spans="2:3" x14ac:dyDescent="0.25">
      <c r="B9036" s="257">
        <v>8973</v>
      </c>
      <c r="C9036" s="256">
        <v>156.39686572975762</v>
      </c>
    </row>
    <row r="9037" spans="2:3" x14ac:dyDescent="0.25">
      <c r="B9037" s="257">
        <v>8974</v>
      </c>
      <c r="C9037" s="256">
        <v>115.77386230882789</v>
      </c>
    </row>
    <row r="9038" spans="2:3" x14ac:dyDescent="0.25">
      <c r="B9038" s="257">
        <v>8975</v>
      </c>
      <c r="C9038" s="256">
        <v>128.76885441111156</v>
      </c>
    </row>
    <row r="9039" spans="2:3" x14ac:dyDescent="0.25">
      <c r="B9039" s="257">
        <v>8976</v>
      </c>
      <c r="C9039" s="256">
        <v>90.527577178701023</v>
      </c>
    </row>
    <row r="9040" spans="2:3" x14ac:dyDescent="0.25">
      <c r="B9040" s="257">
        <v>8977</v>
      </c>
      <c r="C9040" s="256">
        <v>122.19043702552752</v>
      </c>
    </row>
    <row r="9041" spans="2:3" x14ac:dyDescent="0.25">
      <c r="B9041" s="257">
        <v>8978</v>
      </c>
      <c r="C9041" s="256">
        <v>127.90717754069759</v>
      </c>
    </row>
    <row r="9042" spans="2:3" x14ac:dyDescent="0.25">
      <c r="B9042" s="257">
        <v>8979</v>
      </c>
      <c r="C9042" s="256">
        <v>133.5456654989911</v>
      </c>
    </row>
    <row r="9043" spans="2:3" x14ac:dyDescent="0.25">
      <c r="B9043" s="257">
        <v>8980</v>
      </c>
      <c r="C9043" s="256">
        <v>78.698284594790849</v>
      </c>
    </row>
    <row r="9044" spans="2:3" x14ac:dyDescent="0.25">
      <c r="B9044" s="257">
        <v>8981</v>
      </c>
      <c r="C9044" s="256">
        <v>175.07394362350192</v>
      </c>
    </row>
    <row r="9045" spans="2:3" x14ac:dyDescent="0.25">
      <c r="B9045" s="257">
        <v>8982</v>
      </c>
      <c r="C9045" s="256">
        <v>115.15294871148619</v>
      </c>
    </row>
    <row r="9046" spans="2:3" x14ac:dyDescent="0.25">
      <c r="B9046" s="257">
        <v>8983</v>
      </c>
      <c r="C9046" s="256">
        <v>144.13594552473526</v>
      </c>
    </row>
    <row r="9047" spans="2:3" x14ac:dyDescent="0.25">
      <c r="B9047" s="257">
        <v>8984</v>
      </c>
      <c r="C9047" s="256">
        <v>131.04252527747215</v>
      </c>
    </row>
    <row r="9048" spans="2:3" x14ac:dyDescent="0.25">
      <c r="B9048" s="257">
        <v>8985</v>
      </c>
      <c r="C9048" s="256">
        <v>131.98787303859032</v>
      </c>
    </row>
    <row r="9049" spans="2:3" x14ac:dyDescent="0.25">
      <c r="B9049" s="257">
        <v>8986</v>
      </c>
      <c r="C9049" s="256">
        <v>109.30957910325223</v>
      </c>
    </row>
    <row r="9050" spans="2:3" x14ac:dyDescent="0.25">
      <c r="B9050" s="257">
        <v>8987</v>
      </c>
      <c r="C9050" s="256">
        <v>120.21902152975932</v>
      </c>
    </row>
    <row r="9051" spans="2:3" x14ac:dyDescent="0.25">
      <c r="B9051" s="257">
        <v>8988</v>
      </c>
      <c r="C9051" s="256">
        <v>119.03942296643662</v>
      </c>
    </row>
    <row r="9052" spans="2:3" x14ac:dyDescent="0.25">
      <c r="B9052" s="257">
        <v>8989</v>
      </c>
      <c r="C9052" s="256">
        <v>114.71837973900332</v>
      </c>
    </row>
    <row r="9053" spans="2:3" x14ac:dyDescent="0.25">
      <c r="B9053" s="257">
        <v>8990</v>
      </c>
      <c r="C9053" s="256">
        <v>105.41841356687061</v>
      </c>
    </row>
    <row r="9054" spans="2:3" x14ac:dyDescent="0.25">
      <c r="B9054" s="257">
        <v>8991</v>
      </c>
      <c r="C9054" s="256">
        <v>122.15385101402555</v>
      </c>
    </row>
    <row r="9055" spans="2:3" x14ac:dyDescent="0.25">
      <c r="B9055" s="257">
        <v>8992</v>
      </c>
      <c r="C9055" s="256">
        <v>120.16728496527071</v>
      </c>
    </row>
    <row r="9056" spans="2:3" x14ac:dyDescent="0.25">
      <c r="B9056" s="257">
        <v>8993</v>
      </c>
      <c r="C9056" s="256">
        <v>131.41733958652907</v>
      </c>
    </row>
    <row r="9057" spans="2:3" x14ac:dyDescent="0.25">
      <c r="B9057" s="257">
        <v>8994</v>
      </c>
      <c r="C9057" s="256">
        <v>104.7774496469841</v>
      </c>
    </row>
    <row r="9058" spans="2:3" x14ac:dyDescent="0.25">
      <c r="B9058" s="257">
        <v>8995</v>
      </c>
      <c r="C9058" s="256">
        <v>114.70329343885223</v>
      </c>
    </row>
    <row r="9059" spans="2:3" x14ac:dyDescent="0.25">
      <c r="B9059" s="257">
        <v>8996</v>
      </c>
      <c r="C9059" s="256">
        <v>120.56858637792148</v>
      </c>
    </row>
    <row r="9060" spans="2:3" x14ac:dyDescent="0.25">
      <c r="B9060" s="257">
        <v>8997</v>
      </c>
      <c r="C9060" s="256">
        <v>107.2518910578503</v>
      </c>
    </row>
    <row r="9061" spans="2:3" x14ac:dyDescent="0.25">
      <c r="B9061" s="257">
        <v>8998</v>
      </c>
      <c r="C9061" s="256">
        <v>114.40028232311055</v>
      </c>
    </row>
    <row r="9062" spans="2:3" x14ac:dyDescent="0.25">
      <c r="B9062" s="257">
        <v>8999</v>
      </c>
      <c r="C9062" s="256">
        <v>122.17133099430841</v>
      </c>
    </row>
    <row r="9063" spans="2:3" x14ac:dyDescent="0.25">
      <c r="B9063" s="257">
        <v>9000</v>
      </c>
      <c r="C9063" s="256">
        <v>129.36130052411158</v>
      </c>
    </row>
    <row r="9064" spans="2:3" x14ac:dyDescent="0.25">
      <c r="B9064" s="257">
        <v>9001</v>
      </c>
      <c r="C9064" s="256">
        <v>107.56560295058095</v>
      </c>
    </row>
    <row r="9065" spans="2:3" x14ac:dyDescent="0.25">
      <c r="B9065" s="257">
        <v>9002</v>
      </c>
      <c r="C9065" s="256">
        <v>107.32932044616905</v>
      </c>
    </row>
    <row r="9066" spans="2:3" x14ac:dyDescent="0.25">
      <c r="B9066" s="257">
        <v>9003</v>
      </c>
      <c r="C9066" s="256">
        <v>146.5599365259817</v>
      </c>
    </row>
    <row r="9067" spans="2:3" x14ac:dyDescent="0.25">
      <c r="B9067" s="257">
        <v>9004</v>
      </c>
      <c r="C9067" s="256">
        <v>48.975380931650761</v>
      </c>
    </row>
    <row r="9068" spans="2:3" x14ac:dyDescent="0.25">
      <c r="B9068" s="257">
        <v>9005</v>
      </c>
      <c r="C9068" s="256">
        <v>112.06098331215682</v>
      </c>
    </row>
    <row r="9069" spans="2:3" x14ac:dyDescent="0.25">
      <c r="B9069" s="257">
        <v>9006</v>
      </c>
      <c r="C9069" s="256">
        <v>157.35524631437704</v>
      </c>
    </row>
    <row r="9070" spans="2:3" x14ac:dyDescent="0.25">
      <c r="B9070" s="257">
        <v>9007</v>
      </c>
      <c r="C9070" s="256">
        <v>122.9214541698087</v>
      </c>
    </row>
    <row r="9071" spans="2:3" x14ac:dyDescent="0.25">
      <c r="B9071" s="257">
        <v>9008</v>
      </c>
      <c r="C9071" s="256">
        <v>118.21419467192926</v>
      </c>
    </row>
    <row r="9072" spans="2:3" x14ac:dyDescent="0.25">
      <c r="B9072" s="257">
        <v>9009</v>
      </c>
      <c r="C9072" s="256">
        <v>118.00875675385993</v>
      </c>
    </row>
    <row r="9073" spans="2:3" x14ac:dyDescent="0.25">
      <c r="B9073" s="257">
        <v>9010</v>
      </c>
      <c r="C9073" s="256">
        <v>117.08561606103336</v>
      </c>
    </row>
    <row r="9074" spans="2:3" x14ac:dyDescent="0.25">
      <c r="B9074" s="257">
        <v>9011</v>
      </c>
      <c r="C9074" s="256">
        <v>121.2684582486324</v>
      </c>
    </row>
    <row r="9075" spans="2:3" x14ac:dyDescent="0.25">
      <c r="B9075" s="257">
        <v>9012</v>
      </c>
      <c r="C9075" s="256">
        <v>147.94415812587658</v>
      </c>
    </row>
    <row r="9076" spans="2:3" x14ac:dyDescent="0.25">
      <c r="B9076" s="257">
        <v>9013</v>
      </c>
      <c r="C9076" s="256">
        <v>138.7315867554727</v>
      </c>
    </row>
    <row r="9077" spans="2:3" x14ac:dyDescent="0.25">
      <c r="B9077" s="257">
        <v>9014</v>
      </c>
      <c r="C9077" s="256">
        <v>151.55872893992876</v>
      </c>
    </row>
    <row r="9078" spans="2:3" x14ac:dyDescent="0.25">
      <c r="B9078" s="257">
        <v>9015</v>
      </c>
      <c r="C9078" s="256">
        <v>109.01457523740447</v>
      </c>
    </row>
    <row r="9079" spans="2:3" x14ac:dyDescent="0.25">
      <c r="B9079" s="257">
        <v>9016</v>
      </c>
      <c r="C9079" s="256">
        <v>116.5548615368799</v>
      </c>
    </row>
    <row r="9080" spans="2:3" x14ac:dyDescent="0.25">
      <c r="B9080" s="257">
        <v>9017</v>
      </c>
      <c r="C9080" s="256">
        <v>115.94217233805846</v>
      </c>
    </row>
    <row r="9081" spans="2:3" x14ac:dyDescent="0.25">
      <c r="B9081" s="257">
        <v>9018</v>
      </c>
      <c r="C9081" s="256">
        <v>122.89578799086482</v>
      </c>
    </row>
    <row r="9082" spans="2:3" x14ac:dyDescent="0.25">
      <c r="B9082" s="257">
        <v>9019</v>
      </c>
      <c r="C9082" s="256">
        <v>84.680556864489859</v>
      </c>
    </row>
    <row r="9083" spans="2:3" x14ac:dyDescent="0.25">
      <c r="B9083" s="257">
        <v>9020</v>
      </c>
      <c r="C9083" s="256">
        <v>90.153089816807238</v>
      </c>
    </row>
    <row r="9084" spans="2:3" x14ac:dyDescent="0.25">
      <c r="B9084" s="257">
        <v>9021</v>
      </c>
      <c r="C9084" s="256">
        <v>141.68129233805627</v>
      </c>
    </row>
    <row r="9085" spans="2:3" x14ac:dyDescent="0.25">
      <c r="B9085" s="257">
        <v>9022</v>
      </c>
      <c r="C9085" s="256">
        <v>103.4879464154894</v>
      </c>
    </row>
    <row r="9086" spans="2:3" x14ac:dyDescent="0.25">
      <c r="B9086" s="257">
        <v>9023</v>
      </c>
      <c r="C9086" s="256">
        <v>180.97598251324939</v>
      </c>
    </row>
    <row r="9087" spans="2:3" x14ac:dyDescent="0.25">
      <c r="B9087" s="257">
        <v>9024</v>
      </c>
      <c r="C9087" s="256">
        <v>138.90280725451794</v>
      </c>
    </row>
    <row r="9088" spans="2:3" x14ac:dyDescent="0.25">
      <c r="B9088" s="257">
        <v>9025</v>
      </c>
      <c r="C9088" s="256">
        <v>93.186461012524234</v>
      </c>
    </row>
    <row r="9089" spans="2:3" x14ac:dyDescent="0.25">
      <c r="B9089" s="257">
        <v>9026</v>
      </c>
      <c r="C9089" s="256">
        <v>144.54804971654667</v>
      </c>
    </row>
    <row r="9090" spans="2:3" x14ac:dyDescent="0.25">
      <c r="B9090" s="257">
        <v>9027</v>
      </c>
      <c r="C9090" s="256">
        <v>130.14994754437575</v>
      </c>
    </row>
    <row r="9091" spans="2:3" x14ac:dyDescent="0.25">
      <c r="B9091" s="257">
        <v>9028</v>
      </c>
      <c r="C9091" s="256">
        <v>108.18535589979064</v>
      </c>
    </row>
    <row r="9092" spans="2:3" x14ac:dyDescent="0.25">
      <c r="B9092" s="257">
        <v>9029</v>
      </c>
      <c r="C9092" s="256">
        <v>150.08887824518777</v>
      </c>
    </row>
    <row r="9093" spans="2:3" x14ac:dyDescent="0.25">
      <c r="B9093" s="257">
        <v>9030</v>
      </c>
      <c r="C9093" s="256">
        <v>101.93490806231203</v>
      </c>
    </row>
    <row r="9094" spans="2:3" x14ac:dyDescent="0.25">
      <c r="B9094" s="257">
        <v>9031</v>
      </c>
      <c r="C9094" s="256">
        <v>145.12647133359505</v>
      </c>
    </row>
    <row r="9095" spans="2:3" x14ac:dyDescent="0.25">
      <c r="B9095" s="257">
        <v>9032</v>
      </c>
      <c r="C9095" s="256">
        <v>133.68901524268838</v>
      </c>
    </row>
    <row r="9096" spans="2:3" x14ac:dyDescent="0.25">
      <c r="B9096" s="257">
        <v>9033</v>
      </c>
      <c r="C9096" s="256">
        <v>167.31052995508057</v>
      </c>
    </row>
    <row r="9097" spans="2:3" x14ac:dyDescent="0.25">
      <c r="B9097" s="257">
        <v>9034</v>
      </c>
      <c r="C9097" s="256">
        <v>112.98156976398896</v>
      </c>
    </row>
    <row r="9098" spans="2:3" x14ac:dyDescent="0.25">
      <c r="B9098" s="257">
        <v>9035</v>
      </c>
      <c r="C9098" s="256">
        <v>132.63792640438012</v>
      </c>
    </row>
    <row r="9099" spans="2:3" x14ac:dyDescent="0.25">
      <c r="B9099" s="257">
        <v>9036</v>
      </c>
      <c r="C9099" s="256">
        <v>133.78664190055741</v>
      </c>
    </row>
    <row r="9100" spans="2:3" x14ac:dyDescent="0.25">
      <c r="B9100" s="257">
        <v>9037</v>
      </c>
      <c r="C9100" s="256">
        <v>111.62412732964722</v>
      </c>
    </row>
    <row r="9101" spans="2:3" x14ac:dyDescent="0.25">
      <c r="B9101" s="257">
        <v>9038</v>
      </c>
      <c r="C9101" s="256">
        <v>110.8006526573627</v>
      </c>
    </row>
    <row r="9102" spans="2:3" x14ac:dyDescent="0.25">
      <c r="B9102" s="257">
        <v>9039</v>
      </c>
      <c r="C9102" s="256">
        <v>135.94408540007322</v>
      </c>
    </row>
    <row r="9103" spans="2:3" x14ac:dyDescent="0.25">
      <c r="B9103" s="257">
        <v>9040</v>
      </c>
      <c r="C9103" s="256">
        <v>105.57575466549764</v>
      </c>
    </row>
    <row r="9104" spans="2:3" x14ac:dyDescent="0.25">
      <c r="B9104" s="257">
        <v>9041</v>
      </c>
      <c r="C9104" s="256">
        <v>149.6051023860897</v>
      </c>
    </row>
    <row r="9105" spans="2:3" x14ac:dyDescent="0.25">
      <c r="B9105" s="257">
        <v>9042</v>
      </c>
      <c r="C9105" s="256">
        <v>109.0906331601801</v>
      </c>
    </row>
    <row r="9106" spans="2:3" x14ac:dyDescent="0.25">
      <c r="B9106" s="257">
        <v>9043</v>
      </c>
      <c r="C9106" s="256">
        <v>112.00763078246028</v>
      </c>
    </row>
    <row r="9107" spans="2:3" x14ac:dyDescent="0.25">
      <c r="B9107" s="257">
        <v>9044</v>
      </c>
      <c r="C9107" s="256">
        <v>98.796688977768937</v>
      </c>
    </row>
    <row r="9108" spans="2:3" x14ac:dyDescent="0.25">
      <c r="B9108" s="257">
        <v>9045</v>
      </c>
      <c r="C9108" s="256">
        <v>87.934816259515529</v>
      </c>
    </row>
    <row r="9109" spans="2:3" x14ac:dyDescent="0.25">
      <c r="B9109" s="257">
        <v>9046</v>
      </c>
      <c r="C9109" s="256">
        <v>84.490715752556483</v>
      </c>
    </row>
    <row r="9110" spans="2:3" x14ac:dyDescent="0.25">
      <c r="B9110" s="257">
        <v>9047</v>
      </c>
      <c r="C9110" s="256">
        <v>66.718489822405061</v>
      </c>
    </row>
    <row r="9111" spans="2:3" x14ac:dyDescent="0.25">
      <c r="B9111" s="257">
        <v>9048</v>
      </c>
      <c r="C9111" s="256">
        <v>128.86598845117481</v>
      </c>
    </row>
    <row r="9112" spans="2:3" x14ac:dyDescent="0.25">
      <c r="B9112" s="257">
        <v>9049</v>
      </c>
      <c r="C9112" s="256">
        <v>146.53897881930993</v>
      </c>
    </row>
    <row r="9113" spans="2:3" x14ac:dyDescent="0.25">
      <c r="B9113" s="257">
        <v>9050</v>
      </c>
      <c r="C9113" s="256">
        <v>114.31693052292195</v>
      </c>
    </row>
    <row r="9114" spans="2:3" x14ac:dyDescent="0.25">
      <c r="B9114" s="257">
        <v>9051</v>
      </c>
      <c r="C9114" s="256">
        <v>122.36963568801711</v>
      </c>
    </row>
    <row r="9115" spans="2:3" x14ac:dyDescent="0.25">
      <c r="B9115" s="257">
        <v>9052</v>
      </c>
      <c r="C9115" s="256">
        <v>136.46555883484731</v>
      </c>
    </row>
    <row r="9116" spans="2:3" x14ac:dyDescent="0.25">
      <c r="B9116" s="257">
        <v>9053</v>
      </c>
      <c r="C9116" s="256">
        <v>108.70488025771081</v>
      </c>
    </row>
    <row r="9117" spans="2:3" x14ac:dyDescent="0.25">
      <c r="B9117" s="257">
        <v>9054</v>
      </c>
      <c r="C9117" s="256">
        <v>125.32805174814371</v>
      </c>
    </row>
    <row r="9118" spans="2:3" x14ac:dyDescent="0.25">
      <c r="B9118" s="257">
        <v>9055</v>
      </c>
      <c r="C9118" s="256">
        <v>114.4930230771996</v>
      </c>
    </row>
    <row r="9119" spans="2:3" x14ac:dyDescent="0.25">
      <c r="B9119" s="257">
        <v>9056</v>
      </c>
      <c r="C9119" s="256">
        <v>79.955659451856775</v>
      </c>
    </row>
    <row r="9120" spans="2:3" x14ac:dyDescent="0.25">
      <c r="B9120" s="257">
        <v>9057</v>
      </c>
      <c r="C9120" s="256">
        <v>105.79537620313842</v>
      </c>
    </row>
    <row r="9121" spans="2:3" x14ac:dyDescent="0.25">
      <c r="B9121" s="257">
        <v>9058</v>
      </c>
      <c r="C9121" s="256">
        <v>87.230164909971251</v>
      </c>
    </row>
    <row r="9122" spans="2:3" x14ac:dyDescent="0.25">
      <c r="B9122" s="257">
        <v>9059</v>
      </c>
      <c r="C9122" s="256">
        <v>129.428512053329</v>
      </c>
    </row>
    <row r="9123" spans="2:3" x14ac:dyDescent="0.25">
      <c r="B9123" s="257">
        <v>9060</v>
      </c>
      <c r="C9123" s="256">
        <v>77.012577322595149</v>
      </c>
    </row>
    <row r="9124" spans="2:3" x14ac:dyDescent="0.25">
      <c r="B9124" s="257">
        <v>9061</v>
      </c>
      <c r="C9124" s="256">
        <v>88.888604128863136</v>
      </c>
    </row>
    <row r="9125" spans="2:3" x14ac:dyDescent="0.25">
      <c r="B9125" s="257">
        <v>9062</v>
      </c>
      <c r="C9125" s="256">
        <v>105.76468499116616</v>
      </c>
    </row>
    <row r="9126" spans="2:3" x14ac:dyDescent="0.25">
      <c r="B9126" s="257">
        <v>9063</v>
      </c>
      <c r="C9126" s="256">
        <v>144.37961221958224</v>
      </c>
    </row>
    <row r="9127" spans="2:3" x14ac:dyDescent="0.25">
      <c r="B9127" s="257">
        <v>9064</v>
      </c>
      <c r="C9127" s="256">
        <v>127.16660077052904</v>
      </c>
    </row>
    <row r="9128" spans="2:3" x14ac:dyDescent="0.25">
      <c r="B9128" s="257">
        <v>9065</v>
      </c>
      <c r="C9128" s="256">
        <v>84.49793275092793</v>
      </c>
    </row>
    <row r="9129" spans="2:3" x14ac:dyDescent="0.25">
      <c r="B9129" s="257">
        <v>9066</v>
      </c>
      <c r="C9129" s="256">
        <v>135.84751824175461</v>
      </c>
    </row>
    <row r="9130" spans="2:3" x14ac:dyDescent="0.25">
      <c r="B9130" s="257">
        <v>9067</v>
      </c>
      <c r="C9130" s="256">
        <v>117.94244637691</v>
      </c>
    </row>
    <row r="9131" spans="2:3" x14ac:dyDescent="0.25">
      <c r="B9131" s="257">
        <v>9068</v>
      </c>
      <c r="C9131" s="256">
        <v>80.546800802579057</v>
      </c>
    </row>
    <row r="9132" spans="2:3" x14ac:dyDescent="0.25">
      <c r="B9132" s="257">
        <v>9069</v>
      </c>
      <c r="C9132" s="256">
        <v>122.08961224761951</v>
      </c>
    </row>
    <row r="9133" spans="2:3" x14ac:dyDescent="0.25">
      <c r="B9133" s="257">
        <v>9070</v>
      </c>
      <c r="C9133" s="256">
        <v>146.85868689701766</v>
      </c>
    </row>
    <row r="9134" spans="2:3" x14ac:dyDescent="0.25">
      <c r="B9134" s="257">
        <v>9071</v>
      </c>
      <c r="C9134" s="256">
        <v>93.623992944956314</v>
      </c>
    </row>
    <row r="9135" spans="2:3" x14ac:dyDescent="0.25">
      <c r="B9135" s="257">
        <v>9072</v>
      </c>
      <c r="C9135" s="256">
        <v>118.57630293059957</v>
      </c>
    </row>
    <row r="9136" spans="2:3" x14ac:dyDescent="0.25">
      <c r="B9136" s="257">
        <v>9073</v>
      </c>
      <c r="C9136" s="256">
        <v>99.052938483238279</v>
      </c>
    </row>
    <row r="9137" spans="2:3" x14ac:dyDescent="0.25">
      <c r="B9137" s="257">
        <v>9074</v>
      </c>
      <c r="C9137" s="256">
        <v>131.16687377196874</v>
      </c>
    </row>
    <row r="9138" spans="2:3" x14ac:dyDescent="0.25">
      <c r="B9138" s="257">
        <v>9075</v>
      </c>
      <c r="C9138" s="256">
        <v>113.68208699748232</v>
      </c>
    </row>
    <row r="9139" spans="2:3" x14ac:dyDescent="0.25">
      <c r="B9139" s="257">
        <v>9076</v>
      </c>
      <c r="C9139" s="256">
        <v>147.82143462505709</v>
      </c>
    </row>
    <row r="9140" spans="2:3" x14ac:dyDescent="0.25">
      <c r="B9140" s="257">
        <v>9077</v>
      </c>
      <c r="C9140" s="256">
        <v>133.12564428273106</v>
      </c>
    </row>
    <row r="9141" spans="2:3" x14ac:dyDescent="0.25">
      <c r="B9141" s="257">
        <v>9078</v>
      </c>
      <c r="C9141" s="256">
        <v>121.24174178913179</v>
      </c>
    </row>
    <row r="9142" spans="2:3" x14ac:dyDescent="0.25">
      <c r="B9142" s="257">
        <v>9079</v>
      </c>
      <c r="C9142" s="256">
        <v>126.863609600025</v>
      </c>
    </row>
    <row r="9143" spans="2:3" x14ac:dyDescent="0.25">
      <c r="B9143" s="257">
        <v>9080</v>
      </c>
      <c r="C9143" s="256">
        <v>135.2523898295664</v>
      </c>
    </row>
    <row r="9144" spans="2:3" x14ac:dyDescent="0.25">
      <c r="B9144" s="257">
        <v>9081</v>
      </c>
      <c r="C9144" s="256">
        <v>123.14601835113861</v>
      </c>
    </row>
    <row r="9145" spans="2:3" x14ac:dyDescent="0.25">
      <c r="B9145" s="257">
        <v>9082</v>
      </c>
      <c r="C9145" s="256">
        <v>150.28598633545133</v>
      </c>
    </row>
    <row r="9146" spans="2:3" x14ac:dyDescent="0.25">
      <c r="B9146" s="257">
        <v>9083</v>
      </c>
      <c r="C9146" s="256">
        <v>153.40042711002297</v>
      </c>
    </row>
    <row r="9147" spans="2:3" x14ac:dyDescent="0.25">
      <c r="B9147" s="257">
        <v>9084</v>
      </c>
      <c r="C9147" s="256">
        <v>107.15108901139799</v>
      </c>
    </row>
    <row r="9148" spans="2:3" x14ac:dyDescent="0.25">
      <c r="B9148" s="257">
        <v>9085</v>
      </c>
      <c r="C9148" s="256">
        <v>110.03120976968999</v>
      </c>
    </row>
    <row r="9149" spans="2:3" x14ac:dyDescent="0.25">
      <c r="B9149" s="257">
        <v>9086</v>
      </c>
      <c r="C9149" s="256">
        <v>95.532780479827579</v>
      </c>
    </row>
    <row r="9150" spans="2:3" x14ac:dyDescent="0.25">
      <c r="B9150" s="257">
        <v>9087</v>
      </c>
      <c r="C9150" s="256">
        <v>131.98881351620912</v>
      </c>
    </row>
    <row r="9151" spans="2:3" x14ac:dyDescent="0.25">
      <c r="B9151" s="257">
        <v>9088</v>
      </c>
      <c r="C9151" s="256">
        <v>114.95585200498972</v>
      </c>
    </row>
    <row r="9152" spans="2:3" x14ac:dyDescent="0.25">
      <c r="B9152" s="257">
        <v>9089</v>
      </c>
      <c r="C9152" s="256">
        <v>121.82456885734504</v>
      </c>
    </row>
    <row r="9153" spans="2:3" x14ac:dyDescent="0.25">
      <c r="B9153" s="257">
        <v>9090</v>
      </c>
      <c r="C9153" s="256">
        <v>130.97730015266478</v>
      </c>
    </row>
    <row r="9154" spans="2:3" x14ac:dyDescent="0.25">
      <c r="B9154" s="257">
        <v>9091</v>
      </c>
      <c r="C9154" s="256">
        <v>110.15962080197602</v>
      </c>
    </row>
    <row r="9155" spans="2:3" x14ac:dyDescent="0.25">
      <c r="B9155" s="257">
        <v>9092</v>
      </c>
      <c r="C9155" s="256">
        <v>113.01783902949488</v>
      </c>
    </row>
    <row r="9156" spans="2:3" x14ac:dyDescent="0.25">
      <c r="B9156" s="257">
        <v>9093</v>
      </c>
      <c r="C9156" s="256">
        <v>92.5464023266818</v>
      </c>
    </row>
    <row r="9157" spans="2:3" x14ac:dyDescent="0.25">
      <c r="B9157" s="257">
        <v>9094</v>
      </c>
      <c r="C9157" s="256">
        <v>137.26881486783296</v>
      </c>
    </row>
    <row r="9158" spans="2:3" x14ac:dyDescent="0.25">
      <c r="B9158" s="257">
        <v>9095</v>
      </c>
      <c r="C9158" s="256">
        <v>136.78298038128821</v>
      </c>
    </row>
    <row r="9159" spans="2:3" x14ac:dyDescent="0.25">
      <c r="B9159" s="257">
        <v>9096</v>
      </c>
      <c r="C9159" s="256">
        <v>94.258455783363004</v>
      </c>
    </row>
    <row r="9160" spans="2:3" x14ac:dyDescent="0.25">
      <c r="B9160" s="257">
        <v>9097</v>
      </c>
      <c r="C9160" s="256">
        <v>95.789481227768434</v>
      </c>
    </row>
    <row r="9161" spans="2:3" x14ac:dyDescent="0.25">
      <c r="B9161" s="257">
        <v>9098</v>
      </c>
      <c r="C9161" s="256">
        <v>80.982294589546953</v>
      </c>
    </row>
    <row r="9162" spans="2:3" x14ac:dyDescent="0.25">
      <c r="B9162" s="257">
        <v>9099</v>
      </c>
      <c r="C9162" s="256">
        <v>107.63981129307366</v>
      </c>
    </row>
    <row r="9163" spans="2:3" x14ac:dyDescent="0.25">
      <c r="B9163" s="257">
        <v>9100</v>
      </c>
      <c r="C9163" s="256">
        <v>90.992578367407944</v>
      </c>
    </row>
    <row r="9164" spans="2:3" x14ac:dyDescent="0.25">
      <c r="B9164" s="257">
        <v>9101</v>
      </c>
      <c r="C9164" s="256">
        <v>96.077124913769751</v>
      </c>
    </row>
    <row r="9165" spans="2:3" x14ac:dyDescent="0.25">
      <c r="B9165" s="257">
        <v>9102</v>
      </c>
      <c r="C9165" s="256">
        <v>152.34543788366176</v>
      </c>
    </row>
    <row r="9166" spans="2:3" x14ac:dyDescent="0.25">
      <c r="B9166" s="257">
        <v>9103</v>
      </c>
      <c r="C9166" s="256">
        <v>119.62474207295071</v>
      </c>
    </row>
    <row r="9167" spans="2:3" x14ac:dyDescent="0.25">
      <c r="B9167" s="257">
        <v>9104</v>
      </c>
      <c r="C9167" s="256">
        <v>106.68638214002628</v>
      </c>
    </row>
    <row r="9168" spans="2:3" x14ac:dyDescent="0.25">
      <c r="B9168" s="257">
        <v>9105</v>
      </c>
      <c r="C9168" s="256">
        <v>113.65578666354679</v>
      </c>
    </row>
    <row r="9169" spans="2:3" x14ac:dyDescent="0.25">
      <c r="B9169" s="257">
        <v>9106</v>
      </c>
      <c r="C9169" s="256">
        <v>151.39715695061591</v>
      </c>
    </row>
    <row r="9170" spans="2:3" x14ac:dyDescent="0.25">
      <c r="B9170" s="257">
        <v>9107</v>
      </c>
      <c r="C9170" s="256">
        <v>133.28821515164037</v>
      </c>
    </row>
    <row r="9171" spans="2:3" x14ac:dyDescent="0.25">
      <c r="B9171" s="257">
        <v>9108</v>
      </c>
      <c r="C9171" s="256">
        <v>148.87427947630366</v>
      </c>
    </row>
    <row r="9172" spans="2:3" x14ac:dyDescent="0.25">
      <c r="B9172" s="257">
        <v>9109</v>
      </c>
      <c r="C9172" s="256">
        <v>118.95866459421347</v>
      </c>
    </row>
    <row r="9173" spans="2:3" x14ac:dyDescent="0.25">
      <c r="B9173" s="257">
        <v>9110</v>
      </c>
      <c r="C9173" s="256">
        <v>143.23695097090786</v>
      </c>
    </row>
    <row r="9174" spans="2:3" x14ac:dyDescent="0.25">
      <c r="B9174" s="257">
        <v>9111</v>
      </c>
      <c r="C9174" s="256">
        <v>82.835215012499987</v>
      </c>
    </row>
    <row r="9175" spans="2:3" x14ac:dyDescent="0.25">
      <c r="B9175" s="257">
        <v>9112</v>
      </c>
      <c r="C9175" s="256">
        <v>97.246799180007528</v>
      </c>
    </row>
    <row r="9176" spans="2:3" x14ac:dyDescent="0.25">
      <c r="B9176" s="257">
        <v>9113</v>
      </c>
      <c r="C9176" s="256">
        <v>129.41226771614953</v>
      </c>
    </row>
    <row r="9177" spans="2:3" x14ac:dyDescent="0.25">
      <c r="B9177" s="257">
        <v>9114</v>
      </c>
      <c r="C9177" s="256">
        <v>118.23236415053331</v>
      </c>
    </row>
    <row r="9178" spans="2:3" x14ac:dyDescent="0.25">
      <c r="B9178" s="257">
        <v>9115</v>
      </c>
      <c r="C9178" s="256">
        <v>101.67668254118065</v>
      </c>
    </row>
    <row r="9179" spans="2:3" x14ac:dyDescent="0.25">
      <c r="B9179" s="257">
        <v>9116</v>
      </c>
      <c r="C9179" s="256">
        <v>128.62926737728918</v>
      </c>
    </row>
    <row r="9180" spans="2:3" x14ac:dyDescent="0.25">
      <c r="B9180" s="257">
        <v>9117</v>
      </c>
      <c r="C9180" s="256">
        <v>126.4288737353798</v>
      </c>
    </row>
    <row r="9181" spans="2:3" x14ac:dyDescent="0.25">
      <c r="B9181" s="257">
        <v>9118</v>
      </c>
      <c r="C9181" s="256">
        <v>146.7417417721939</v>
      </c>
    </row>
    <row r="9182" spans="2:3" x14ac:dyDescent="0.25">
      <c r="B9182" s="257">
        <v>9119</v>
      </c>
      <c r="C9182" s="256">
        <v>121.9330685774662</v>
      </c>
    </row>
    <row r="9183" spans="2:3" x14ac:dyDescent="0.25">
      <c r="B9183" s="257">
        <v>9120</v>
      </c>
      <c r="C9183" s="256">
        <v>136.93334449001799</v>
      </c>
    </row>
    <row r="9184" spans="2:3" x14ac:dyDescent="0.25">
      <c r="B9184" s="257">
        <v>9121</v>
      </c>
      <c r="C9184" s="256">
        <v>76.449447429736168</v>
      </c>
    </row>
    <row r="9185" spans="2:3" x14ac:dyDescent="0.25">
      <c r="B9185" s="257">
        <v>9122</v>
      </c>
      <c r="C9185" s="256">
        <v>121.62172071289585</v>
      </c>
    </row>
    <row r="9186" spans="2:3" x14ac:dyDescent="0.25">
      <c r="B9186" s="257">
        <v>9123</v>
      </c>
      <c r="C9186" s="256">
        <v>133.14906768080823</v>
      </c>
    </row>
    <row r="9187" spans="2:3" x14ac:dyDescent="0.25">
      <c r="B9187" s="257">
        <v>9124</v>
      </c>
      <c r="C9187" s="256">
        <v>79.221207335930586</v>
      </c>
    </row>
    <row r="9188" spans="2:3" x14ac:dyDescent="0.25">
      <c r="B9188" s="257">
        <v>9125</v>
      </c>
      <c r="C9188" s="256">
        <v>100.83076863309996</v>
      </c>
    </row>
    <row r="9189" spans="2:3" x14ac:dyDescent="0.25">
      <c r="B9189" s="257">
        <v>9126</v>
      </c>
      <c r="C9189" s="256">
        <v>136.18185516800651</v>
      </c>
    </row>
    <row r="9190" spans="2:3" x14ac:dyDescent="0.25">
      <c r="B9190" s="257">
        <v>9127</v>
      </c>
      <c r="C9190" s="256">
        <v>121.14071934783864</v>
      </c>
    </row>
    <row r="9191" spans="2:3" x14ac:dyDescent="0.25">
      <c r="B9191" s="257">
        <v>9128</v>
      </c>
      <c r="C9191" s="256">
        <v>109.5216987787713</v>
      </c>
    </row>
    <row r="9192" spans="2:3" x14ac:dyDescent="0.25">
      <c r="B9192" s="257">
        <v>9129</v>
      </c>
      <c r="C9192" s="256">
        <v>119.83162572007262</v>
      </c>
    </row>
    <row r="9193" spans="2:3" x14ac:dyDescent="0.25">
      <c r="B9193" s="257">
        <v>9130</v>
      </c>
      <c r="C9193" s="256">
        <v>89.428792070428287</v>
      </c>
    </row>
    <row r="9194" spans="2:3" x14ac:dyDescent="0.25">
      <c r="B9194" s="257">
        <v>9131</v>
      </c>
      <c r="C9194" s="256">
        <v>114.44798603827155</v>
      </c>
    </row>
    <row r="9195" spans="2:3" x14ac:dyDescent="0.25">
      <c r="B9195" s="257">
        <v>9132</v>
      </c>
      <c r="C9195" s="256">
        <v>60.583819571991341</v>
      </c>
    </row>
    <row r="9196" spans="2:3" x14ac:dyDescent="0.25">
      <c r="B9196" s="257">
        <v>9133</v>
      </c>
      <c r="C9196" s="256">
        <v>142.38780003396889</v>
      </c>
    </row>
    <row r="9197" spans="2:3" x14ac:dyDescent="0.25">
      <c r="B9197" s="257">
        <v>9134</v>
      </c>
      <c r="C9197" s="256">
        <v>122.31946181394376</v>
      </c>
    </row>
    <row r="9198" spans="2:3" x14ac:dyDescent="0.25">
      <c r="B9198" s="257">
        <v>9135</v>
      </c>
      <c r="C9198" s="256">
        <v>110.76338422504216</v>
      </c>
    </row>
    <row r="9199" spans="2:3" x14ac:dyDescent="0.25">
      <c r="B9199" s="257">
        <v>9136</v>
      </c>
      <c r="C9199" s="256">
        <v>123.02038661928405</v>
      </c>
    </row>
    <row r="9200" spans="2:3" x14ac:dyDescent="0.25">
      <c r="B9200" s="257">
        <v>9137</v>
      </c>
      <c r="C9200" s="256">
        <v>114.79781884289316</v>
      </c>
    </row>
    <row r="9201" spans="2:3" x14ac:dyDescent="0.25">
      <c r="B9201" s="257">
        <v>9138</v>
      </c>
      <c r="C9201" s="256">
        <v>119.93226763891958</v>
      </c>
    </row>
    <row r="9202" spans="2:3" x14ac:dyDescent="0.25">
      <c r="B9202" s="257">
        <v>9139</v>
      </c>
      <c r="C9202" s="256">
        <v>105.6540757614561</v>
      </c>
    </row>
    <row r="9203" spans="2:3" x14ac:dyDescent="0.25">
      <c r="B9203" s="257">
        <v>9140</v>
      </c>
      <c r="C9203" s="256">
        <v>166.64717568361363</v>
      </c>
    </row>
    <row r="9204" spans="2:3" x14ac:dyDescent="0.25">
      <c r="B9204" s="257">
        <v>9141</v>
      </c>
      <c r="C9204" s="256">
        <v>143.70261915473012</v>
      </c>
    </row>
    <row r="9205" spans="2:3" x14ac:dyDescent="0.25">
      <c r="B9205" s="257">
        <v>9142</v>
      </c>
      <c r="C9205" s="256">
        <v>134.00180281712761</v>
      </c>
    </row>
    <row r="9206" spans="2:3" x14ac:dyDescent="0.25">
      <c r="B9206" s="257">
        <v>9143</v>
      </c>
      <c r="C9206" s="256">
        <v>136.71523673860133</v>
      </c>
    </row>
    <row r="9207" spans="2:3" x14ac:dyDescent="0.25">
      <c r="B9207" s="257">
        <v>9144</v>
      </c>
      <c r="C9207" s="256">
        <v>79.841723602160272</v>
      </c>
    </row>
    <row r="9208" spans="2:3" x14ac:dyDescent="0.25">
      <c r="B9208" s="257">
        <v>9145</v>
      </c>
      <c r="C9208" s="256">
        <v>116.2063720820815</v>
      </c>
    </row>
    <row r="9209" spans="2:3" x14ac:dyDescent="0.25">
      <c r="B9209" s="257">
        <v>9146</v>
      </c>
      <c r="C9209" s="256">
        <v>100.3137017740686</v>
      </c>
    </row>
    <row r="9210" spans="2:3" x14ac:dyDescent="0.25">
      <c r="B9210" s="257">
        <v>9147</v>
      </c>
      <c r="C9210" s="256">
        <v>154.2350494420343</v>
      </c>
    </row>
    <row r="9211" spans="2:3" x14ac:dyDescent="0.25">
      <c r="B9211" s="257">
        <v>9148</v>
      </c>
      <c r="C9211" s="256">
        <v>139.64718721046972</v>
      </c>
    </row>
    <row r="9212" spans="2:3" x14ac:dyDescent="0.25">
      <c r="B9212" s="257">
        <v>9149</v>
      </c>
      <c r="C9212" s="256">
        <v>150.91383820843288</v>
      </c>
    </row>
    <row r="9213" spans="2:3" x14ac:dyDescent="0.25">
      <c r="B9213" s="257">
        <v>9150</v>
      </c>
      <c r="C9213" s="256">
        <v>106.12852956948566</v>
      </c>
    </row>
    <row r="9214" spans="2:3" x14ac:dyDescent="0.25">
      <c r="B9214" s="257">
        <v>9151</v>
      </c>
      <c r="C9214" s="256">
        <v>107.1769615597199</v>
      </c>
    </row>
    <row r="9215" spans="2:3" x14ac:dyDescent="0.25">
      <c r="B9215" s="257">
        <v>9152</v>
      </c>
      <c r="C9215" s="256">
        <v>95.835828915865136</v>
      </c>
    </row>
    <row r="9216" spans="2:3" x14ac:dyDescent="0.25">
      <c r="B9216" s="257">
        <v>9153</v>
      </c>
      <c r="C9216" s="256">
        <v>137.5004961698539</v>
      </c>
    </row>
    <row r="9217" spans="2:3" x14ac:dyDescent="0.25">
      <c r="B9217" s="257">
        <v>9154</v>
      </c>
      <c r="C9217" s="256">
        <v>78.835142282573287</v>
      </c>
    </row>
    <row r="9218" spans="2:3" x14ac:dyDescent="0.25">
      <c r="B9218" s="257">
        <v>9155</v>
      </c>
      <c r="C9218" s="256">
        <v>167.32380390931314</v>
      </c>
    </row>
    <row r="9219" spans="2:3" x14ac:dyDescent="0.25">
      <c r="B9219" s="257">
        <v>9156</v>
      </c>
      <c r="C9219" s="256">
        <v>121.28605488234567</v>
      </c>
    </row>
    <row r="9220" spans="2:3" x14ac:dyDescent="0.25">
      <c r="B9220" s="257">
        <v>9157</v>
      </c>
      <c r="C9220" s="256">
        <v>135.93591590750557</v>
      </c>
    </row>
    <row r="9221" spans="2:3" x14ac:dyDescent="0.25">
      <c r="B9221" s="257">
        <v>9158</v>
      </c>
      <c r="C9221" s="256">
        <v>122.92972808325824</v>
      </c>
    </row>
    <row r="9222" spans="2:3" x14ac:dyDescent="0.25">
      <c r="B9222" s="257">
        <v>9159</v>
      </c>
      <c r="C9222" s="256">
        <v>144.64158963280272</v>
      </c>
    </row>
    <row r="9223" spans="2:3" x14ac:dyDescent="0.25">
      <c r="B9223" s="257">
        <v>9160</v>
      </c>
      <c r="C9223" s="256">
        <v>112.64533242620085</v>
      </c>
    </row>
    <row r="9224" spans="2:3" x14ac:dyDescent="0.25">
      <c r="B9224" s="257">
        <v>9161</v>
      </c>
      <c r="C9224" s="256">
        <v>102.99965425547786</v>
      </c>
    </row>
    <row r="9225" spans="2:3" x14ac:dyDescent="0.25">
      <c r="B9225" s="257">
        <v>9162</v>
      </c>
      <c r="C9225" s="256">
        <v>123.29007806297749</v>
      </c>
    </row>
    <row r="9226" spans="2:3" x14ac:dyDescent="0.25">
      <c r="B9226" s="257">
        <v>9163</v>
      </c>
      <c r="C9226" s="256">
        <v>142.62348834688882</v>
      </c>
    </row>
    <row r="9227" spans="2:3" x14ac:dyDescent="0.25">
      <c r="B9227" s="257">
        <v>9164</v>
      </c>
      <c r="C9227" s="256">
        <v>151.12977954644811</v>
      </c>
    </row>
    <row r="9228" spans="2:3" x14ac:dyDescent="0.25">
      <c r="B9228" s="257">
        <v>9165</v>
      </c>
      <c r="C9228" s="256">
        <v>135.41182866268537</v>
      </c>
    </row>
    <row r="9229" spans="2:3" x14ac:dyDescent="0.25">
      <c r="B9229" s="257">
        <v>9166</v>
      </c>
      <c r="C9229" s="256">
        <v>125.48746816372903</v>
      </c>
    </row>
    <row r="9230" spans="2:3" x14ac:dyDescent="0.25">
      <c r="B9230" s="257">
        <v>9167</v>
      </c>
      <c r="C9230" s="256">
        <v>158.03532621425916</v>
      </c>
    </row>
    <row r="9231" spans="2:3" x14ac:dyDescent="0.25">
      <c r="B9231" s="257">
        <v>9168</v>
      </c>
      <c r="C9231" s="256">
        <v>157.83559211873143</v>
      </c>
    </row>
    <row r="9232" spans="2:3" x14ac:dyDescent="0.25">
      <c r="B9232" s="257">
        <v>9169</v>
      </c>
      <c r="C9232" s="256">
        <v>120.47984683059457</v>
      </c>
    </row>
    <row r="9233" spans="2:3" x14ac:dyDescent="0.25">
      <c r="B9233" s="257">
        <v>9170</v>
      </c>
      <c r="C9233" s="256">
        <v>166.56040821330734</v>
      </c>
    </row>
    <row r="9234" spans="2:3" x14ac:dyDescent="0.25">
      <c r="B9234" s="257">
        <v>9171</v>
      </c>
      <c r="C9234" s="256">
        <v>102.90166394798018</v>
      </c>
    </row>
    <row r="9235" spans="2:3" x14ac:dyDescent="0.25">
      <c r="B9235" s="257">
        <v>9172</v>
      </c>
      <c r="C9235" s="256">
        <v>105.97048595215712</v>
      </c>
    </row>
    <row r="9236" spans="2:3" x14ac:dyDescent="0.25">
      <c r="B9236" s="257">
        <v>9173</v>
      </c>
      <c r="C9236" s="256">
        <v>147.16655450457591</v>
      </c>
    </row>
    <row r="9237" spans="2:3" x14ac:dyDescent="0.25">
      <c r="B9237" s="257">
        <v>9174</v>
      </c>
      <c r="C9237" s="256">
        <v>149.84016922746366</v>
      </c>
    </row>
    <row r="9238" spans="2:3" x14ac:dyDescent="0.25">
      <c r="B9238" s="257">
        <v>9175</v>
      </c>
      <c r="C9238" s="256">
        <v>88.367383639777955</v>
      </c>
    </row>
    <row r="9239" spans="2:3" x14ac:dyDescent="0.25">
      <c r="B9239" s="257">
        <v>9176</v>
      </c>
      <c r="C9239" s="256">
        <v>140.31036036307663</v>
      </c>
    </row>
    <row r="9240" spans="2:3" x14ac:dyDescent="0.25">
      <c r="B9240" s="257">
        <v>9177</v>
      </c>
      <c r="C9240" s="256">
        <v>132.88030031165508</v>
      </c>
    </row>
    <row r="9241" spans="2:3" x14ac:dyDescent="0.25">
      <c r="B9241" s="257">
        <v>9178</v>
      </c>
      <c r="C9241" s="256">
        <v>126.13423305164922</v>
      </c>
    </row>
    <row r="9242" spans="2:3" x14ac:dyDescent="0.25">
      <c r="B9242" s="257">
        <v>9179</v>
      </c>
      <c r="C9242" s="256">
        <v>137.59429679570604</v>
      </c>
    </row>
    <row r="9243" spans="2:3" x14ac:dyDescent="0.25">
      <c r="B9243" s="257">
        <v>9180</v>
      </c>
      <c r="C9243" s="256">
        <v>98.731074180648378</v>
      </c>
    </row>
    <row r="9244" spans="2:3" x14ac:dyDescent="0.25">
      <c r="B9244" s="257">
        <v>9181</v>
      </c>
      <c r="C9244" s="256">
        <v>82.3384141219328</v>
      </c>
    </row>
    <row r="9245" spans="2:3" x14ac:dyDescent="0.25">
      <c r="B9245" s="257">
        <v>9182</v>
      </c>
      <c r="C9245" s="256">
        <v>116.31760626874903</v>
      </c>
    </row>
    <row r="9246" spans="2:3" x14ac:dyDescent="0.25">
      <c r="B9246" s="257">
        <v>9183</v>
      </c>
      <c r="C9246" s="256">
        <v>120.89079728208162</v>
      </c>
    </row>
    <row r="9247" spans="2:3" x14ac:dyDescent="0.25">
      <c r="B9247" s="257">
        <v>9184</v>
      </c>
      <c r="C9247" s="256">
        <v>93.455302169329286</v>
      </c>
    </row>
    <row r="9248" spans="2:3" x14ac:dyDescent="0.25">
      <c r="B9248" s="257">
        <v>9185</v>
      </c>
      <c r="C9248" s="256">
        <v>95.108967741392959</v>
      </c>
    </row>
    <row r="9249" spans="2:3" x14ac:dyDescent="0.25">
      <c r="B9249" s="257">
        <v>9186</v>
      </c>
      <c r="C9249" s="256">
        <v>108.73835025214655</v>
      </c>
    </row>
    <row r="9250" spans="2:3" x14ac:dyDescent="0.25">
      <c r="B9250" s="257">
        <v>9187</v>
      </c>
      <c r="C9250" s="256">
        <v>102.51484756916715</v>
      </c>
    </row>
    <row r="9251" spans="2:3" x14ac:dyDescent="0.25">
      <c r="B9251" s="257">
        <v>9188</v>
      </c>
      <c r="C9251" s="256">
        <v>99.222737081292138</v>
      </c>
    </row>
    <row r="9252" spans="2:3" x14ac:dyDescent="0.25">
      <c r="B9252" s="257">
        <v>9189</v>
      </c>
      <c r="C9252" s="256">
        <v>173.88648711367554</v>
      </c>
    </row>
    <row r="9253" spans="2:3" x14ac:dyDescent="0.25">
      <c r="B9253" s="257">
        <v>9190</v>
      </c>
      <c r="C9253" s="256">
        <v>127.09436202904068</v>
      </c>
    </row>
    <row r="9254" spans="2:3" x14ac:dyDescent="0.25">
      <c r="B9254" s="257">
        <v>9191</v>
      </c>
      <c r="C9254" s="256">
        <v>118.75697123519572</v>
      </c>
    </row>
    <row r="9255" spans="2:3" x14ac:dyDescent="0.25">
      <c r="B9255" s="257">
        <v>9192</v>
      </c>
      <c r="C9255" s="256">
        <v>98.266021271249983</v>
      </c>
    </row>
    <row r="9256" spans="2:3" x14ac:dyDescent="0.25">
      <c r="B9256" s="257">
        <v>9193</v>
      </c>
      <c r="C9256" s="256">
        <v>99.035564596224845</v>
      </c>
    </row>
    <row r="9257" spans="2:3" x14ac:dyDescent="0.25">
      <c r="B9257" s="257">
        <v>9194</v>
      </c>
      <c r="C9257" s="256">
        <v>87.66426730495165</v>
      </c>
    </row>
    <row r="9258" spans="2:3" x14ac:dyDescent="0.25">
      <c r="B9258" s="257">
        <v>9195</v>
      </c>
      <c r="C9258" s="256">
        <v>110.54860864300343</v>
      </c>
    </row>
    <row r="9259" spans="2:3" x14ac:dyDescent="0.25">
      <c r="B9259" s="257">
        <v>9196</v>
      </c>
      <c r="C9259" s="256">
        <v>110.91876639904686</v>
      </c>
    </row>
    <row r="9260" spans="2:3" x14ac:dyDescent="0.25">
      <c r="B9260" s="257">
        <v>9197</v>
      </c>
      <c r="C9260" s="256">
        <v>148.03913186196817</v>
      </c>
    </row>
    <row r="9261" spans="2:3" x14ac:dyDescent="0.25">
      <c r="B9261" s="257">
        <v>9198</v>
      </c>
      <c r="C9261" s="256">
        <v>112.73512991194286</v>
      </c>
    </row>
    <row r="9262" spans="2:3" x14ac:dyDescent="0.25">
      <c r="B9262" s="257">
        <v>9199</v>
      </c>
      <c r="C9262" s="256">
        <v>120.37930725148482</v>
      </c>
    </row>
    <row r="9263" spans="2:3" x14ac:dyDescent="0.25">
      <c r="B9263" s="257">
        <v>9200</v>
      </c>
      <c r="C9263" s="256">
        <v>71.258379717576688</v>
      </c>
    </row>
    <row r="9264" spans="2:3" x14ac:dyDescent="0.25">
      <c r="B9264" s="257">
        <v>9201</v>
      </c>
      <c r="C9264" s="256">
        <v>138.70692248033774</v>
      </c>
    </row>
    <row r="9265" spans="2:3" x14ac:dyDescent="0.25">
      <c r="B9265" s="257">
        <v>9202</v>
      </c>
      <c r="C9265" s="256">
        <v>130.56436067333013</v>
      </c>
    </row>
    <row r="9266" spans="2:3" x14ac:dyDescent="0.25">
      <c r="B9266" s="257">
        <v>9203</v>
      </c>
      <c r="C9266" s="256">
        <v>156.43858722288877</v>
      </c>
    </row>
    <row r="9267" spans="2:3" x14ac:dyDescent="0.25">
      <c r="B9267" s="257">
        <v>9204</v>
      </c>
      <c r="C9267" s="256">
        <v>124.02516410920074</v>
      </c>
    </row>
    <row r="9268" spans="2:3" x14ac:dyDescent="0.25">
      <c r="B9268" s="257">
        <v>9205</v>
      </c>
      <c r="C9268" s="256">
        <v>114.285889429037</v>
      </c>
    </row>
    <row r="9269" spans="2:3" x14ac:dyDescent="0.25">
      <c r="B9269" s="257">
        <v>9206</v>
      </c>
      <c r="C9269" s="256">
        <v>113.78446334444078</v>
      </c>
    </row>
    <row r="9270" spans="2:3" x14ac:dyDescent="0.25">
      <c r="B9270" s="257">
        <v>9207</v>
      </c>
      <c r="C9270" s="256">
        <v>95.081078043058312</v>
      </c>
    </row>
    <row r="9271" spans="2:3" x14ac:dyDescent="0.25">
      <c r="B9271" s="257">
        <v>9208</v>
      </c>
      <c r="C9271" s="256">
        <v>120.29378064241139</v>
      </c>
    </row>
    <row r="9272" spans="2:3" x14ac:dyDescent="0.25">
      <c r="B9272" s="257">
        <v>9209</v>
      </c>
      <c r="C9272" s="256">
        <v>143.01981484446685</v>
      </c>
    </row>
    <row r="9273" spans="2:3" x14ac:dyDescent="0.25">
      <c r="B9273" s="257">
        <v>9210</v>
      </c>
      <c r="C9273" s="256">
        <v>119.10396181759947</v>
      </c>
    </row>
    <row r="9274" spans="2:3" x14ac:dyDescent="0.25">
      <c r="B9274" s="257">
        <v>9211</v>
      </c>
      <c r="C9274" s="256">
        <v>82.922200322496423</v>
      </c>
    </row>
    <row r="9275" spans="2:3" x14ac:dyDescent="0.25">
      <c r="B9275" s="257">
        <v>9212</v>
      </c>
      <c r="C9275" s="256">
        <v>110.07860269604542</v>
      </c>
    </row>
    <row r="9276" spans="2:3" x14ac:dyDescent="0.25">
      <c r="B9276" s="257">
        <v>9213</v>
      </c>
      <c r="C9276" s="256">
        <v>111.26463135454833</v>
      </c>
    </row>
    <row r="9277" spans="2:3" x14ac:dyDescent="0.25">
      <c r="B9277" s="257">
        <v>9214</v>
      </c>
      <c r="C9277" s="256">
        <v>174.17698737549904</v>
      </c>
    </row>
    <row r="9278" spans="2:3" x14ac:dyDescent="0.25">
      <c r="B9278" s="257">
        <v>9215</v>
      </c>
      <c r="C9278" s="256">
        <v>39.999178423280597</v>
      </c>
    </row>
    <row r="9279" spans="2:3" x14ac:dyDescent="0.25">
      <c r="B9279" s="257">
        <v>9216</v>
      </c>
      <c r="C9279" s="256">
        <v>134.61309473704742</v>
      </c>
    </row>
    <row r="9280" spans="2:3" x14ac:dyDescent="0.25">
      <c r="B9280" s="257">
        <v>9217</v>
      </c>
      <c r="C9280" s="256">
        <v>98.625359833277699</v>
      </c>
    </row>
    <row r="9281" spans="2:3" x14ac:dyDescent="0.25">
      <c r="B9281" s="257">
        <v>9218</v>
      </c>
      <c r="C9281" s="256">
        <v>125.08443855471913</v>
      </c>
    </row>
    <row r="9282" spans="2:3" x14ac:dyDescent="0.25">
      <c r="B9282" s="257">
        <v>9219</v>
      </c>
      <c r="C9282" s="256">
        <v>137.52846409501657</v>
      </c>
    </row>
    <row r="9283" spans="2:3" x14ac:dyDescent="0.25">
      <c r="B9283" s="257">
        <v>9220</v>
      </c>
      <c r="C9283" s="256">
        <v>128.92415571057447</v>
      </c>
    </row>
    <row r="9284" spans="2:3" x14ac:dyDescent="0.25">
      <c r="B9284" s="257">
        <v>9221</v>
      </c>
      <c r="C9284" s="256">
        <v>103.3484268953172</v>
      </c>
    </row>
    <row r="9285" spans="2:3" x14ac:dyDescent="0.25">
      <c r="B9285" s="257">
        <v>9222</v>
      </c>
      <c r="C9285" s="256">
        <v>102.89859942714361</v>
      </c>
    </row>
    <row r="9286" spans="2:3" x14ac:dyDescent="0.25">
      <c r="B9286" s="257">
        <v>9223</v>
      </c>
      <c r="C9286" s="256">
        <v>92.882318564266285</v>
      </c>
    </row>
    <row r="9287" spans="2:3" x14ac:dyDescent="0.25">
      <c r="B9287" s="257">
        <v>9224</v>
      </c>
      <c r="C9287" s="256">
        <v>142.01180011058011</v>
      </c>
    </row>
    <row r="9288" spans="2:3" x14ac:dyDescent="0.25">
      <c r="B9288" s="257">
        <v>9225</v>
      </c>
      <c r="C9288" s="256">
        <v>95.603457933187258</v>
      </c>
    </row>
    <row r="9289" spans="2:3" x14ac:dyDescent="0.25">
      <c r="B9289" s="257">
        <v>9226</v>
      </c>
      <c r="C9289" s="256">
        <v>154.32609549205148</v>
      </c>
    </row>
    <row r="9290" spans="2:3" x14ac:dyDescent="0.25">
      <c r="B9290" s="257">
        <v>9227</v>
      </c>
      <c r="C9290" s="256">
        <v>102.29609894528468</v>
      </c>
    </row>
    <row r="9291" spans="2:3" x14ac:dyDescent="0.25">
      <c r="B9291" s="257">
        <v>9228</v>
      </c>
      <c r="C9291" s="256">
        <v>123.84398082976065</v>
      </c>
    </row>
    <row r="9292" spans="2:3" x14ac:dyDescent="0.25">
      <c r="B9292" s="257">
        <v>9229</v>
      </c>
      <c r="C9292" s="256">
        <v>112.09501903244444</v>
      </c>
    </row>
    <row r="9293" spans="2:3" x14ac:dyDescent="0.25">
      <c r="B9293" s="257">
        <v>9230</v>
      </c>
      <c r="C9293" s="256">
        <v>113.68130129831439</v>
      </c>
    </row>
    <row r="9294" spans="2:3" x14ac:dyDescent="0.25">
      <c r="B9294" s="257">
        <v>9231</v>
      </c>
      <c r="C9294" s="256">
        <v>152.5395974530631</v>
      </c>
    </row>
    <row r="9295" spans="2:3" x14ac:dyDescent="0.25">
      <c r="B9295" s="257">
        <v>9232</v>
      </c>
      <c r="C9295" s="256">
        <v>131.98659314624783</v>
      </c>
    </row>
    <row r="9296" spans="2:3" x14ac:dyDescent="0.25">
      <c r="B9296" s="257">
        <v>9233</v>
      </c>
      <c r="C9296" s="256">
        <v>129.52896925100342</v>
      </c>
    </row>
    <row r="9297" spans="2:3" x14ac:dyDescent="0.25">
      <c r="B9297" s="257">
        <v>9234</v>
      </c>
      <c r="C9297" s="256">
        <v>88.656903990254307</v>
      </c>
    </row>
    <row r="9298" spans="2:3" x14ac:dyDescent="0.25">
      <c r="B9298" s="257">
        <v>9235</v>
      </c>
      <c r="C9298" s="256">
        <v>126.30433493238141</v>
      </c>
    </row>
    <row r="9299" spans="2:3" x14ac:dyDescent="0.25">
      <c r="B9299" s="257">
        <v>9236</v>
      </c>
      <c r="C9299" s="256">
        <v>104.52383942828884</v>
      </c>
    </row>
    <row r="9300" spans="2:3" x14ac:dyDescent="0.25">
      <c r="B9300" s="257">
        <v>9237</v>
      </c>
      <c r="C9300" s="256">
        <v>188.69102603369845</v>
      </c>
    </row>
    <row r="9301" spans="2:3" x14ac:dyDescent="0.25">
      <c r="B9301" s="257">
        <v>9238</v>
      </c>
      <c r="C9301" s="256">
        <v>137.31515908829928</v>
      </c>
    </row>
    <row r="9302" spans="2:3" x14ac:dyDescent="0.25">
      <c r="B9302" s="257">
        <v>9239</v>
      </c>
      <c r="C9302" s="256">
        <v>98.646029925526577</v>
      </c>
    </row>
    <row r="9303" spans="2:3" x14ac:dyDescent="0.25">
      <c r="B9303" s="257">
        <v>9240</v>
      </c>
      <c r="C9303" s="256">
        <v>136.75305194544086</v>
      </c>
    </row>
    <row r="9304" spans="2:3" x14ac:dyDescent="0.25">
      <c r="B9304" s="257">
        <v>9241</v>
      </c>
      <c r="C9304" s="256">
        <v>85.992605017939056</v>
      </c>
    </row>
    <row r="9305" spans="2:3" x14ac:dyDescent="0.25">
      <c r="B9305" s="257">
        <v>9242</v>
      </c>
      <c r="C9305" s="256">
        <v>125.56533410257921</v>
      </c>
    </row>
    <row r="9306" spans="2:3" x14ac:dyDescent="0.25">
      <c r="B9306" s="257">
        <v>9243</v>
      </c>
      <c r="C9306" s="256">
        <v>81.259926529308771</v>
      </c>
    </row>
    <row r="9307" spans="2:3" x14ac:dyDescent="0.25">
      <c r="B9307" s="257">
        <v>9244</v>
      </c>
      <c r="C9307" s="256">
        <v>139.82972130050661</v>
      </c>
    </row>
    <row r="9308" spans="2:3" x14ac:dyDescent="0.25">
      <c r="B9308" s="257">
        <v>9245</v>
      </c>
      <c r="C9308" s="256">
        <v>132.41331170825026</v>
      </c>
    </row>
    <row r="9309" spans="2:3" x14ac:dyDescent="0.25">
      <c r="B9309" s="257">
        <v>9246</v>
      </c>
      <c r="C9309" s="256">
        <v>87.434813447492616</v>
      </c>
    </row>
    <row r="9310" spans="2:3" x14ac:dyDescent="0.25">
      <c r="B9310" s="257">
        <v>9247</v>
      </c>
      <c r="C9310" s="256">
        <v>97.391776989706926</v>
      </c>
    </row>
    <row r="9311" spans="2:3" x14ac:dyDescent="0.25">
      <c r="B9311" s="257">
        <v>9248</v>
      </c>
      <c r="C9311" s="256">
        <v>146.75734729614632</v>
      </c>
    </row>
    <row r="9312" spans="2:3" x14ac:dyDescent="0.25">
      <c r="B9312" s="257">
        <v>9249</v>
      </c>
      <c r="C9312" s="256">
        <v>139.52222913910236</v>
      </c>
    </row>
    <row r="9313" spans="2:3" x14ac:dyDescent="0.25">
      <c r="B9313" s="257">
        <v>9250</v>
      </c>
      <c r="C9313" s="256">
        <v>129.23871039190382</v>
      </c>
    </row>
    <row r="9314" spans="2:3" x14ac:dyDescent="0.25">
      <c r="B9314" s="257">
        <v>9251</v>
      </c>
      <c r="C9314" s="256">
        <v>133.59024465711383</v>
      </c>
    </row>
    <row r="9315" spans="2:3" x14ac:dyDescent="0.25">
      <c r="B9315" s="257">
        <v>9252</v>
      </c>
      <c r="C9315" s="256">
        <v>130.48559973583355</v>
      </c>
    </row>
    <row r="9316" spans="2:3" x14ac:dyDescent="0.25">
      <c r="B9316" s="257">
        <v>9253</v>
      </c>
      <c r="C9316" s="256">
        <v>120.08729084272383</v>
      </c>
    </row>
    <row r="9317" spans="2:3" x14ac:dyDescent="0.25">
      <c r="B9317" s="257">
        <v>9254</v>
      </c>
      <c r="C9317" s="256">
        <v>120.54874951029751</v>
      </c>
    </row>
    <row r="9318" spans="2:3" x14ac:dyDescent="0.25">
      <c r="B9318" s="257">
        <v>9255</v>
      </c>
      <c r="C9318" s="256">
        <v>84.638657332624064</v>
      </c>
    </row>
    <row r="9319" spans="2:3" x14ac:dyDescent="0.25">
      <c r="B9319" s="257">
        <v>9256</v>
      </c>
      <c r="C9319" s="256">
        <v>119.39368550181028</v>
      </c>
    </row>
    <row r="9320" spans="2:3" x14ac:dyDescent="0.25">
      <c r="B9320" s="257">
        <v>9257</v>
      </c>
      <c r="C9320" s="256">
        <v>165.68369557829084</v>
      </c>
    </row>
    <row r="9321" spans="2:3" x14ac:dyDescent="0.25">
      <c r="B9321" s="257">
        <v>9258</v>
      </c>
      <c r="C9321" s="256">
        <v>138.10956551120523</v>
      </c>
    </row>
    <row r="9322" spans="2:3" x14ac:dyDescent="0.25">
      <c r="B9322" s="257">
        <v>9259</v>
      </c>
      <c r="C9322" s="256">
        <v>95.82071948289294</v>
      </c>
    </row>
    <row r="9323" spans="2:3" x14ac:dyDescent="0.25">
      <c r="B9323" s="257">
        <v>9260</v>
      </c>
      <c r="C9323" s="256">
        <v>140.44872392370078</v>
      </c>
    </row>
    <row r="9324" spans="2:3" x14ac:dyDescent="0.25">
      <c r="B9324" s="257">
        <v>9261</v>
      </c>
      <c r="C9324" s="256">
        <v>181.41270142758219</v>
      </c>
    </row>
    <row r="9325" spans="2:3" x14ac:dyDescent="0.25">
      <c r="B9325" s="257">
        <v>9262</v>
      </c>
      <c r="C9325" s="256">
        <v>134.44593021074959</v>
      </c>
    </row>
    <row r="9326" spans="2:3" x14ac:dyDescent="0.25">
      <c r="B9326" s="257">
        <v>9263</v>
      </c>
      <c r="C9326" s="256">
        <v>108.10333345172329</v>
      </c>
    </row>
    <row r="9327" spans="2:3" x14ac:dyDescent="0.25">
      <c r="B9327" s="257">
        <v>9264</v>
      </c>
      <c r="C9327" s="256">
        <v>99.185101340770359</v>
      </c>
    </row>
    <row r="9328" spans="2:3" x14ac:dyDescent="0.25">
      <c r="B9328" s="257">
        <v>9265</v>
      </c>
      <c r="C9328" s="256">
        <v>123.33761319510363</v>
      </c>
    </row>
    <row r="9329" spans="2:3" x14ac:dyDescent="0.25">
      <c r="B9329" s="257">
        <v>9266</v>
      </c>
      <c r="C9329" s="256">
        <v>110.37126215973447</v>
      </c>
    </row>
    <row r="9330" spans="2:3" x14ac:dyDescent="0.25">
      <c r="B9330" s="257">
        <v>9267</v>
      </c>
      <c r="C9330" s="256">
        <v>66.462486656201165</v>
      </c>
    </row>
    <row r="9331" spans="2:3" x14ac:dyDescent="0.25">
      <c r="B9331" s="257">
        <v>9268</v>
      </c>
      <c r="C9331" s="256">
        <v>58.094048585233473</v>
      </c>
    </row>
    <row r="9332" spans="2:3" x14ac:dyDescent="0.25">
      <c r="B9332" s="257">
        <v>9269</v>
      </c>
      <c r="C9332" s="256">
        <v>131.03211952733008</v>
      </c>
    </row>
    <row r="9333" spans="2:3" x14ac:dyDescent="0.25">
      <c r="B9333" s="257">
        <v>9270</v>
      </c>
      <c r="C9333" s="256">
        <v>130.02864296076129</v>
      </c>
    </row>
    <row r="9334" spans="2:3" x14ac:dyDescent="0.25">
      <c r="B9334" s="257">
        <v>9271</v>
      </c>
      <c r="C9334" s="256">
        <v>164.50125892989411</v>
      </c>
    </row>
    <row r="9335" spans="2:3" x14ac:dyDescent="0.25">
      <c r="B9335" s="257">
        <v>9272</v>
      </c>
      <c r="C9335" s="256">
        <v>86.897333640036265</v>
      </c>
    </row>
    <row r="9336" spans="2:3" x14ac:dyDescent="0.25">
      <c r="B9336" s="257">
        <v>9273</v>
      </c>
      <c r="C9336" s="256">
        <v>103.82525579798448</v>
      </c>
    </row>
    <row r="9337" spans="2:3" x14ac:dyDescent="0.25">
      <c r="B9337" s="257">
        <v>9274</v>
      </c>
      <c r="C9337" s="256">
        <v>67.315780229554079</v>
      </c>
    </row>
    <row r="9338" spans="2:3" x14ac:dyDescent="0.25">
      <c r="B9338" s="257">
        <v>9275</v>
      </c>
      <c r="C9338" s="256">
        <v>142.75896275172011</v>
      </c>
    </row>
    <row r="9339" spans="2:3" x14ac:dyDescent="0.25">
      <c r="B9339" s="257">
        <v>9276</v>
      </c>
      <c r="C9339" s="256">
        <v>133.89842155926706</v>
      </c>
    </row>
    <row r="9340" spans="2:3" x14ac:dyDescent="0.25">
      <c r="B9340" s="257">
        <v>9277</v>
      </c>
      <c r="C9340" s="256">
        <v>127.19583628198311</v>
      </c>
    </row>
    <row r="9341" spans="2:3" x14ac:dyDescent="0.25">
      <c r="B9341" s="257">
        <v>9278</v>
      </c>
      <c r="C9341" s="256">
        <v>135.59960406553665</v>
      </c>
    </row>
    <row r="9342" spans="2:3" x14ac:dyDescent="0.25">
      <c r="B9342" s="257">
        <v>9279</v>
      </c>
      <c r="C9342" s="256">
        <v>129.9233245296015</v>
      </c>
    </row>
    <row r="9343" spans="2:3" x14ac:dyDescent="0.25">
      <c r="B9343" s="257">
        <v>9280</v>
      </c>
      <c r="C9343" s="256">
        <v>108.19856051408519</v>
      </c>
    </row>
    <row r="9344" spans="2:3" x14ac:dyDescent="0.25">
      <c r="B9344" s="257">
        <v>9281</v>
      </c>
      <c r="C9344" s="256">
        <v>117.56905192489242</v>
      </c>
    </row>
    <row r="9345" spans="2:3" x14ac:dyDescent="0.25">
      <c r="B9345" s="257">
        <v>9282</v>
      </c>
      <c r="C9345" s="256">
        <v>98.813965196752648</v>
      </c>
    </row>
    <row r="9346" spans="2:3" x14ac:dyDescent="0.25">
      <c r="B9346" s="257">
        <v>9283</v>
      </c>
      <c r="C9346" s="256">
        <v>102.82097698571444</v>
      </c>
    </row>
    <row r="9347" spans="2:3" x14ac:dyDescent="0.25">
      <c r="B9347" s="257">
        <v>9284</v>
      </c>
      <c r="C9347" s="256">
        <v>129.68430143032691</v>
      </c>
    </row>
    <row r="9348" spans="2:3" x14ac:dyDescent="0.25">
      <c r="B9348" s="257">
        <v>9285</v>
      </c>
      <c r="C9348" s="256">
        <v>133.40031824251514</v>
      </c>
    </row>
    <row r="9349" spans="2:3" x14ac:dyDescent="0.25">
      <c r="B9349" s="257">
        <v>9286</v>
      </c>
      <c r="C9349" s="256">
        <v>108.50688619850291</v>
      </c>
    </row>
    <row r="9350" spans="2:3" x14ac:dyDescent="0.25">
      <c r="B9350" s="257">
        <v>9287</v>
      </c>
      <c r="C9350" s="256">
        <v>95.901588903750181</v>
      </c>
    </row>
    <row r="9351" spans="2:3" x14ac:dyDescent="0.25">
      <c r="B9351" s="257">
        <v>9288</v>
      </c>
      <c r="C9351" s="256">
        <v>90.274235906215154</v>
      </c>
    </row>
    <row r="9352" spans="2:3" x14ac:dyDescent="0.25">
      <c r="B9352" s="257">
        <v>9289</v>
      </c>
      <c r="C9352" s="256">
        <v>113.43961088247951</v>
      </c>
    </row>
    <row r="9353" spans="2:3" x14ac:dyDescent="0.25">
      <c r="B9353" s="257">
        <v>9290</v>
      </c>
      <c r="C9353" s="256">
        <v>128.62071849545697</v>
      </c>
    </row>
    <row r="9354" spans="2:3" x14ac:dyDescent="0.25">
      <c r="B9354" s="257">
        <v>9291</v>
      </c>
      <c r="C9354" s="256">
        <v>119.48864272194805</v>
      </c>
    </row>
    <row r="9355" spans="2:3" x14ac:dyDescent="0.25">
      <c r="B9355" s="257">
        <v>9292</v>
      </c>
      <c r="C9355" s="256">
        <v>106.48220877781685</v>
      </c>
    </row>
    <row r="9356" spans="2:3" x14ac:dyDescent="0.25">
      <c r="B9356" s="257">
        <v>9293</v>
      </c>
      <c r="C9356" s="256">
        <v>101.4090667088694</v>
      </c>
    </row>
    <row r="9357" spans="2:3" x14ac:dyDescent="0.25">
      <c r="B9357" s="257">
        <v>9294</v>
      </c>
      <c r="C9357" s="256">
        <v>97.996574220123506</v>
      </c>
    </row>
    <row r="9358" spans="2:3" x14ac:dyDescent="0.25">
      <c r="B9358" s="257">
        <v>9295</v>
      </c>
      <c r="C9358" s="256">
        <v>72.880871049514809</v>
      </c>
    </row>
    <row r="9359" spans="2:3" x14ac:dyDescent="0.25">
      <c r="B9359" s="257">
        <v>9296</v>
      </c>
      <c r="C9359" s="256">
        <v>115.99022159712105</v>
      </c>
    </row>
    <row r="9360" spans="2:3" x14ac:dyDescent="0.25">
      <c r="B9360" s="257">
        <v>9297</v>
      </c>
      <c r="C9360" s="256">
        <v>138.28025424456132</v>
      </c>
    </row>
    <row r="9361" spans="2:3" x14ac:dyDescent="0.25">
      <c r="B9361" s="257">
        <v>9298</v>
      </c>
      <c r="C9361" s="256">
        <v>133.33020248109716</v>
      </c>
    </row>
    <row r="9362" spans="2:3" x14ac:dyDescent="0.25">
      <c r="B9362" s="257">
        <v>9299</v>
      </c>
      <c r="C9362" s="256">
        <v>90.614620644019226</v>
      </c>
    </row>
    <row r="9363" spans="2:3" x14ac:dyDescent="0.25">
      <c r="B9363" s="257">
        <v>9300</v>
      </c>
      <c r="C9363" s="256">
        <v>75.05261151183872</v>
      </c>
    </row>
    <row r="9364" spans="2:3" x14ac:dyDescent="0.25">
      <c r="B9364" s="257">
        <v>9301</v>
      </c>
      <c r="C9364" s="256">
        <v>89.143637396971684</v>
      </c>
    </row>
    <row r="9365" spans="2:3" x14ac:dyDescent="0.25">
      <c r="B9365" s="257">
        <v>9302</v>
      </c>
      <c r="C9365" s="256">
        <v>144.49504237186437</v>
      </c>
    </row>
    <row r="9366" spans="2:3" x14ac:dyDescent="0.25">
      <c r="B9366" s="257">
        <v>9303</v>
      </c>
      <c r="C9366" s="256">
        <v>138.91667011659248</v>
      </c>
    </row>
    <row r="9367" spans="2:3" x14ac:dyDescent="0.25">
      <c r="B9367" s="257">
        <v>9304</v>
      </c>
      <c r="C9367" s="256">
        <v>128.27382148200851</v>
      </c>
    </row>
    <row r="9368" spans="2:3" x14ac:dyDescent="0.25">
      <c r="B9368" s="257">
        <v>9305</v>
      </c>
      <c r="C9368" s="256">
        <v>134.01465748684757</v>
      </c>
    </row>
    <row r="9369" spans="2:3" x14ac:dyDescent="0.25">
      <c r="B9369" s="257">
        <v>9306</v>
      </c>
      <c r="C9369" s="256">
        <v>69.963773755658622</v>
      </c>
    </row>
    <row r="9370" spans="2:3" x14ac:dyDescent="0.25">
      <c r="B9370" s="257">
        <v>9307</v>
      </c>
      <c r="C9370" s="256">
        <v>129.28426863666581</v>
      </c>
    </row>
    <row r="9371" spans="2:3" x14ac:dyDescent="0.25">
      <c r="B9371" s="257">
        <v>9308</v>
      </c>
      <c r="C9371" s="256">
        <v>110.52160691247164</v>
      </c>
    </row>
    <row r="9372" spans="2:3" x14ac:dyDescent="0.25">
      <c r="B9372" s="257">
        <v>9309</v>
      </c>
      <c r="C9372" s="256">
        <v>103.55845463873398</v>
      </c>
    </row>
    <row r="9373" spans="2:3" x14ac:dyDescent="0.25">
      <c r="B9373" s="257">
        <v>9310</v>
      </c>
      <c r="C9373" s="256">
        <v>94.058305606304486</v>
      </c>
    </row>
    <row r="9374" spans="2:3" x14ac:dyDescent="0.25">
      <c r="B9374" s="257">
        <v>9311</v>
      </c>
      <c r="C9374" s="256">
        <v>136.38025430932817</v>
      </c>
    </row>
    <row r="9375" spans="2:3" x14ac:dyDescent="0.25">
      <c r="B9375" s="257">
        <v>9312</v>
      </c>
      <c r="C9375" s="256">
        <v>135.98640569364812</v>
      </c>
    </row>
    <row r="9376" spans="2:3" x14ac:dyDescent="0.25">
      <c r="B9376" s="257">
        <v>9313</v>
      </c>
      <c r="C9376" s="256">
        <v>120.84514868542927</v>
      </c>
    </row>
    <row r="9377" spans="2:3" x14ac:dyDescent="0.25">
      <c r="B9377" s="257">
        <v>9314</v>
      </c>
      <c r="C9377" s="256">
        <v>123.48461639510893</v>
      </c>
    </row>
    <row r="9378" spans="2:3" x14ac:dyDescent="0.25">
      <c r="B9378" s="257">
        <v>9315</v>
      </c>
      <c r="C9378" s="256">
        <v>110.25844970287928</v>
      </c>
    </row>
    <row r="9379" spans="2:3" x14ac:dyDescent="0.25">
      <c r="B9379" s="257">
        <v>9316</v>
      </c>
      <c r="C9379" s="256">
        <v>84.323875782158083</v>
      </c>
    </row>
    <row r="9380" spans="2:3" x14ac:dyDescent="0.25">
      <c r="B9380" s="257">
        <v>9317</v>
      </c>
      <c r="C9380" s="256">
        <v>135.10631854765384</v>
      </c>
    </row>
    <row r="9381" spans="2:3" x14ac:dyDescent="0.25">
      <c r="B9381" s="257">
        <v>9318</v>
      </c>
      <c r="C9381" s="256">
        <v>107.62345833714059</v>
      </c>
    </row>
    <row r="9382" spans="2:3" x14ac:dyDescent="0.25">
      <c r="B9382" s="257">
        <v>9319</v>
      </c>
      <c r="C9382" s="256">
        <v>121.96412558118627</v>
      </c>
    </row>
    <row r="9383" spans="2:3" x14ac:dyDescent="0.25">
      <c r="B9383" s="257">
        <v>9320</v>
      </c>
      <c r="C9383" s="256">
        <v>109.46336803876495</v>
      </c>
    </row>
    <row r="9384" spans="2:3" x14ac:dyDescent="0.25">
      <c r="B9384" s="257">
        <v>9321</v>
      </c>
      <c r="C9384" s="256">
        <v>142.08521875169399</v>
      </c>
    </row>
    <row r="9385" spans="2:3" x14ac:dyDescent="0.25">
      <c r="B9385" s="257">
        <v>9322</v>
      </c>
      <c r="C9385" s="256">
        <v>111.77215358389702</v>
      </c>
    </row>
    <row r="9386" spans="2:3" x14ac:dyDescent="0.25">
      <c r="B9386" s="257">
        <v>9323</v>
      </c>
      <c r="C9386" s="256">
        <v>141.63311146032112</v>
      </c>
    </row>
    <row r="9387" spans="2:3" x14ac:dyDescent="0.25">
      <c r="B9387" s="257">
        <v>9324</v>
      </c>
      <c r="C9387" s="256">
        <v>100.81721209127411</v>
      </c>
    </row>
    <row r="9388" spans="2:3" x14ac:dyDescent="0.25">
      <c r="B9388" s="257">
        <v>9325</v>
      </c>
      <c r="C9388" s="256">
        <v>150.31913301612101</v>
      </c>
    </row>
    <row r="9389" spans="2:3" x14ac:dyDescent="0.25">
      <c r="B9389" s="257">
        <v>9326</v>
      </c>
      <c r="C9389" s="256">
        <v>106.45071056396816</v>
      </c>
    </row>
    <row r="9390" spans="2:3" x14ac:dyDescent="0.25">
      <c r="B9390" s="257">
        <v>9327</v>
      </c>
      <c r="C9390" s="256">
        <v>119.12570001255449</v>
      </c>
    </row>
    <row r="9391" spans="2:3" x14ac:dyDescent="0.25">
      <c r="B9391" s="257">
        <v>9328</v>
      </c>
      <c r="C9391" s="256">
        <v>145.458864447542</v>
      </c>
    </row>
    <row r="9392" spans="2:3" x14ac:dyDescent="0.25">
      <c r="B9392" s="257">
        <v>9329</v>
      </c>
      <c r="C9392" s="256">
        <v>121.09863165171285</v>
      </c>
    </row>
    <row r="9393" spans="2:3" x14ac:dyDescent="0.25">
      <c r="B9393" s="257">
        <v>9330</v>
      </c>
      <c r="C9393" s="256">
        <v>102.13040908798234</v>
      </c>
    </row>
    <row r="9394" spans="2:3" x14ac:dyDescent="0.25">
      <c r="B9394" s="257">
        <v>9331</v>
      </c>
      <c r="C9394" s="256">
        <v>101.79376357051621</v>
      </c>
    </row>
    <row r="9395" spans="2:3" x14ac:dyDescent="0.25">
      <c r="B9395" s="257">
        <v>9332</v>
      </c>
      <c r="C9395" s="256">
        <v>112.92665019901081</v>
      </c>
    </row>
    <row r="9396" spans="2:3" x14ac:dyDescent="0.25">
      <c r="B9396" s="257">
        <v>9333</v>
      </c>
      <c r="C9396" s="256">
        <v>110.95180372928296</v>
      </c>
    </row>
    <row r="9397" spans="2:3" x14ac:dyDescent="0.25">
      <c r="B9397" s="257">
        <v>9334</v>
      </c>
      <c r="C9397" s="256">
        <v>113.83225650028922</v>
      </c>
    </row>
    <row r="9398" spans="2:3" x14ac:dyDescent="0.25">
      <c r="B9398" s="257">
        <v>9335</v>
      </c>
      <c r="C9398" s="256">
        <v>150.39592438279706</v>
      </c>
    </row>
    <row r="9399" spans="2:3" x14ac:dyDescent="0.25">
      <c r="B9399" s="257">
        <v>9336</v>
      </c>
      <c r="C9399" s="256">
        <v>126.96678975713439</v>
      </c>
    </row>
    <row r="9400" spans="2:3" x14ac:dyDescent="0.25">
      <c r="B9400" s="257">
        <v>9337</v>
      </c>
      <c r="C9400" s="256">
        <v>158.56603176034639</v>
      </c>
    </row>
    <row r="9401" spans="2:3" x14ac:dyDescent="0.25">
      <c r="B9401" s="257">
        <v>9338</v>
      </c>
      <c r="C9401" s="256">
        <v>110.04458773507731</v>
      </c>
    </row>
    <row r="9402" spans="2:3" x14ac:dyDescent="0.25">
      <c r="B9402" s="257">
        <v>9339</v>
      </c>
      <c r="C9402" s="256">
        <v>114.74466048264341</v>
      </c>
    </row>
    <row r="9403" spans="2:3" x14ac:dyDescent="0.25">
      <c r="B9403" s="257">
        <v>9340</v>
      </c>
      <c r="C9403" s="256">
        <v>141.17815456175384</v>
      </c>
    </row>
    <row r="9404" spans="2:3" x14ac:dyDescent="0.25">
      <c r="B9404" s="257">
        <v>9341</v>
      </c>
      <c r="C9404" s="256">
        <v>65.250821099246622</v>
      </c>
    </row>
    <row r="9405" spans="2:3" x14ac:dyDescent="0.25">
      <c r="B9405" s="257">
        <v>9342</v>
      </c>
      <c r="C9405" s="256">
        <v>100.4665273958923</v>
      </c>
    </row>
    <row r="9406" spans="2:3" x14ac:dyDescent="0.25">
      <c r="B9406" s="257">
        <v>9343</v>
      </c>
      <c r="C9406" s="256">
        <v>145.17276642975</v>
      </c>
    </row>
    <row r="9407" spans="2:3" x14ac:dyDescent="0.25">
      <c r="B9407" s="257">
        <v>9344</v>
      </c>
      <c r="C9407" s="256">
        <v>107.17875128506297</v>
      </c>
    </row>
    <row r="9408" spans="2:3" x14ac:dyDescent="0.25">
      <c r="B9408" s="257">
        <v>9345</v>
      </c>
      <c r="C9408" s="256">
        <v>70.139799813138694</v>
      </c>
    </row>
    <row r="9409" spans="2:3" x14ac:dyDescent="0.25">
      <c r="B9409" s="257">
        <v>9346</v>
      </c>
      <c r="C9409" s="256">
        <v>83.705487157854336</v>
      </c>
    </row>
    <row r="9410" spans="2:3" x14ac:dyDescent="0.25">
      <c r="B9410" s="257">
        <v>9347</v>
      </c>
      <c r="C9410" s="256">
        <v>99.590118958617154</v>
      </c>
    </row>
    <row r="9411" spans="2:3" x14ac:dyDescent="0.25">
      <c r="B9411" s="257">
        <v>9348</v>
      </c>
      <c r="C9411" s="256">
        <v>130.36442432469124</v>
      </c>
    </row>
    <row r="9412" spans="2:3" x14ac:dyDescent="0.25">
      <c r="B9412" s="257">
        <v>9349</v>
      </c>
      <c r="C9412" s="256">
        <v>123.57130059661657</v>
      </c>
    </row>
    <row r="9413" spans="2:3" x14ac:dyDescent="0.25">
      <c r="B9413" s="257">
        <v>9350</v>
      </c>
      <c r="C9413" s="256">
        <v>108.79426703740083</v>
      </c>
    </row>
    <row r="9414" spans="2:3" x14ac:dyDescent="0.25">
      <c r="B9414" s="257">
        <v>9351</v>
      </c>
      <c r="C9414" s="256">
        <v>137.13983742269497</v>
      </c>
    </row>
    <row r="9415" spans="2:3" x14ac:dyDescent="0.25">
      <c r="B9415" s="257">
        <v>9352</v>
      </c>
      <c r="C9415" s="256">
        <v>97.906269319076415</v>
      </c>
    </row>
    <row r="9416" spans="2:3" x14ac:dyDescent="0.25">
      <c r="B9416" s="257">
        <v>9353</v>
      </c>
      <c r="C9416" s="256">
        <v>111.42942808344864</v>
      </c>
    </row>
    <row r="9417" spans="2:3" x14ac:dyDescent="0.25">
      <c r="B9417" s="257">
        <v>9354</v>
      </c>
      <c r="C9417" s="256">
        <v>102.66646990340158</v>
      </c>
    </row>
    <row r="9418" spans="2:3" x14ac:dyDescent="0.25">
      <c r="B9418" s="257">
        <v>9355</v>
      </c>
      <c r="C9418" s="256">
        <v>136.84228927737092</v>
      </c>
    </row>
    <row r="9419" spans="2:3" x14ac:dyDescent="0.25">
      <c r="B9419" s="257">
        <v>9356</v>
      </c>
      <c r="C9419" s="256">
        <v>82.142855032327759</v>
      </c>
    </row>
    <row r="9420" spans="2:3" x14ac:dyDescent="0.25">
      <c r="B9420" s="257">
        <v>9357</v>
      </c>
      <c r="C9420" s="256">
        <v>92.082064856490888</v>
      </c>
    </row>
    <row r="9421" spans="2:3" x14ac:dyDescent="0.25">
      <c r="B9421" s="257">
        <v>9358</v>
      </c>
      <c r="C9421" s="256">
        <v>144.44941783610679</v>
      </c>
    </row>
    <row r="9422" spans="2:3" x14ac:dyDescent="0.25">
      <c r="B9422" s="257">
        <v>9359</v>
      </c>
      <c r="C9422" s="256">
        <v>91.353668916504915</v>
      </c>
    </row>
    <row r="9423" spans="2:3" x14ac:dyDescent="0.25">
      <c r="B9423" s="257">
        <v>9360</v>
      </c>
      <c r="C9423" s="256">
        <v>119.00345910201231</v>
      </c>
    </row>
    <row r="9424" spans="2:3" x14ac:dyDescent="0.25">
      <c r="B9424" s="257">
        <v>9361</v>
      </c>
      <c r="C9424" s="256">
        <v>121.3976269430505</v>
      </c>
    </row>
    <row r="9425" spans="2:3" x14ac:dyDescent="0.25">
      <c r="B9425" s="257">
        <v>9362</v>
      </c>
      <c r="C9425" s="256">
        <v>131.20054106900895</v>
      </c>
    </row>
    <row r="9426" spans="2:3" x14ac:dyDescent="0.25">
      <c r="B9426" s="257">
        <v>9363</v>
      </c>
      <c r="C9426" s="256">
        <v>85.0680102270871</v>
      </c>
    </row>
    <row r="9427" spans="2:3" x14ac:dyDescent="0.25">
      <c r="B9427" s="257">
        <v>9364</v>
      </c>
      <c r="C9427" s="256">
        <v>126.96249083969175</v>
      </c>
    </row>
    <row r="9428" spans="2:3" x14ac:dyDescent="0.25">
      <c r="B9428" s="257">
        <v>9365</v>
      </c>
      <c r="C9428" s="256">
        <v>85.543734170912202</v>
      </c>
    </row>
    <row r="9429" spans="2:3" x14ac:dyDescent="0.25">
      <c r="B9429" s="257">
        <v>9366</v>
      </c>
      <c r="C9429" s="256">
        <v>135.55037001250366</v>
      </c>
    </row>
    <row r="9430" spans="2:3" x14ac:dyDescent="0.25">
      <c r="B9430" s="257">
        <v>9367</v>
      </c>
      <c r="C9430" s="256">
        <v>110.02384087839728</v>
      </c>
    </row>
    <row r="9431" spans="2:3" x14ac:dyDescent="0.25">
      <c r="B9431" s="257">
        <v>9368</v>
      </c>
      <c r="C9431" s="256">
        <v>134.51144800348058</v>
      </c>
    </row>
    <row r="9432" spans="2:3" x14ac:dyDescent="0.25">
      <c r="B9432" s="257">
        <v>9369</v>
      </c>
      <c r="C9432" s="256">
        <v>119.37619857831301</v>
      </c>
    </row>
    <row r="9433" spans="2:3" x14ac:dyDescent="0.25">
      <c r="B9433" s="257">
        <v>9370</v>
      </c>
      <c r="C9433" s="256">
        <v>98.444819626497804</v>
      </c>
    </row>
    <row r="9434" spans="2:3" x14ac:dyDescent="0.25">
      <c r="B9434" s="257">
        <v>9371</v>
      </c>
      <c r="C9434" s="256">
        <v>120.9079972782701</v>
      </c>
    </row>
    <row r="9435" spans="2:3" x14ac:dyDescent="0.25">
      <c r="B9435" s="257">
        <v>9372</v>
      </c>
      <c r="C9435" s="256">
        <v>122.95460853890194</v>
      </c>
    </row>
    <row r="9436" spans="2:3" x14ac:dyDescent="0.25">
      <c r="B9436" s="257">
        <v>9373</v>
      </c>
      <c r="C9436" s="256">
        <v>158.72860793540781</v>
      </c>
    </row>
    <row r="9437" spans="2:3" x14ac:dyDescent="0.25">
      <c r="B9437" s="257">
        <v>9374</v>
      </c>
      <c r="C9437" s="256">
        <v>98.932184290308697</v>
      </c>
    </row>
    <row r="9438" spans="2:3" x14ac:dyDescent="0.25">
      <c r="B9438" s="257">
        <v>9375</v>
      </c>
      <c r="C9438" s="256">
        <v>148.3986221842178</v>
      </c>
    </row>
    <row r="9439" spans="2:3" x14ac:dyDescent="0.25">
      <c r="B9439" s="257">
        <v>9376</v>
      </c>
      <c r="C9439" s="256">
        <v>84.851586744992034</v>
      </c>
    </row>
    <row r="9440" spans="2:3" x14ac:dyDescent="0.25">
      <c r="B9440" s="257">
        <v>9377</v>
      </c>
      <c r="C9440" s="256">
        <v>96.146391950169729</v>
      </c>
    </row>
    <row r="9441" spans="2:3" x14ac:dyDescent="0.25">
      <c r="B9441" s="257">
        <v>9378</v>
      </c>
      <c r="C9441" s="256">
        <v>127.61862345546037</v>
      </c>
    </row>
    <row r="9442" spans="2:3" x14ac:dyDescent="0.25">
      <c r="B9442" s="257">
        <v>9379</v>
      </c>
      <c r="C9442" s="256">
        <v>119.70305959662953</v>
      </c>
    </row>
    <row r="9443" spans="2:3" x14ac:dyDescent="0.25">
      <c r="B9443" s="257">
        <v>9380</v>
      </c>
      <c r="C9443" s="256">
        <v>137.02009613840775</v>
      </c>
    </row>
    <row r="9444" spans="2:3" x14ac:dyDescent="0.25">
      <c r="B9444" s="257">
        <v>9381</v>
      </c>
      <c r="C9444" s="256">
        <v>93.96169562573705</v>
      </c>
    </row>
    <row r="9445" spans="2:3" x14ac:dyDescent="0.25">
      <c r="B9445" s="257">
        <v>9382</v>
      </c>
      <c r="C9445" s="256">
        <v>179.89243718688229</v>
      </c>
    </row>
    <row r="9446" spans="2:3" x14ac:dyDescent="0.25">
      <c r="B9446" s="257">
        <v>9383</v>
      </c>
      <c r="C9446" s="256">
        <v>107.04764390777081</v>
      </c>
    </row>
    <row r="9447" spans="2:3" x14ac:dyDescent="0.25">
      <c r="B9447" s="257">
        <v>9384</v>
      </c>
      <c r="C9447" s="256">
        <v>83.984197311372355</v>
      </c>
    </row>
    <row r="9448" spans="2:3" x14ac:dyDescent="0.25">
      <c r="B9448" s="257">
        <v>9385</v>
      </c>
      <c r="C9448" s="256">
        <v>81.173970604265349</v>
      </c>
    </row>
    <row r="9449" spans="2:3" x14ac:dyDescent="0.25">
      <c r="B9449" s="257">
        <v>9386</v>
      </c>
      <c r="C9449" s="256">
        <v>145.43348271841819</v>
      </c>
    </row>
    <row r="9450" spans="2:3" x14ac:dyDescent="0.25">
      <c r="B9450" s="257">
        <v>9387</v>
      </c>
      <c r="C9450" s="256">
        <v>106.03354078962245</v>
      </c>
    </row>
    <row r="9451" spans="2:3" x14ac:dyDescent="0.25">
      <c r="B9451" s="257">
        <v>9388</v>
      </c>
      <c r="C9451" s="256">
        <v>122.91656544979323</v>
      </c>
    </row>
    <row r="9452" spans="2:3" x14ac:dyDescent="0.25">
      <c r="B9452" s="257">
        <v>9389</v>
      </c>
      <c r="C9452" s="256">
        <v>119.40767738171515</v>
      </c>
    </row>
    <row r="9453" spans="2:3" x14ac:dyDescent="0.25">
      <c r="B9453" s="257">
        <v>9390</v>
      </c>
      <c r="C9453" s="256">
        <v>71.730285593828512</v>
      </c>
    </row>
    <row r="9454" spans="2:3" x14ac:dyDescent="0.25">
      <c r="B9454" s="257">
        <v>9391</v>
      </c>
      <c r="C9454" s="256">
        <v>118.06619678315278</v>
      </c>
    </row>
    <row r="9455" spans="2:3" x14ac:dyDescent="0.25">
      <c r="B9455" s="257">
        <v>9392</v>
      </c>
      <c r="C9455" s="256">
        <v>90.780342125615718</v>
      </c>
    </row>
    <row r="9456" spans="2:3" x14ac:dyDescent="0.25">
      <c r="B9456" s="257">
        <v>9393</v>
      </c>
      <c r="C9456" s="256">
        <v>112.78988341146234</v>
      </c>
    </row>
    <row r="9457" spans="2:3" x14ac:dyDescent="0.25">
      <c r="B9457" s="257">
        <v>9394</v>
      </c>
      <c r="C9457" s="256">
        <v>134.64313233802631</v>
      </c>
    </row>
    <row r="9458" spans="2:3" x14ac:dyDescent="0.25">
      <c r="B9458" s="257">
        <v>9395</v>
      </c>
      <c r="C9458" s="256">
        <v>102.90036786073634</v>
      </c>
    </row>
    <row r="9459" spans="2:3" x14ac:dyDescent="0.25">
      <c r="B9459" s="257">
        <v>9396</v>
      </c>
      <c r="C9459" s="256">
        <v>102.94564961131346</v>
      </c>
    </row>
    <row r="9460" spans="2:3" x14ac:dyDescent="0.25">
      <c r="B9460" s="257">
        <v>9397</v>
      </c>
      <c r="C9460" s="256">
        <v>181.21864603515093</v>
      </c>
    </row>
    <row r="9461" spans="2:3" x14ac:dyDescent="0.25">
      <c r="B9461" s="257">
        <v>9398</v>
      </c>
      <c r="C9461" s="256">
        <v>139.11946715475102</v>
      </c>
    </row>
    <row r="9462" spans="2:3" x14ac:dyDescent="0.25">
      <c r="B9462" s="257">
        <v>9399</v>
      </c>
      <c r="C9462" s="256">
        <v>80.69501477896668</v>
      </c>
    </row>
    <row r="9463" spans="2:3" x14ac:dyDescent="0.25">
      <c r="B9463" s="257">
        <v>9400</v>
      </c>
      <c r="C9463" s="256">
        <v>72.506533017063532</v>
      </c>
    </row>
    <row r="9464" spans="2:3" x14ac:dyDescent="0.25">
      <c r="B9464" s="257">
        <v>9401</v>
      </c>
      <c r="C9464" s="256">
        <v>126.14920831062751</v>
      </c>
    </row>
    <row r="9465" spans="2:3" x14ac:dyDescent="0.25">
      <c r="B9465" s="257">
        <v>9402</v>
      </c>
      <c r="C9465" s="256">
        <v>118.43700775123848</v>
      </c>
    </row>
    <row r="9466" spans="2:3" x14ac:dyDescent="0.25">
      <c r="B9466" s="257">
        <v>9403</v>
      </c>
      <c r="C9466" s="256">
        <v>94.819944339423373</v>
      </c>
    </row>
    <row r="9467" spans="2:3" x14ac:dyDescent="0.25">
      <c r="B9467" s="257">
        <v>9404</v>
      </c>
      <c r="C9467" s="256">
        <v>98.513038792247812</v>
      </c>
    </row>
    <row r="9468" spans="2:3" x14ac:dyDescent="0.25">
      <c r="B9468" s="257">
        <v>9405</v>
      </c>
      <c r="C9468" s="256">
        <v>119.93914600801119</v>
      </c>
    </row>
    <row r="9469" spans="2:3" x14ac:dyDescent="0.25">
      <c r="B9469" s="257">
        <v>9406</v>
      </c>
      <c r="C9469" s="256">
        <v>135.58110387444373</v>
      </c>
    </row>
    <row r="9470" spans="2:3" x14ac:dyDescent="0.25">
      <c r="B9470" s="257">
        <v>9407</v>
      </c>
      <c r="C9470" s="256">
        <v>142.60987011724276</v>
      </c>
    </row>
    <row r="9471" spans="2:3" x14ac:dyDescent="0.25">
      <c r="B9471" s="257">
        <v>9408</v>
      </c>
      <c r="C9471" s="256">
        <v>141.18592409342287</v>
      </c>
    </row>
    <row r="9472" spans="2:3" x14ac:dyDescent="0.25">
      <c r="B9472" s="257">
        <v>9409</v>
      </c>
      <c r="C9472" s="256">
        <v>151.08560197596771</v>
      </c>
    </row>
    <row r="9473" spans="2:3" x14ac:dyDescent="0.25">
      <c r="B9473" s="257">
        <v>9410</v>
      </c>
      <c r="C9473" s="256">
        <v>115.36959088145865</v>
      </c>
    </row>
    <row r="9474" spans="2:3" x14ac:dyDescent="0.25">
      <c r="B9474" s="257">
        <v>9411</v>
      </c>
      <c r="C9474" s="256">
        <v>107.99804960632835</v>
      </c>
    </row>
    <row r="9475" spans="2:3" x14ac:dyDescent="0.25">
      <c r="B9475" s="257">
        <v>9412</v>
      </c>
      <c r="C9475" s="256">
        <v>140.06626068095201</v>
      </c>
    </row>
    <row r="9476" spans="2:3" x14ac:dyDescent="0.25">
      <c r="B9476" s="257">
        <v>9413</v>
      </c>
      <c r="C9476" s="256">
        <v>198.51889546463372</v>
      </c>
    </row>
    <row r="9477" spans="2:3" x14ac:dyDescent="0.25">
      <c r="B9477" s="257">
        <v>9414</v>
      </c>
      <c r="C9477" s="256">
        <v>160.52990153760464</v>
      </c>
    </row>
    <row r="9478" spans="2:3" x14ac:dyDescent="0.25">
      <c r="B9478" s="257">
        <v>9415</v>
      </c>
      <c r="C9478" s="256">
        <v>128.37851511915221</v>
      </c>
    </row>
    <row r="9479" spans="2:3" x14ac:dyDescent="0.25">
      <c r="B9479" s="257">
        <v>9416</v>
      </c>
      <c r="C9479" s="256">
        <v>108.97175104944054</v>
      </c>
    </row>
    <row r="9480" spans="2:3" x14ac:dyDescent="0.25">
      <c r="B9480" s="257">
        <v>9417</v>
      </c>
      <c r="C9480" s="256">
        <v>89.348593935849649</v>
      </c>
    </row>
    <row r="9481" spans="2:3" x14ac:dyDescent="0.25">
      <c r="B9481" s="257">
        <v>9418</v>
      </c>
      <c r="C9481" s="256">
        <v>112.43914539093808</v>
      </c>
    </row>
    <row r="9482" spans="2:3" x14ac:dyDescent="0.25">
      <c r="B9482" s="257">
        <v>9419</v>
      </c>
      <c r="C9482" s="256">
        <v>144.44755648392169</v>
      </c>
    </row>
    <row r="9483" spans="2:3" x14ac:dyDescent="0.25">
      <c r="B9483" s="257">
        <v>9420</v>
      </c>
      <c r="C9483" s="256">
        <v>81.973331508102405</v>
      </c>
    </row>
    <row r="9484" spans="2:3" x14ac:dyDescent="0.25">
      <c r="B9484" s="257">
        <v>9421</v>
      </c>
      <c r="C9484" s="256">
        <v>123.68210162293639</v>
      </c>
    </row>
    <row r="9485" spans="2:3" x14ac:dyDescent="0.25">
      <c r="B9485" s="257">
        <v>9422</v>
      </c>
      <c r="C9485" s="256">
        <v>128.15853402352499</v>
      </c>
    </row>
    <row r="9486" spans="2:3" x14ac:dyDescent="0.25">
      <c r="B9486" s="257">
        <v>9423</v>
      </c>
      <c r="C9486" s="256">
        <v>62.542871451305643</v>
      </c>
    </row>
    <row r="9487" spans="2:3" x14ac:dyDescent="0.25">
      <c r="B9487" s="257">
        <v>9424</v>
      </c>
      <c r="C9487" s="256">
        <v>120.98827300670949</v>
      </c>
    </row>
    <row r="9488" spans="2:3" x14ac:dyDescent="0.25">
      <c r="B9488" s="257">
        <v>9425</v>
      </c>
      <c r="C9488" s="256">
        <v>139.84068221386542</v>
      </c>
    </row>
    <row r="9489" spans="2:3" x14ac:dyDescent="0.25">
      <c r="B9489" s="257">
        <v>9426</v>
      </c>
      <c r="C9489" s="256">
        <v>114.49514859693721</v>
      </c>
    </row>
    <row r="9490" spans="2:3" x14ac:dyDescent="0.25">
      <c r="B9490" s="257">
        <v>9427</v>
      </c>
      <c r="C9490" s="256">
        <v>127.64718461298128</v>
      </c>
    </row>
    <row r="9491" spans="2:3" x14ac:dyDescent="0.25">
      <c r="B9491" s="257">
        <v>9428</v>
      </c>
      <c r="C9491" s="256">
        <v>104.22393840467417</v>
      </c>
    </row>
    <row r="9492" spans="2:3" x14ac:dyDescent="0.25">
      <c r="B9492" s="257">
        <v>9429</v>
      </c>
      <c r="C9492" s="256">
        <v>148.77051211879939</v>
      </c>
    </row>
    <row r="9493" spans="2:3" x14ac:dyDescent="0.25">
      <c r="B9493" s="257">
        <v>9430</v>
      </c>
      <c r="C9493" s="256">
        <v>128.61032560669864</v>
      </c>
    </row>
    <row r="9494" spans="2:3" x14ac:dyDescent="0.25">
      <c r="B9494" s="257">
        <v>9431</v>
      </c>
      <c r="C9494" s="256">
        <v>136.2168804720354</v>
      </c>
    </row>
    <row r="9495" spans="2:3" x14ac:dyDescent="0.25">
      <c r="B9495" s="257">
        <v>9432</v>
      </c>
      <c r="C9495" s="256">
        <v>118.11758485901694</v>
      </c>
    </row>
    <row r="9496" spans="2:3" x14ac:dyDescent="0.25">
      <c r="B9496" s="257">
        <v>9433</v>
      </c>
      <c r="C9496" s="256">
        <v>144.24938927192122</v>
      </c>
    </row>
    <row r="9497" spans="2:3" x14ac:dyDescent="0.25">
      <c r="B9497" s="257">
        <v>9434</v>
      </c>
      <c r="C9497" s="256">
        <v>84.81929933889711</v>
      </c>
    </row>
    <row r="9498" spans="2:3" x14ac:dyDescent="0.25">
      <c r="B9498" s="257">
        <v>9435</v>
      </c>
      <c r="C9498" s="256">
        <v>62.343920825581804</v>
      </c>
    </row>
    <row r="9499" spans="2:3" x14ac:dyDescent="0.25">
      <c r="B9499" s="257">
        <v>9436</v>
      </c>
      <c r="C9499" s="256">
        <v>97.601324867963427</v>
      </c>
    </row>
    <row r="9500" spans="2:3" x14ac:dyDescent="0.25">
      <c r="B9500" s="257">
        <v>9437</v>
      </c>
      <c r="C9500" s="256">
        <v>147.33738686729586</v>
      </c>
    </row>
    <row r="9501" spans="2:3" x14ac:dyDescent="0.25">
      <c r="B9501" s="257">
        <v>9438</v>
      </c>
      <c r="C9501" s="256">
        <v>126.27600442580292</v>
      </c>
    </row>
    <row r="9502" spans="2:3" x14ac:dyDescent="0.25">
      <c r="B9502" s="257">
        <v>9439</v>
      </c>
      <c r="C9502" s="256">
        <v>119.3211004480123</v>
      </c>
    </row>
    <row r="9503" spans="2:3" x14ac:dyDescent="0.25">
      <c r="B9503" s="257">
        <v>9440</v>
      </c>
      <c r="C9503" s="256">
        <v>109.53525049655585</v>
      </c>
    </row>
    <row r="9504" spans="2:3" x14ac:dyDescent="0.25">
      <c r="B9504" s="257">
        <v>9441</v>
      </c>
      <c r="C9504" s="256">
        <v>96.968018575932703</v>
      </c>
    </row>
    <row r="9505" spans="2:3" x14ac:dyDescent="0.25">
      <c r="B9505" s="257">
        <v>9442</v>
      </c>
      <c r="C9505" s="256">
        <v>109.00265809340151</v>
      </c>
    </row>
    <row r="9506" spans="2:3" x14ac:dyDescent="0.25">
      <c r="B9506" s="257">
        <v>9443</v>
      </c>
      <c r="C9506" s="256">
        <v>130.96783826805424</v>
      </c>
    </row>
    <row r="9507" spans="2:3" x14ac:dyDescent="0.25">
      <c r="B9507" s="257">
        <v>9444</v>
      </c>
      <c r="C9507" s="256">
        <v>127.96457141545042</v>
      </c>
    </row>
    <row r="9508" spans="2:3" x14ac:dyDescent="0.25">
      <c r="B9508" s="257">
        <v>9445</v>
      </c>
      <c r="C9508" s="256">
        <v>136.99467305877923</v>
      </c>
    </row>
    <row r="9509" spans="2:3" x14ac:dyDescent="0.25">
      <c r="B9509" s="257">
        <v>9446</v>
      </c>
      <c r="C9509" s="256">
        <v>120.91866101405175</v>
      </c>
    </row>
    <row r="9510" spans="2:3" x14ac:dyDescent="0.25">
      <c r="B9510" s="257">
        <v>9447</v>
      </c>
      <c r="C9510" s="256">
        <v>123.94300886806198</v>
      </c>
    </row>
    <row r="9511" spans="2:3" x14ac:dyDescent="0.25">
      <c r="B9511" s="257">
        <v>9448</v>
      </c>
      <c r="C9511" s="256">
        <v>103.25952601799915</v>
      </c>
    </row>
    <row r="9512" spans="2:3" x14ac:dyDescent="0.25">
      <c r="B9512" s="257">
        <v>9449</v>
      </c>
      <c r="C9512" s="256">
        <v>98.304568533553564</v>
      </c>
    </row>
    <row r="9513" spans="2:3" x14ac:dyDescent="0.25">
      <c r="B9513" s="257">
        <v>9450</v>
      </c>
      <c r="C9513" s="256">
        <v>86.571164128042312</v>
      </c>
    </row>
    <row r="9514" spans="2:3" x14ac:dyDescent="0.25">
      <c r="B9514" s="257">
        <v>9451</v>
      </c>
      <c r="C9514" s="256">
        <v>106.8574537969331</v>
      </c>
    </row>
    <row r="9515" spans="2:3" x14ac:dyDescent="0.25">
      <c r="B9515" s="257">
        <v>9452</v>
      </c>
      <c r="C9515" s="256">
        <v>117.25270671510019</v>
      </c>
    </row>
    <row r="9516" spans="2:3" x14ac:dyDescent="0.25">
      <c r="B9516" s="257">
        <v>9453</v>
      </c>
      <c r="C9516" s="256">
        <v>157.05519145155378</v>
      </c>
    </row>
    <row r="9517" spans="2:3" x14ac:dyDescent="0.25">
      <c r="B9517" s="257">
        <v>9454</v>
      </c>
      <c r="C9517" s="256">
        <v>123.05546483871183</v>
      </c>
    </row>
    <row r="9518" spans="2:3" x14ac:dyDescent="0.25">
      <c r="B9518" s="257">
        <v>9455</v>
      </c>
      <c r="C9518" s="256">
        <v>110.56160994530826</v>
      </c>
    </row>
    <row r="9519" spans="2:3" x14ac:dyDescent="0.25">
      <c r="B9519" s="257">
        <v>9456</v>
      </c>
      <c r="C9519" s="256">
        <v>117.62713299598398</v>
      </c>
    </row>
    <row r="9520" spans="2:3" x14ac:dyDescent="0.25">
      <c r="B9520" s="257">
        <v>9457</v>
      </c>
      <c r="C9520" s="256">
        <v>113.67876620459904</v>
      </c>
    </row>
    <row r="9521" spans="2:3" x14ac:dyDescent="0.25">
      <c r="B9521" s="257">
        <v>9458</v>
      </c>
      <c r="C9521" s="256">
        <v>113.67990601621875</v>
      </c>
    </row>
    <row r="9522" spans="2:3" x14ac:dyDescent="0.25">
      <c r="B9522" s="257">
        <v>9459</v>
      </c>
      <c r="C9522" s="256">
        <v>143.48840757712412</v>
      </c>
    </row>
    <row r="9523" spans="2:3" x14ac:dyDescent="0.25">
      <c r="B9523" s="257">
        <v>9460</v>
      </c>
      <c r="C9523" s="256">
        <v>95.150646830989615</v>
      </c>
    </row>
    <row r="9524" spans="2:3" x14ac:dyDescent="0.25">
      <c r="B9524" s="257">
        <v>9461</v>
      </c>
      <c r="C9524" s="256">
        <v>85.698091982396377</v>
      </c>
    </row>
    <row r="9525" spans="2:3" x14ac:dyDescent="0.25">
      <c r="B9525" s="257">
        <v>9462</v>
      </c>
      <c r="C9525" s="256">
        <v>102.05585199273342</v>
      </c>
    </row>
    <row r="9526" spans="2:3" x14ac:dyDescent="0.25">
      <c r="B9526" s="257">
        <v>9463</v>
      </c>
      <c r="C9526" s="256">
        <v>103.47248138127233</v>
      </c>
    </row>
    <row r="9527" spans="2:3" x14ac:dyDescent="0.25">
      <c r="B9527" s="257">
        <v>9464</v>
      </c>
      <c r="C9527" s="256">
        <v>101.83151832828102</v>
      </c>
    </row>
    <row r="9528" spans="2:3" x14ac:dyDescent="0.25">
      <c r="B9528" s="257">
        <v>9465</v>
      </c>
      <c r="C9528" s="256">
        <v>137.2997884543027</v>
      </c>
    </row>
    <row r="9529" spans="2:3" x14ac:dyDescent="0.25">
      <c r="B9529" s="257">
        <v>9466</v>
      </c>
      <c r="C9529" s="256">
        <v>163.25170800462163</v>
      </c>
    </row>
    <row r="9530" spans="2:3" x14ac:dyDescent="0.25">
      <c r="B9530" s="257">
        <v>9467</v>
      </c>
      <c r="C9530" s="256">
        <v>127.40651836004717</v>
      </c>
    </row>
    <row r="9531" spans="2:3" x14ac:dyDescent="0.25">
      <c r="B9531" s="257">
        <v>9468</v>
      </c>
      <c r="C9531" s="256">
        <v>139.15408137132874</v>
      </c>
    </row>
    <row r="9532" spans="2:3" x14ac:dyDescent="0.25">
      <c r="B9532" s="257">
        <v>9469</v>
      </c>
      <c r="C9532" s="256">
        <v>117.19083520586037</v>
      </c>
    </row>
    <row r="9533" spans="2:3" x14ac:dyDescent="0.25">
      <c r="B9533" s="257">
        <v>9470</v>
      </c>
      <c r="C9533" s="256">
        <v>124.53330866966934</v>
      </c>
    </row>
    <row r="9534" spans="2:3" x14ac:dyDescent="0.25">
      <c r="B9534" s="257">
        <v>9471</v>
      </c>
      <c r="C9534" s="256">
        <v>157.46343788351717</v>
      </c>
    </row>
    <row r="9535" spans="2:3" x14ac:dyDescent="0.25">
      <c r="B9535" s="257">
        <v>9472</v>
      </c>
      <c r="C9535" s="256">
        <v>108.65392852182531</v>
      </c>
    </row>
    <row r="9536" spans="2:3" x14ac:dyDescent="0.25">
      <c r="B9536" s="257">
        <v>9473</v>
      </c>
      <c r="C9536" s="256">
        <v>110.08650492838798</v>
      </c>
    </row>
    <row r="9537" spans="2:3" x14ac:dyDescent="0.25">
      <c r="B9537" s="257">
        <v>9474</v>
      </c>
      <c r="C9537" s="256">
        <v>131.57957651623789</v>
      </c>
    </row>
    <row r="9538" spans="2:3" x14ac:dyDescent="0.25">
      <c r="B9538" s="257">
        <v>9475</v>
      </c>
      <c r="C9538" s="256">
        <v>112.53886450390075</v>
      </c>
    </row>
    <row r="9539" spans="2:3" x14ac:dyDescent="0.25">
      <c r="B9539" s="257">
        <v>9476</v>
      </c>
      <c r="C9539" s="256">
        <v>121.42196515103943</v>
      </c>
    </row>
    <row r="9540" spans="2:3" x14ac:dyDescent="0.25">
      <c r="B9540" s="257">
        <v>9477</v>
      </c>
      <c r="C9540" s="256">
        <v>130.90640454887426</v>
      </c>
    </row>
    <row r="9541" spans="2:3" x14ac:dyDescent="0.25">
      <c r="B9541" s="257">
        <v>9478</v>
      </c>
      <c r="C9541" s="256">
        <v>134.56126154941916</v>
      </c>
    </row>
    <row r="9542" spans="2:3" x14ac:dyDescent="0.25">
      <c r="B9542" s="257">
        <v>9479</v>
      </c>
      <c r="C9542" s="256">
        <v>177.46562664344083</v>
      </c>
    </row>
    <row r="9543" spans="2:3" x14ac:dyDescent="0.25">
      <c r="B9543" s="257">
        <v>9480</v>
      </c>
      <c r="C9543" s="256">
        <v>86.851770281428912</v>
      </c>
    </row>
    <row r="9544" spans="2:3" x14ac:dyDescent="0.25">
      <c r="B9544" s="257">
        <v>9481</v>
      </c>
      <c r="C9544" s="256">
        <v>152.8166964709763</v>
      </c>
    </row>
    <row r="9545" spans="2:3" x14ac:dyDescent="0.25">
      <c r="B9545" s="257">
        <v>9482</v>
      </c>
      <c r="C9545" s="256">
        <v>84.959598064771654</v>
      </c>
    </row>
    <row r="9546" spans="2:3" x14ac:dyDescent="0.25">
      <c r="B9546" s="257">
        <v>9483</v>
      </c>
      <c r="C9546" s="256">
        <v>175.38102875407941</v>
      </c>
    </row>
    <row r="9547" spans="2:3" x14ac:dyDescent="0.25">
      <c r="B9547" s="257">
        <v>9484</v>
      </c>
      <c r="C9547" s="256">
        <v>126.36599008900478</v>
      </c>
    </row>
    <row r="9548" spans="2:3" x14ac:dyDescent="0.25">
      <c r="B9548" s="257">
        <v>9485</v>
      </c>
      <c r="C9548" s="256">
        <v>164.10615217673512</v>
      </c>
    </row>
    <row r="9549" spans="2:3" x14ac:dyDescent="0.25">
      <c r="B9549" s="257">
        <v>9486</v>
      </c>
      <c r="C9549" s="256">
        <v>135.48111649317687</v>
      </c>
    </row>
    <row r="9550" spans="2:3" x14ac:dyDescent="0.25">
      <c r="B9550" s="257">
        <v>9487</v>
      </c>
      <c r="C9550" s="256">
        <v>87.064039187986836</v>
      </c>
    </row>
    <row r="9551" spans="2:3" x14ac:dyDescent="0.25">
      <c r="B9551" s="257">
        <v>9488</v>
      </c>
      <c r="C9551" s="256">
        <v>147.96802544219091</v>
      </c>
    </row>
    <row r="9552" spans="2:3" x14ac:dyDescent="0.25">
      <c r="B9552" s="257">
        <v>9489</v>
      </c>
      <c r="C9552" s="256">
        <v>66.949040868657505</v>
      </c>
    </row>
    <row r="9553" spans="2:3" x14ac:dyDescent="0.25">
      <c r="B9553" s="257">
        <v>9490</v>
      </c>
      <c r="C9553" s="256">
        <v>103.0740813142552</v>
      </c>
    </row>
    <row r="9554" spans="2:3" x14ac:dyDescent="0.25">
      <c r="B9554" s="257">
        <v>9491</v>
      </c>
      <c r="C9554" s="256">
        <v>111.20197971642207</v>
      </c>
    </row>
    <row r="9555" spans="2:3" x14ac:dyDescent="0.25">
      <c r="B9555" s="257">
        <v>9492</v>
      </c>
      <c r="C9555" s="256">
        <v>131.94886864383218</v>
      </c>
    </row>
    <row r="9556" spans="2:3" x14ac:dyDescent="0.25">
      <c r="B9556" s="257">
        <v>9493</v>
      </c>
      <c r="C9556" s="256">
        <v>137.26528127096162</v>
      </c>
    </row>
    <row r="9557" spans="2:3" x14ac:dyDescent="0.25">
      <c r="B9557" s="257">
        <v>9494</v>
      </c>
      <c r="C9557" s="256">
        <v>111.65942002435344</v>
      </c>
    </row>
    <row r="9558" spans="2:3" x14ac:dyDescent="0.25">
      <c r="B9558" s="257">
        <v>9495</v>
      </c>
      <c r="C9558" s="256">
        <v>154.42627414529778</v>
      </c>
    </row>
    <row r="9559" spans="2:3" x14ac:dyDescent="0.25">
      <c r="B9559" s="257">
        <v>9496</v>
      </c>
      <c r="C9559" s="256">
        <v>113.94290315334773</v>
      </c>
    </row>
    <row r="9560" spans="2:3" x14ac:dyDescent="0.25">
      <c r="B9560" s="257">
        <v>9497</v>
      </c>
      <c r="C9560" s="256">
        <v>141.0612859863086</v>
      </c>
    </row>
    <row r="9561" spans="2:3" x14ac:dyDescent="0.25">
      <c r="B9561" s="257">
        <v>9498</v>
      </c>
      <c r="C9561" s="256">
        <v>112.05653686525385</v>
      </c>
    </row>
    <row r="9562" spans="2:3" x14ac:dyDescent="0.25">
      <c r="B9562" s="257">
        <v>9499</v>
      </c>
      <c r="C9562" s="256">
        <v>118.37577382582715</v>
      </c>
    </row>
    <row r="9563" spans="2:3" x14ac:dyDescent="0.25">
      <c r="B9563" s="257">
        <v>9500</v>
      </c>
      <c r="C9563" s="256">
        <v>131.248540096667</v>
      </c>
    </row>
    <row r="9564" spans="2:3" x14ac:dyDescent="0.25">
      <c r="B9564" s="257">
        <v>9501</v>
      </c>
      <c r="C9564" s="256">
        <v>112.87110781054946</v>
      </c>
    </row>
    <row r="9565" spans="2:3" x14ac:dyDescent="0.25">
      <c r="B9565" s="257">
        <v>9502</v>
      </c>
      <c r="C9565" s="256">
        <v>106.62537678940633</v>
      </c>
    </row>
    <row r="9566" spans="2:3" x14ac:dyDescent="0.25">
      <c r="B9566" s="257">
        <v>9503</v>
      </c>
      <c r="C9566" s="256">
        <v>77.145333163955854</v>
      </c>
    </row>
    <row r="9567" spans="2:3" x14ac:dyDescent="0.25">
      <c r="B9567" s="257">
        <v>9504</v>
      </c>
      <c r="C9567" s="256">
        <v>139.76338884331966</v>
      </c>
    </row>
    <row r="9568" spans="2:3" x14ac:dyDescent="0.25">
      <c r="B9568" s="257">
        <v>9505</v>
      </c>
      <c r="C9568" s="256">
        <v>104.54700625461624</v>
      </c>
    </row>
    <row r="9569" spans="2:3" x14ac:dyDescent="0.25">
      <c r="B9569" s="257">
        <v>9506</v>
      </c>
      <c r="C9569" s="256">
        <v>73.175552220784652</v>
      </c>
    </row>
    <row r="9570" spans="2:3" x14ac:dyDescent="0.25">
      <c r="B9570" s="257">
        <v>9507</v>
      </c>
      <c r="C9570" s="256">
        <v>77.053093941203656</v>
      </c>
    </row>
    <row r="9571" spans="2:3" x14ac:dyDescent="0.25">
      <c r="B9571" s="257">
        <v>9508</v>
      </c>
      <c r="C9571" s="256">
        <v>121.06128344353839</v>
      </c>
    </row>
    <row r="9572" spans="2:3" x14ac:dyDescent="0.25">
      <c r="B9572" s="257">
        <v>9509</v>
      </c>
      <c r="C9572" s="256">
        <v>90.631522724975014</v>
      </c>
    </row>
    <row r="9573" spans="2:3" x14ac:dyDescent="0.25">
      <c r="B9573" s="257">
        <v>9510</v>
      </c>
      <c r="C9573" s="256">
        <v>133.10463040909727</v>
      </c>
    </row>
    <row r="9574" spans="2:3" x14ac:dyDescent="0.25">
      <c r="B9574" s="257">
        <v>9511</v>
      </c>
      <c r="C9574" s="256">
        <v>94.113625898916638</v>
      </c>
    </row>
    <row r="9575" spans="2:3" x14ac:dyDescent="0.25">
      <c r="B9575" s="257">
        <v>9512</v>
      </c>
      <c r="C9575" s="256">
        <v>90.561680037645971</v>
      </c>
    </row>
    <row r="9576" spans="2:3" x14ac:dyDescent="0.25">
      <c r="B9576" s="257">
        <v>9513</v>
      </c>
      <c r="C9576" s="256">
        <v>102.4688610945696</v>
      </c>
    </row>
    <row r="9577" spans="2:3" x14ac:dyDescent="0.25">
      <c r="B9577" s="257">
        <v>9514</v>
      </c>
      <c r="C9577" s="256">
        <v>126.3812569749455</v>
      </c>
    </row>
    <row r="9578" spans="2:3" x14ac:dyDescent="0.25">
      <c r="B9578" s="257">
        <v>9515</v>
      </c>
      <c r="C9578" s="256">
        <v>148.52664228610465</v>
      </c>
    </row>
    <row r="9579" spans="2:3" x14ac:dyDescent="0.25">
      <c r="B9579" s="257">
        <v>9516</v>
      </c>
      <c r="C9579" s="256">
        <v>112.82094804429312</v>
      </c>
    </row>
    <row r="9580" spans="2:3" x14ac:dyDescent="0.25">
      <c r="B9580" s="257">
        <v>9517</v>
      </c>
      <c r="C9580" s="256">
        <v>143.03117487032677</v>
      </c>
    </row>
    <row r="9581" spans="2:3" x14ac:dyDescent="0.25">
      <c r="B9581" s="257">
        <v>9518</v>
      </c>
      <c r="C9581" s="256">
        <v>172.31065815056056</v>
      </c>
    </row>
    <row r="9582" spans="2:3" x14ac:dyDescent="0.25">
      <c r="B9582" s="257">
        <v>9519</v>
      </c>
      <c r="C9582" s="256">
        <v>107.10592163641755</v>
      </c>
    </row>
    <row r="9583" spans="2:3" x14ac:dyDescent="0.25">
      <c r="B9583" s="257">
        <v>9520</v>
      </c>
      <c r="C9583" s="256">
        <v>79.906525563986321</v>
      </c>
    </row>
    <row r="9584" spans="2:3" x14ac:dyDescent="0.25">
      <c r="B9584" s="257">
        <v>9521</v>
      </c>
      <c r="C9584" s="256">
        <v>108.29527235788154</v>
      </c>
    </row>
    <row r="9585" spans="2:3" x14ac:dyDescent="0.25">
      <c r="B9585" s="257">
        <v>9522</v>
      </c>
      <c r="C9585" s="256">
        <v>98.882439058803584</v>
      </c>
    </row>
    <row r="9586" spans="2:3" x14ac:dyDescent="0.25">
      <c r="B9586" s="257">
        <v>9523</v>
      </c>
      <c r="C9586" s="256">
        <v>121.17225080337374</v>
      </c>
    </row>
    <row r="9587" spans="2:3" x14ac:dyDescent="0.25">
      <c r="B9587" s="257">
        <v>9524</v>
      </c>
      <c r="C9587" s="256">
        <v>151.90409148309786</v>
      </c>
    </row>
    <row r="9588" spans="2:3" x14ac:dyDescent="0.25">
      <c r="B9588" s="257">
        <v>9525</v>
      </c>
      <c r="C9588" s="256">
        <v>117.73469437551333</v>
      </c>
    </row>
    <row r="9589" spans="2:3" x14ac:dyDescent="0.25">
      <c r="B9589" s="257">
        <v>9526</v>
      </c>
      <c r="C9589" s="256">
        <v>130.86764566921596</v>
      </c>
    </row>
    <row r="9590" spans="2:3" x14ac:dyDescent="0.25">
      <c r="B9590" s="257">
        <v>9527</v>
      </c>
      <c r="C9590" s="256">
        <v>99.722793769174032</v>
      </c>
    </row>
    <row r="9591" spans="2:3" x14ac:dyDescent="0.25">
      <c r="B9591" s="257">
        <v>9528</v>
      </c>
      <c r="C9591" s="256">
        <v>114.69459019012558</v>
      </c>
    </row>
    <row r="9592" spans="2:3" x14ac:dyDescent="0.25">
      <c r="B9592" s="257">
        <v>9529</v>
      </c>
      <c r="C9592" s="256">
        <v>151.84841258022792</v>
      </c>
    </row>
    <row r="9593" spans="2:3" x14ac:dyDescent="0.25">
      <c r="B9593" s="257">
        <v>9530</v>
      </c>
      <c r="C9593" s="256">
        <v>97.774369828871386</v>
      </c>
    </row>
    <row r="9594" spans="2:3" x14ac:dyDescent="0.25">
      <c r="B9594" s="257">
        <v>9531</v>
      </c>
      <c r="C9594" s="256">
        <v>135.04883676962459</v>
      </c>
    </row>
    <row r="9595" spans="2:3" x14ac:dyDescent="0.25">
      <c r="B9595" s="257">
        <v>9532</v>
      </c>
      <c r="C9595" s="256">
        <v>140.15901327551228</v>
      </c>
    </row>
    <row r="9596" spans="2:3" x14ac:dyDescent="0.25">
      <c r="B9596" s="257">
        <v>9533</v>
      </c>
      <c r="C9596" s="256">
        <v>131.95510535079504</v>
      </c>
    </row>
    <row r="9597" spans="2:3" x14ac:dyDescent="0.25">
      <c r="B9597" s="257">
        <v>9534</v>
      </c>
      <c r="C9597" s="256">
        <v>143.35637565570389</v>
      </c>
    </row>
    <row r="9598" spans="2:3" x14ac:dyDescent="0.25">
      <c r="B9598" s="257">
        <v>9535</v>
      </c>
      <c r="C9598" s="256">
        <v>113.37903028409931</v>
      </c>
    </row>
    <row r="9599" spans="2:3" x14ac:dyDescent="0.25">
      <c r="B9599" s="257">
        <v>9536</v>
      </c>
      <c r="C9599" s="256">
        <v>178.92296268266364</v>
      </c>
    </row>
    <row r="9600" spans="2:3" x14ac:dyDescent="0.25">
      <c r="B9600" s="257">
        <v>9537</v>
      </c>
      <c r="C9600" s="256">
        <v>83.956298657390889</v>
      </c>
    </row>
    <row r="9601" spans="2:3" x14ac:dyDescent="0.25">
      <c r="B9601" s="257">
        <v>9538</v>
      </c>
      <c r="C9601" s="256">
        <v>141.9861138441849</v>
      </c>
    </row>
    <row r="9602" spans="2:3" x14ac:dyDescent="0.25">
      <c r="B9602" s="257">
        <v>9539</v>
      </c>
      <c r="C9602" s="256">
        <v>154.85597686379583</v>
      </c>
    </row>
    <row r="9603" spans="2:3" x14ac:dyDescent="0.25">
      <c r="B9603" s="257">
        <v>9540</v>
      </c>
      <c r="C9603" s="256">
        <v>126.52358641475628</v>
      </c>
    </row>
    <row r="9604" spans="2:3" x14ac:dyDescent="0.25">
      <c r="B9604" s="257">
        <v>9541</v>
      </c>
      <c r="C9604" s="256">
        <v>143.50974779734105</v>
      </c>
    </row>
    <row r="9605" spans="2:3" x14ac:dyDescent="0.25">
      <c r="B9605" s="257">
        <v>9542</v>
      </c>
      <c r="C9605" s="256">
        <v>135.33338495055077</v>
      </c>
    </row>
    <row r="9606" spans="2:3" x14ac:dyDescent="0.25">
      <c r="B9606" s="257">
        <v>9543</v>
      </c>
      <c r="C9606" s="256">
        <v>141.89640556717336</v>
      </c>
    </row>
    <row r="9607" spans="2:3" x14ac:dyDescent="0.25">
      <c r="B9607" s="257">
        <v>9544</v>
      </c>
      <c r="C9607" s="256">
        <v>134.83065722739263</v>
      </c>
    </row>
    <row r="9608" spans="2:3" x14ac:dyDescent="0.25">
      <c r="B9608" s="257">
        <v>9545</v>
      </c>
      <c r="C9608" s="256">
        <v>92.168656353015649</v>
      </c>
    </row>
    <row r="9609" spans="2:3" x14ac:dyDescent="0.25">
      <c r="B9609" s="257">
        <v>9546</v>
      </c>
      <c r="C9609" s="256">
        <v>114.3403548942542</v>
      </c>
    </row>
    <row r="9610" spans="2:3" x14ac:dyDescent="0.25">
      <c r="B9610" s="257">
        <v>9547</v>
      </c>
      <c r="C9610" s="256">
        <v>124.72513581742443</v>
      </c>
    </row>
    <row r="9611" spans="2:3" x14ac:dyDescent="0.25">
      <c r="B9611" s="257">
        <v>9548</v>
      </c>
      <c r="C9611" s="256">
        <v>103.92671484296915</v>
      </c>
    </row>
    <row r="9612" spans="2:3" x14ac:dyDescent="0.25">
      <c r="B9612" s="257">
        <v>9549</v>
      </c>
      <c r="C9612" s="256">
        <v>155.29207149827488</v>
      </c>
    </row>
    <row r="9613" spans="2:3" x14ac:dyDescent="0.25">
      <c r="B9613" s="257">
        <v>9550</v>
      </c>
      <c r="C9613" s="256">
        <v>137.89414556541811</v>
      </c>
    </row>
    <row r="9614" spans="2:3" x14ac:dyDescent="0.25">
      <c r="B9614" s="257">
        <v>9551</v>
      </c>
      <c r="C9614" s="256">
        <v>117.90751451286248</v>
      </c>
    </row>
    <row r="9615" spans="2:3" x14ac:dyDescent="0.25">
      <c r="B9615" s="257">
        <v>9552</v>
      </c>
      <c r="C9615" s="256">
        <v>102.36674617411207</v>
      </c>
    </row>
    <row r="9616" spans="2:3" x14ac:dyDescent="0.25">
      <c r="B9616" s="257">
        <v>9553</v>
      </c>
      <c r="C9616" s="256">
        <v>131.01813311899986</v>
      </c>
    </row>
    <row r="9617" spans="2:3" x14ac:dyDescent="0.25">
      <c r="B9617" s="257">
        <v>9554</v>
      </c>
      <c r="C9617" s="256">
        <v>106.18893708008086</v>
      </c>
    </row>
    <row r="9618" spans="2:3" x14ac:dyDescent="0.25">
      <c r="B9618" s="257">
        <v>9555</v>
      </c>
      <c r="C9618" s="256">
        <v>77.600444337059983</v>
      </c>
    </row>
    <row r="9619" spans="2:3" x14ac:dyDescent="0.25">
      <c r="B9619" s="257">
        <v>9556</v>
      </c>
      <c r="C9619" s="256">
        <v>83.358591819103481</v>
      </c>
    </row>
    <row r="9620" spans="2:3" x14ac:dyDescent="0.25">
      <c r="B9620" s="257">
        <v>9557</v>
      </c>
      <c r="C9620" s="256">
        <v>105.68903795768857</v>
      </c>
    </row>
    <row r="9621" spans="2:3" x14ac:dyDescent="0.25">
      <c r="B9621" s="257">
        <v>9558</v>
      </c>
      <c r="C9621" s="256">
        <v>109.74735561937266</v>
      </c>
    </row>
    <row r="9622" spans="2:3" x14ac:dyDescent="0.25">
      <c r="B9622" s="257">
        <v>9559</v>
      </c>
      <c r="C9622" s="256">
        <v>165.44866159291928</v>
      </c>
    </row>
    <row r="9623" spans="2:3" x14ac:dyDescent="0.25">
      <c r="B9623" s="257">
        <v>9560</v>
      </c>
      <c r="C9623" s="256">
        <v>124.61497033773909</v>
      </c>
    </row>
    <row r="9624" spans="2:3" x14ac:dyDescent="0.25">
      <c r="B9624" s="257">
        <v>9561</v>
      </c>
      <c r="C9624" s="256">
        <v>158.12472614010429</v>
      </c>
    </row>
    <row r="9625" spans="2:3" x14ac:dyDescent="0.25">
      <c r="B9625" s="257">
        <v>9562</v>
      </c>
      <c r="C9625" s="256">
        <v>102.42740650461459</v>
      </c>
    </row>
    <row r="9626" spans="2:3" x14ac:dyDescent="0.25">
      <c r="B9626" s="257">
        <v>9563</v>
      </c>
      <c r="C9626" s="256">
        <v>147.09593003337488</v>
      </c>
    </row>
    <row r="9627" spans="2:3" x14ac:dyDescent="0.25">
      <c r="B9627" s="257">
        <v>9564</v>
      </c>
      <c r="C9627" s="256">
        <v>110.32003659115028</v>
      </c>
    </row>
    <row r="9628" spans="2:3" x14ac:dyDescent="0.25">
      <c r="B9628" s="257">
        <v>9565</v>
      </c>
      <c r="C9628" s="256">
        <v>125.78491988260804</v>
      </c>
    </row>
    <row r="9629" spans="2:3" x14ac:dyDescent="0.25">
      <c r="B9629" s="257">
        <v>9566</v>
      </c>
      <c r="C9629" s="256">
        <v>116.6479102623246</v>
      </c>
    </row>
    <row r="9630" spans="2:3" x14ac:dyDescent="0.25">
      <c r="B9630" s="257">
        <v>9567</v>
      </c>
      <c r="C9630" s="256">
        <v>112.99470176167276</v>
      </c>
    </row>
    <row r="9631" spans="2:3" x14ac:dyDescent="0.25">
      <c r="B9631" s="257">
        <v>9568</v>
      </c>
      <c r="C9631" s="256">
        <v>147.15303497855137</v>
      </c>
    </row>
    <row r="9632" spans="2:3" x14ac:dyDescent="0.25">
      <c r="B9632" s="257">
        <v>9569</v>
      </c>
      <c r="C9632" s="256">
        <v>123.6946453478933</v>
      </c>
    </row>
    <row r="9633" spans="2:3" x14ac:dyDescent="0.25">
      <c r="B9633" s="257">
        <v>9570</v>
      </c>
      <c r="C9633" s="256">
        <v>147.5556806955243</v>
      </c>
    </row>
    <row r="9634" spans="2:3" x14ac:dyDescent="0.25">
      <c r="B9634" s="257">
        <v>9571</v>
      </c>
      <c r="C9634" s="256">
        <v>123.27383560558997</v>
      </c>
    </row>
    <row r="9635" spans="2:3" x14ac:dyDescent="0.25">
      <c r="B9635" s="257">
        <v>9572</v>
      </c>
      <c r="C9635" s="256">
        <v>111.62446201411235</v>
      </c>
    </row>
    <row r="9636" spans="2:3" x14ac:dyDescent="0.25">
      <c r="B9636" s="257">
        <v>9573</v>
      </c>
      <c r="C9636" s="256">
        <v>150.34253674019803</v>
      </c>
    </row>
    <row r="9637" spans="2:3" x14ac:dyDescent="0.25">
      <c r="B9637" s="257">
        <v>9574</v>
      </c>
      <c r="C9637" s="256">
        <v>137.11316770218218</v>
      </c>
    </row>
    <row r="9638" spans="2:3" x14ac:dyDescent="0.25">
      <c r="B9638" s="257">
        <v>9575</v>
      </c>
      <c r="C9638" s="256">
        <v>120.10161879058995</v>
      </c>
    </row>
    <row r="9639" spans="2:3" x14ac:dyDescent="0.25">
      <c r="B9639" s="257">
        <v>9576</v>
      </c>
      <c r="C9639" s="256">
        <v>120.23522165503644</v>
      </c>
    </row>
    <row r="9640" spans="2:3" x14ac:dyDescent="0.25">
      <c r="B9640" s="257">
        <v>9577</v>
      </c>
      <c r="C9640" s="256">
        <v>114.06586429957443</v>
      </c>
    </row>
    <row r="9641" spans="2:3" x14ac:dyDescent="0.25">
      <c r="B9641" s="257">
        <v>9578</v>
      </c>
      <c r="C9641" s="256">
        <v>144.11635496194697</v>
      </c>
    </row>
    <row r="9642" spans="2:3" x14ac:dyDescent="0.25">
      <c r="B9642" s="257">
        <v>9579</v>
      </c>
      <c r="C9642" s="256">
        <v>138.17189376676376</v>
      </c>
    </row>
    <row r="9643" spans="2:3" x14ac:dyDescent="0.25">
      <c r="B9643" s="257">
        <v>9580</v>
      </c>
      <c r="C9643" s="256">
        <v>148.88179394365039</v>
      </c>
    </row>
    <row r="9644" spans="2:3" x14ac:dyDescent="0.25">
      <c r="B9644" s="257">
        <v>9581</v>
      </c>
      <c r="C9644" s="256">
        <v>126.76025642889476</v>
      </c>
    </row>
    <row r="9645" spans="2:3" x14ac:dyDescent="0.25">
      <c r="B9645" s="257">
        <v>9582</v>
      </c>
      <c r="C9645" s="256">
        <v>137.93483208245507</v>
      </c>
    </row>
    <row r="9646" spans="2:3" x14ac:dyDescent="0.25">
      <c r="B9646" s="257">
        <v>9583</v>
      </c>
      <c r="C9646" s="256">
        <v>139.2941072418752</v>
      </c>
    </row>
    <row r="9647" spans="2:3" x14ac:dyDescent="0.25">
      <c r="B9647" s="257">
        <v>9584</v>
      </c>
      <c r="C9647" s="256">
        <v>159.71729376946146</v>
      </c>
    </row>
    <row r="9648" spans="2:3" x14ac:dyDescent="0.25">
      <c r="B9648" s="257">
        <v>9585</v>
      </c>
      <c r="C9648" s="256">
        <v>125.26966281940037</v>
      </c>
    </row>
    <row r="9649" spans="2:3" x14ac:dyDescent="0.25">
      <c r="B9649" s="257">
        <v>9586</v>
      </c>
      <c r="C9649" s="256">
        <v>112.33579414704876</v>
      </c>
    </row>
    <row r="9650" spans="2:3" x14ac:dyDescent="0.25">
      <c r="B9650" s="257">
        <v>9587</v>
      </c>
      <c r="C9650" s="256">
        <v>131.3371253661675</v>
      </c>
    </row>
    <row r="9651" spans="2:3" x14ac:dyDescent="0.25">
      <c r="B9651" s="257">
        <v>9588</v>
      </c>
      <c r="C9651" s="256">
        <v>128.89210591839819</v>
      </c>
    </row>
    <row r="9652" spans="2:3" x14ac:dyDescent="0.25">
      <c r="B9652" s="257">
        <v>9589</v>
      </c>
      <c r="C9652" s="256">
        <v>87.31748107556416</v>
      </c>
    </row>
    <row r="9653" spans="2:3" x14ac:dyDescent="0.25">
      <c r="B9653" s="257">
        <v>9590</v>
      </c>
      <c r="C9653" s="256">
        <v>141.19508631999113</v>
      </c>
    </row>
    <row r="9654" spans="2:3" x14ac:dyDescent="0.25">
      <c r="B9654" s="257">
        <v>9591</v>
      </c>
      <c r="C9654" s="256">
        <v>137.88296656254653</v>
      </c>
    </row>
    <row r="9655" spans="2:3" x14ac:dyDescent="0.25">
      <c r="B9655" s="257">
        <v>9592</v>
      </c>
      <c r="C9655" s="256">
        <v>124.50853753762217</v>
      </c>
    </row>
    <row r="9656" spans="2:3" x14ac:dyDescent="0.25">
      <c r="B9656" s="257">
        <v>9593</v>
      </c>
      <c r="C9656" s="256">
        <v>121.95430626153822</v>
      </c>
    </row>
    <row r="9657" spans="2:3" x14ac:dyDescent="0.25">
      <c r="B9657" s="257">
        <v>9594</v>
      </c>
      <c r="C9657" s="256">
        <v>66.998814030259211</v>
      </c>
    </row>
    <row r="9658" spans="2:3" x14ac:dyDescent="0.25">
      <c r="B9658" s="257">
        <v>9595</v>
      </c>
      <c r="C9658" s="256">
        <v>125.20267338224406</v>
      </c>
    </row>
    <row r="9659" spans="2:3" x14ac:dyDescent="0.25">
      <c r="B9659" s="257">
        <v>9596</v>
      </c>
      <c r="C9659" s="256">
        <v>63.039635975898797</v>
      </c>
    </row>
    <row r="9660" spans="2:3" x14ac:dyDescent="0.25">
      <c r="B9660" s="257">
        <v>9597</v>
      </c>
      <c r="C9660" s="256">
        <v>119.20030295758359</v>
      </c>
    </row>
    <row r="9661" spans="2:3" x14ac:dyDescent="0.25">
      <c r="B9661" s="257">
        <v>9598</v>
      </c>
      <c r="C9661" s="256">
        <v>121.93986154229732</v>
      </c>
    </row>
    <row r="9662" spans="2:3" x14ac:dyDescent="0.25">
      <c r="B9662" s="257">
        <v>9599</v>
      </c>
      <c r="C9662" s="256">
        <v>123.51661652538606</v>
      </c>
    </row>
    <row r="9663" spans="2:3" x14ac:dyDescent="0.25">
      <c r="B9663" s="257">
        <v>9600</v>
      </c>
      <c r="C9663" s="256">
        <v>67.204255136149612</v>
      </c>
    </row>
    <row r="9664" spans="2:3" x14ac:dyDescent="0.25">
      <c r="B9664" s="257">
        <v>9601</v>
      </c>
      <c r="C9664" s="256">
        <v>109.25164608441432</v>
      </c>
    </row>
    <row r="9665" spans="2:3" x14ac:dyDescent="0.25">
      <c r="B9665" s="257">
        <v>9602</v>
      </c>
      <c r="C9665" s="256">
        <v>114.46437076090012</v>
      </c>
    </row>
    <row r="9666" spans="2:3" x14ac:dyDescent="0.25">
      <c r="B9666" s="257">
        <v>9603</v>
      </c>
      <c r="C9666" s="256">
        <v>114.13348753316903</v>
      </c>
    </row>
    <row r="9667" spans="2:3" x14ac:dyDescent="0.25">
      <c r="B9667" s="257">
        <v>9604</v>
      </c>
      <c r="C9667" s="256">
        <v>118.04601921084613</v>
      </c>
    </row>
    <row r="9668" spans="2:3" x14ac:dyDescent="0.25">
      <c r="B9668" s="257">
        <v>9605</v>
      </c>
      <c r="C9668" s="256">
        <v>130.53178922376006</v>
      </c>
    </row>
    <row r="9669" spans="2:3" x14ac:dyDescent="0.25">
      <c r="B9669" s="257">
        <v>9606</v>
      </c>
      <c r="C9669" s="256">
        <v>148.25688927601556</v>
      </c>
    </row>
    <row r="9670" spans="2:3" x14ac:dyDescent="0.25">
      <c r="B9670" s="257">
        <v>9607</v>
      </c>
      <c r="C9670" s="256">
        <v>118.33539220209671</v>
      </c>
    </row>
    <row r="9671" spans="2:3" x14ac:dyDescent="0.25">
      <c r="B9671" s="257">
        <v>9608</v>
      </c>
      <c r="C9671" s="256">
        <v>141.55709601892377</v>
      </c>
    </row>
    <row r="9672" spans="2:3" x14ac:dyDescent="0.25">
      <c r="B9672" s="257">
        <v>9609</v>
      </c>
      <c r="C9672" s="256">
        <v>123.68801548444802</v>
      </c>
    </row>
    <row r="9673" spans="2:3" x14ac:dyDescent="0.25">
      <c r="B9673" s="257">
        <v>9610</v>
      </c>
      <c r="C9673" s="256">
        <v>144.57714724605552</v>
      </c>
    </row>
    <row r="9674" spans="2:3" x14ac:dyDescent="0.25">
      <c r="B9674" s="257">
        <v>9611</v>
      </c>
      <c r="C9674" s="256">
        <v>159.64769866849062</v>
      </c>
    </row>
    <row r="9675" spans="2:3" x14ac:dyDescent="0.25">
      <c r="B9675" s="257">
        <v>9612</v>
      </c>
      <c r="C9675" s="256">
        <v>129.85300159866546</v>
      </c>
    </row>
    <row r="9676" spans="2:3" x14ac:dyDescent="0.25">
      <c r="B9676" s="257">
        <v>9613</v>
      </c>
      <c r="C9676" s="256">
        <v>95.815965265380797</v>
      </c>
    </row>
    <row r="9677" spans="2:3" x14ac:dyDescent="0.25">
      <c r="B9677" s="257">
        <v>9614</v>
      </c>
      <c r="C9677" s="256">
        <v>149.63957346395912</v>
      </c>
    </row>
    <row r="9678" spans="2:3" x14ac:dyDescent="0.25">
      <c r="B9678" s="257">
        <v>9615</v>
      </c>
      <c r="C9678" s="256">
        <v>104.72078113112545</v>
      </c>
    </row>
    <row r="9679" spans="2:3" x14ac:dyDescent="0.25">
      <c r="B9679" s="257">
        <v>9616</v>
      </c>
      <c r="C9679" s="256">
        <v>133.03355253813976</v>
      </c>
    </row>
    <row r="9680" spans="2:3" x14ac:dyDescent="0.25">
      <c r="B9680" s="257">
        <v>9617</v>
      </c>
      <c r="C9680" s="256">
        <v>104.48974583453749</v>
      </c>
    </row>
    <row r="9681" spans="2:3" x14ac:dyDescent="0.25">
      <c r="B9681" s="257">
        <v>9618</v>
      </c>
      <c r="C9681" s="256">
        <v>139.17133065029438</v>
      </c>
    </row>
    <row r="9682" spans="2:3" x14ac:dyDescent="0.25">
      <c r="B9682" s="257">
        <v>9619</v>
      </c>
      <c r="C9682" s="256">
        <v>130.7911764916083</v>
      </c>
    </row>
    <row r="9683" spans="2:3" x14ac:dyDescent="0.25">
      <c r="B9683" s="257">
        <v>9620</v>
      </c>
      <c r="C9683" s="256">
        <v>116.87074822586777</v>
      </c>
    </row>
    <row r="9684" spans="2:3" x14ac:dyDescent="0.25">
      <c r="B9684" s="257">
        <v>9621</v>
      </c>
      <c r="C9684" s="256">
        <v>170.92989326806861</v>
      </c>
    </row>
    <row r="9685" spans="2:3" x14ac:dyDescent="0.25">
      <c r="B9685" s="257">
        <v>9622</v>
      </c>
      <c r="C9685" s="256">
        <v>122.76403841312447</v>
      </c>
    </row>
    <row r="9686" spans="2:3" x14ac:dyDescent="0.25">
      <c r="B9686" s="257">
        <v>9623</v>
      </c>
      <c r="C9686" s="256">
        <v>129.77924380011532</v>
      </c>
    </row>
    <row r="9687" spans="2:3" x14ac:dyDescent="0.25">
      <c r="B9687" s="257">
        <v>9624</v>
      </c>
      <c r="C9687" s="256">
        <v>103.62039633074872</v>
      </c>
    </row>
    <row r="9688" spans="2:3" x14ac:dyDescent="0.25">
      <c r="B9688" s="257">
        <v>9625</v>
      </c>
      <c r="C9688" s="256">
        <v>89.159068304519209</v>
      </c>
    </row>
    <row r="9689" spans="2:3" x14ac:dyDescent="0.25">
      <c r="B9689" s="257">
        <v>9626</v>
      </c>
      <c r="C9689" s="256">
        <v>108.00777912324158</v>
      </c>
    </row>
    <row r="9690" spans="2:3" x14ac:dyDescent="0.25">
      <c r="B9690" s="257">
        <v>9627</v>
      </c>
      <c r="C9690" s="256">
        <v>101.1939871019963</v>
      </c>
    </row>
    <row r="9691" spans="2:3" x14ac:dyDescent="0.25">
      <c r="B9691" s="257">
        <v>9628</v>
      </c>
      <c r="C9691" s="256">
        <v>161.86806072887669</v>
      </c>
    </row>
    <row r="9692" spans="2:3" x14ac:dyDescent="0.25">
      <c r="B9692" s="257">
        <v>9629</v>
      </c>
      <c r="C9692" s="256">
        <v>81.777055333743149</v>
      </c>
    </row>
    <row r="9693" spans="2:3" x14ac:dyDescent="0.25">
      <c r="B9693" s="257">
        <v>9630</v>
      </c>
      <c r="C9693" s="256">
        <v>119.3112166778598</v>
      </c>
    </row>
    <row r="9694" spans="2:3" x14ac:dyDescent="0.25">
      <c r="B9694" s="257">
        <v>9631</v>
      </c>
      <c r="C9694" s="256">
        <v>122.66363286752453</v>
      </c>
    </row>
    <row r="9695" spans="2:3" x14ac:dyDescent="0.25">
      <c r="B9695" s="257">
        <v>9632</v>
      </c>
      <c r="C9695" s="256">
        <v>122.86517463678474</v>
      </c>
    </row>
    <row r="9696" spans="2:3" x14ac:dyDescent="0.25">
      <c r="B9696" s="257">
        <v>9633</v>
      </c>
      <c r="C9696" s="256">
        <v>142.78750095785281</v>
      </c>
    </row>
    <row r="9697" spans="2:3" x14ac:dyDescent="0.25">
      <c r="B9697" s="257">
        <v>9634</v>
      </c>
      <c r="C9697" s="256">
        <v>127.29318807275847</v>
      </c>
    </row>
    <row r="9698" spans="2:3" x14ac:dyDescent="0.25">
      <c r="B9698" s="257">
        <v>9635</v>
      </c>
      <c r="C9698" s="256">
        <v>145.56873906677083</v>
      </c>
    </row>
    <row r="9699" spans="2:3" x14ac:dyDescent="0.25">
      <c r="B9699" s="257">
        <v>9636</v>
      </c>
      <c r="C9699" s="256">
        <v>131.21108961175605</v>
      </c>
    </row>
    <row r="9700" spans="2:3" x14ac:dyDescent="0.25">
      <c r="B9700" s="257">
        <v>9637</v>
      </c>
      <c r="C9700" s="256">
        <v>125.30801246278513</v>
      </c>
    </row>
    <row r="9701" spans="2:3" x14ac:dyDescent="0.25">
      <c r="B9701" s="257">
        <v>9638</v>
      </c>
      <c r="C9701" s="256">
        <v>86.339547449884151</v>
      </c>
    </row>
    <row r="9702" spans="2:3" x14ac:dyDescent="0.25">
      <c r="B9702" s="257">
        <v>9639</v>
      </c>
      <c r="C9702" s="256">
        <v>150.24088020944913</v>
      </c>
    </row>
    <row r="9703" spans="2:3" x14ac:dyDescent="0.25">
      <c r="B9703" s="257">
        <v>9640</v>
      </c>
      <c r="C9703" s="256">
        <v>116.98960009333521</v>
      </c>
    </row>
    <row r="9704" spans="2:3" x14ac:dyDescent="0.25">
      <c r="B9704" s="257">
        <v>9641</v>
      </c>
      <c r="C9704" s="256">
        <v>86.111255270021132</v>
      </c>
    </row>
    <row r="9705" spans="2:3" x14ac:dyDescent="0.25">
      <c r="B9705" s="257">
        <v>9642</v>
      </c>
      <c r="C9705" s="256">
        <v>67.270314804600758</v>
      </c>
    </row>
    <row r="9706" spans="2:3" x14ac:dyDescent="0.25">
      <c r="B9706" s="257">
        <v>9643</v>
      </c>
      <c r="C9706" s="256">
        <v>82.261958307163781</v>
      </c>
    </row>
    <row r="9707" spans="2:3" x14ac:dyDescent="0.25">
      <c r="B9707" s="257">
        <v>9644</v>
      </c>
      <c r="C9707" s="256">
        <v>100.65119701153677</v>
      </c>
    </row>
    <row r="9708" spans="2:3" x14ac:dyDescent="0.25">
      <c r="B9708" s="257">
        <v>9645</v>
      </c>
      <c r="C9708" s="256">
        <v>88.222575598474748</v>
      </c>
    </row>
    <row r="9709" spans="2:3" x14ac:dyDescent="0.25">
      <c r="B9709" s="257">
        <v>9646</v>
      </c>
      <c r="C9709" s="256">
        <v>133.35487512763356</v>
      </c>
    </row>
    <row r="9710" spans="2:3" x14ac:dyDescent="0.25">
      <c r="B9710" s="257">
        <v>9647</v>
      </c>
      <c r="C9710" s="256">
        <v>131.00628120065767</v>
      </c>
    </row>
    <row r="9711" spans="2:3" x14ac:dyDescent="0.25">
      <c r="B9711" s="257">
        <v>9648</v>
      </c>
      <c r="C9711" s="256">
        <v>142.74598630171121</v>
      </c>
    </row>
    <row r="9712" spans="2:3" x14ac:dyDescent="0.25">
      <c r="B9712" s="257">
        <v>9649</v>
      </c>
      <c r="C9712" s="256">
        <v>131.63671218962</v>
      </c>
    </row>
    <row r="9713" spans="2:3" x14ac:dyDescent="0.25">
      <c r="B9713" s="257">
        <v>9650</v>
      </c>
      <c r="C9713" s="256">
        <v>99.601101631186026</v>
      </c>
    </row>
    <row r="9714" spans="2:3" x14ac:dyDescent="0.25">
      <c r="B9714" s="257">
        <v>9651</v>
      </c>
      <c r="C9714" s="256">
        <v>85.592133324694458</v>
      </c>
    </row>
    <row r="9715" spans="2:3" x14ac:dyDescent="0.25">
      <c r="B9715" s="257">
        <v>9652</v>
      </c>
      <c r="C9715" s="256">
        <v>98.531237656736778</v>
      </c>
    </row>
    <row r="9716" spans="2:3" x14ac:dyDescent="0.25">
      <c r="B9716" s="257">
        <v>9653</v>
      </c>
      <c r="C9716" s="256">
        <v>131.40047782664143</v>
      </c>
    </row>
    <row r="9717" spans="2:3" x14ac:dyDescent="0.25">
      <c r="B9717" s="257">
        <v>9654</v>
      </c>
      <c r="C9717" s="256">
        <v>127.59517102020098</v>
      </c>
    </row>
    <row r="9718" spans="2:3" x14ac:dyDescent="0.25">
      <c r="B9718" s="257">
        <v>9655</v>
      </c>
      <c r="C9718" s="256">
        <v>104.82223601243332</v>
      </c>
    </row>
    <row r="9719" spans="2:3" x14ac:dyDescent="0.25">
      <c r="B9719" s="257">
        <v>9656</v>
      </c>
      <c r="C9719" s="256">
        <v>118.31055169908758</v>
      </c>
    </row>
    <row r="9720" spans="2:3" x14ac:dyDescent="0.25">
      <c r="B9720" s="257">
        <v>9657</v>
      </c>
      <c r="C9720" s="256">
        <v>142.64049294651434</v>
      </c>
    </row>
    <row r="9721" spans="2:3" x14ac:dyDescent="0.25">
      <c r="B9721" s="257">
        <v>9658</v>
      </c>
      <c r="C9721" s="256">
        <v>76.086330786648915</v>
      </c>
    </row>
    <row r="9722" spans="2:3" x14ac:dyDescent="0.25">
      <c r="B9722" s="257">
        <v>9659</v>
      </c>
      <c r="C9722" s="256">
        <v>160.35403494042328</v>
      </c>
    </row>
    <row r="9723" spans="2:3" x14ac:dyDescent="0.25">
      <c r="B9723" s="257">
        <v>9660</v>
      </c>
      <c r="C9723" s="256">
        <v>141.32582139695933</v>
      </c>
    </row>
    <row r="9724" spans="2:3" x14ac:dyDescent="0.25">
      <c r="B9724" s="257">
        <v>9661</v>
      </c>
      <c r="C9724" s="256">
        <v>139.6399737450111</v>
      </c>
    </row>
    <row r="9725" spans="2:3" x14ac:dyDescent="0.25">
      <c r="B9725" s="257">
        <v>9662</v>
      </c>
      <c r="C9725" s="256">
        <v>189.53327711517176</v>
      </c>
    </row>
    <row r="9726" spans="2:3" x14ac:dyDescent="0.25">
      <c r="B9726" s="257">
        <v>9663</v>
      </c>
      <c r="C9726" s="256">
        <v>67.090781254628439</v>
      </c>
    </row>
    <row r="9727" spans="2:3" x14ac:dyDescent="0.25">
      <c r="B9727" s="257">
        <v>9664</v>
      </c>
      <c r="C9727" s="256">
        <v>132.02636185292212</v>
      </c>
    </row>
    <row r="9728" spans="2:3" x14ac:dyDescent="0.25">
      <c r="B9728" s="257">
        <v>9665</v>
      </c>
      <c r="C9728" s="256">
        <v>107.48534876934892</v>
      </c>
    </row>
    <row r="9729" spans="2:3" x14ac:dyDescent="0.25">
      <c r="B9729" s="257">
        <v>9666</v>
      </c>
      <c r="C9729" s="256">
        <v>148.26477757775626</v>
      </c>
    </row>
    <row r="9730" spans="2:3" x14ac:dyDescent="0.25">
      <c r="B9730" s="257">
        <v>9667</v>
      </c>
      <c r="C9730" s="256">
        <v>150.06948512396443</v>
      </c>
    </row>
    <row r="9731" spans="2:3" x14ac:dyDescent="0.25">
      <c r="B9731" s="257">
        <v>9668</v>
      </c>
      <c r="C9731" s="256">
        <v>106.19543969434767</v>
      </c>
    </row>
    <row r="9732" spans="2:3" x14ac:dyDescent="0.25">
      <c r="B9732" s="257">
        <v>9669</v>
      </c>
      <c r="C9732" s="256">
        <v>133.37630786086183</v>
      </c>
    </row>
    <row r="9733" spans="2:3" x14ac:dyDescent="0.25">
      <c r="B9733" s="257">
        <v>9670</v>
      </c>
      <c r="C9733" s="256">
        <v>125.97260550741112</v>
      </c>
    </row>
    <row r="9734" spans="2:3" x14ac:dyDescent="0.25">
      <c r="B9734" s="257">
        <v>9671</v>
      </c>
      <c r="C9734" s="256">
        <v>148.17750190110053</v>
      </c>
    </row>
    <row r="9735" spans="2:3" x14ac:dyDescent="0.25">
      <c r="B9735" s="257">
        <v>9672</v>
      </c>
      <c r="C9735" s="256">
        <v>112.46933315026818</v>
      </c>
    </row>
    <row r="9736" spans="2:3" x14ac:dyDescent="0.25">
      <c r="B9736" s="257">
        <v>9673</v>
      </c>
      <c r="C9736" s="256">
        <v>104.86004226833471</v>
      </c>
    </row>
    <row r="9737" spans="2:3" x14ac:dyDescent="0.25">
      <c r="B9737" s="257">
        <v>9674</v>
      </c>
      <c r="C9737" s="256">
        <v>135.68624373379581</v>
      </c>
    </row>
    <row r="9738" spans="2:3" x14ac:dyDescent="0.25">
      <c r="B9738" s="257">
        <v>9675</v>
      </c>
      <c r="C9738" s="256">
        <v>104.81227994975337</v>
      </c>
    </row>
    <row r="9739" spans="2:3" x14ac:dyDescent="0.25">
      <c r="B9739" s="257">
        <v>9676</v>
      </c>
      <c r="C9739" s="256">
        <v>123.89055595941025</v>
      </c>
    </row>
    <row r="9740" spans="2:3" x14ac:dyDescent="0.25">
      <c r="B9740" s="257">
        <v>9677</v>
      </c>
      <c r="C9740" s="256">
        <v>149.16683848129318</v>
      </c>
    </row>
    <row r="9741" spans="2:3" x14ac:dyDescent="0.25">
      <c r="B9741" s="257">
        <v>9678</v>
      </c>
      <c r="C9741" s="256">
        <v>118.36714565277123</v>
      </c>
    </row>
    <row r="9742" spans="2:3" x14ac:dyDescent="0.25">
      <c r="B9742" s="257">
        <v>9679</v>
      </c>
      <c r="C9742" s="256">
        <v>105.83964683421742</v>
      </c>
    </row>
    <row r="9743" spans="2:3" x14ac:dyDescent="0.25">
      <c r="B9743" s="257">
        <v>9680</v>
      </c>
      <c r="C9743" s="256">
        <v>67.38978652188915</v>
      </c>
    </row>
    <row r="9744" spans="2:3" x14ac:dyDescent="0.25">
      <c r="B9744" s="257">
        <v>9681</v>
      </c>
      <c r="C9744" s="256">
        <v>130.40019610616972</v>
      </c>
    </row>
    <row r="9745" spans="2:3" x14ac:dyDescent="0.25">
      <c r="B9745" s="257">
        <v>9682</v>
      </c>
      <c r="C9745" s="256">
        <v>113.60485640426438</v>
      </c>
    </row>
    <row r="9746" spans="2:3" x14ac:dyDescent="0.25">
      <c r="B9746" s="257">
        <v>9683</v>
      </c>
      <c r="C9746" s="256">
        <v>82.721788909847604</v>
      </c>
    </row>
    <row r="9747" spans="2:3" x14ac:dyDescent="0.25">
      <c r="B9747" s="257">
        <v>9684</v>
      </c>
      <c r="C9747" s="256">
        <v>166.58825251356967</v>
      </c>
    </row>
    <row r="9748" spans="2:3" x14ac:dyDescent="0.25">
      <c r="B9748" s="257">
        <v>9685</v>
      </c>
      <c r="C9748" s="256">
        <v>124.49565928358443</v>
      </c>
    </row>
    <row r="9749" spans="2:3" x14ac:dyDescent="0.25">
      <c r="B9749" s="257">
        <v>9686</v>
      </c>
      <c r="C9749" s="256">
        <v>134.96120520631996</v>
      </c>
    </row>
    <row r="9750" spans="2:3" x14ac:dyDescent="0.25">
      <c r="B9750" s="257">
        <v>9687</v>
      </c>
      <c r="C9750" s="256">
        <v>136.32003299759572</v>
      </c>
    </row>
    <row r="9751" spans="2:3" x14ac:dyDescent="0.25">
      <c r="B9751" s="257">
        <v>9688</v>
      </c>
      <c r="C9751" s="256">
        <v>117.7248134775998</v>
      </c>
    </row>
    <row r="9752" spans="2:3" x14ac:dyDescent="0.25">
      <c r="B9752" s="257">
        <v>9689</v>
      </c>
      <c r="C9752" s="256">
        <v>116.84050143503883</v>
      </c>
    </row>
    <row r="9753" spans="2:3" x14ac:dyDescent="0.25">
      <c r="B9753" s="257">
        <v>9690</v>
      </c>
      <c r="C9753" s="256">
        <v>118.66409373281589</v>
      </c>
    </row>
    <row r="9754" spans="2:3" x14ac:dyDescent="0.25">
      <c r="B9754" s="257">
        <v>9691</v>
      </c>
      <c r="C9754" s="256">
        <v>120.52757500318181</v>
      </c>
    </row>
    <row r="9755" spans="2:3" x14ac:dyDescent="0.25">
      <c r="B9755" s="257">
        <v>9692</v>
      </c>
      <c r="C9755" s="256">
        <v>130.24570329715374</v>
      </c>
    </row>
    <row r="9756" spans="2:3" x14ac:dyDescent="0.25">
      <c r="B9756" s="257">
        <v>9693</v>
      </c>
      <c r="C9756" s="256">
        <v>95.827299403953276</v>
      </c>
    </row>
    <row r="9757" spans="2:3" x14ac:dyDescent="0.25">
      <c r="B9757" s="257">
        <v>9694</v>
      </c>
      <c r="C9757" s="256">
        <v>180.4358843462602</v>
      </c>
    </row>
    <row r="9758" spans="2:3" x14ac:dyDescent="0.25">
      <c r="B9758" s="257">
        <v>9695</v>
      </c>
      <c r="C9758" s="256">
        <v>137.90543882480807</v>
      </c>
    </row>
    <row r="9759" spans="2:3" x14ac:dyDescent="0.25">
      <c r="B9759" s="257">
        <v>9696</v>
      </c>
      <c r="C9759" s="256">
        <v>138.70008226827679</v>
      </c>
    </row>
    <row r="9760" spans="2:3" x14ac:dyDescent="0.25">
      <c r="B9760" s="257">
        <v>9697</v>
      </c>
      <c r="C9760" s="256">
        <v>110.5830462862255</v>
      </c>
    </row>
    <row r="9761" spans="2:3" x14ac:dyDescent="0.25">
      <c r="B9761" s="257">
        <v>9698</v>
      </c>
      <c r="C9761" s="256">
        <v>128.24284032643487</v>
      </c>
    </row>
    <row r="9762" spans="2:3" x14ac:dyDescent="0.25">
      <c r="B9762" s="257">
        <v>9699</v>
      </c>
      <c r="C9762" s="256">
        <v>162.17719535915802</v>
      </c>
    </row>
    <row r="9763" spans="2:3" x14ac:dyDescent="0.25">
      <c r="B9763" s="257">
        <v>9700</v>
      </c>
      <c r="C9763" s="256">
        <v>174.1370811539976</v>
      </c>
    </row>
    <row r="9764" spans="2:3" x14ac:dyDescent="0.25">
      <c r="B9764" s="257">
        <v>9701</v>
      </c>
      <c r="C9764" s="256">
        <v>157.06539024883017</v>
      </c>
    </row>
    <row r="9765" spans="2:3" x14ac:dyDescent="0.25">
      <c r="B9765" s="257">
        <v>9702</v>
      </c>
      <c r="C9765" s="256">
        <v>170.80056114895382</v>
      </c>
    </row>
    <row r="9766" spans="2:3" x14ac:dyDescent="0.25">
      <c r="B9766" s="257">
        <v>9703</v>
      </c>
      <c r="C9766" s="256">
        <v>76.581803781613161</v>
      </c>
    </row>
    <row r="9767" spans="2:3" x14ac:dyDescent="0.25">
      <c r="B9767" s="257">
        <v>9704</v>
      </c>
      <c r="C9767" s="256">
        <v>115.96057728228159</v>
      </c>
    </row>
    <row r="9768" spans="2:3" x14ac:dyDescent="0.25">
      <c r="B9768" s="257">
        <v>9705</v>
      </c>
      <c r="C9768" s="256">
        <v>121.30416349245257</v>
      </c>
    </row>
    <row r="9769" spans="2:3" x14ac:dyDescent="0.25">
      <c r="B9769" s="257">
        <v>9706</v>
      </c>
      <c r="C9769" s="256">
        <v>115.29383781280907</v>
      </c>
    </row>
    <row r="9770" spans="2:3" x14ac:dyDescent="0.25">
      <c r="B9770" s="257">
        <v>9707</v>
      </c>
      <c r="C9770" s="256">
        <v>130.17976370242772</v>
      </c>
    </row>
    <row r="9771" spans="2:3" x14ac:dyDescent="0.25">
      <c r="B9771" s="257">
        <v>9708</v>
      </c>
      <c r="C9771" s="256">
        <v>138.16259689330741</v>
      </c>
    </row>
    <row r="9772" spans="2:3" x14ac:dyDescent="0.25">
      <c r="B9772" s="257">
        <v>9709</v>
      </c>
      <c r="C9772" s="256">
        <v>157.19030208037685</v>
      </c>
    </row>
    <row r="9773" spans="2:3" x14ac:dyDescent="0.25">
      <c r="B9773" s="257">
        <v>9710</v>
      </c>
      <c r="C9773" s="256">
        <v>105.99883070741848</v>
      </c>
    </row>
    <row r="9774" spans="2:3" x14ac:dyDescent="0.25">
      <c r="B9774" s="257">
        <v>9711</v>
      </c>
      <c r="C9774" s="256">
        <v>88.104391421077935</v>
      </c>
    </row>
    <row r="9775" spans="2:3" x14ac:dyDescent="0.25">
      <c r="B9775" s="257">
        <v>9712</v>
      </c>
      <c r="C9775" s="256">
        <v>112.43357004401319</v>
      </c>
    </row>
    <row r="9776" spans="2:3" x14ac:dyDescent="0.25">
      <c r="B9776" s="257">
        <v>9713</v>
      </c>
      <c r="C9776" s="256">
        <v>96.062048461574278</v>
      </c>
    </row>
    <row r="9777" spans="2:3" x14ac:dyDescent="0.25">
      <c r="B9777" s="257">
        <v>9714</v>
      </c>
      <c r="C9777" s="256">
        <v>108.43813421646058</v>
      </c>
    </row>
    <row r="9778" spans="2:3" x14ac:dyDescent="0.25">
      <c r="B9778" s="257">
        <v>9715</v>
      </c>
      <c r="C9778" s="256">
        <v>146.22807098404797</v>
      </c>
    </row>
    <row r="9779" spans="2:3" x14ac:dyDescent="0.25">
      <c r="B9779" s="257">
        <v>9716</v>
      </c>
      <c r="C9779" s="256">
        <v>100.6817284975274</v>
      </c>
    </row>
    <row r="9780" spans="2:3" x14ac:dyDescent="0.25">
      <c r="B9780" s="257">
        <v>9717</v>
      </c>
      <c r="C9780" s="256">
        <v>147.12734666107451</v>
      </c>
    </row>
    <row r="9781" spans="2:3" x14ac:dyDescent="0.25">
      <c r="B9781" s="257">
        <v>9718</v>
      </c>
      <c r="C9781" s="256">
        <v>136.40960273001525</v>
      </c>
    </row>
    <row r="9782" spans="2:3" x14ac:dyDescent="0.25">
      <c r="B9782" s="257">
        <v>9719</v>
      </c>
      <c r="C9782" s="256">
        <v>98.505054477244414</v>
      </c>
    </row>
    <row r="9783" spans="2:3" x14ac:dyDescent="0.25">
      <c r="B9783" s="257">
        <v>9720</v>
      </c>
      <c r="C9783" s="256">
        <v>86.145837964653481</v>
      </c>
    </row>
    <row r="9784" spans="2:3" x14ac:dyDescent="0.25">
      <c r="B9784" s="257">
        <v>9721</v>
      </c>
      <c r="C9784" s="256">
        <v>96.573314347856538</v>
      </c>
    </row>
    <row r="9785" spans="2:3" x14ac:dyDescent="0.25">
      <c r="B9785" s="257">
        <v>9722</v>
      </c>
      <c r="C9785" s="256">
        <v>105.40503133406673</v>
      </c>
    </row>
    <row r="9786" spans="2:3" x14ac:dyDescent="0.25">
      <c r="B9786" s="257">
        <v>9723</v>
      </c>
      <c r="C9786" s="256">
        <v>104.9156483252528</v>
      </c>
    </row>
    <row r="9787" spans="2:3" x14ac:dyDescent="0.25">
      <c r="B9787" s="257">
        <v>9724</v>
      </c>
      <c r="C9787" s="256">
        <v>108.58529030758078</v>
      </c>
    </row>
    <row r="9788" spans="2:3" x14ac:dyDescent="0.25">
      <c r="B9788" s="257">
        <v>9725</v>
      </c>
      <c r="C9788" s="256">
        <v>138.29217965811901</v>
      </c>
    </row>
    <row r="9789" spans="2:3" x14ac:dyDescent="0.25">
      <c r="B9789" s="257">
        <v>9726</v>
      </c>
      <c r="C9789" s="256">
        <v>111.67778025283521</v>
      </c>
    </row>
    <row r="9790" spans="2:3" x14ac:dyDescent="0.25">
      <c r="B9790" s="257">
        <v>9727</v>
      </c>
      <c r="C9790" s="256">
        <v>135.7612888898108</v>
      </c>
    </row>
    <row r="9791" spans="2:3" x14ac:dyDescent="0.25">
      <c r="B9791" s="257">
        <v>9728</v>
      </c>
      <c r="C9791" s="256">
        <v>137.29462216320601</v>
      </c>
    </row>
    <row r="9792" spans="2:3" x14ac:dyDescent="0.25">
      <c r="B9792" s="257">
        <v>9729</v>
      </c>
      <c r="C9792" s="256">
        <v>91.983941031313719</v>
      </c>
    </row>
    <row r="9793" spans="2:3" x14ac:dyDescent="0.25">
      <c r="B9793" s="257">
        <v>9730</v>
      </c>
      <c r="C9793" s="256">
        <v>187.79103451395258</v>
      </c>
    </row>
    <row r="9794" spans="2:3" x14ac:dyDescent="0.25">
      <c r="B9794" s="257">
        <v>9731</v>
      </c>
      <c r="C9794" s="256">
        <v>127.25263612979535</v>
      </c>
    </row>
    <row r="9795" spans="2:3" x14ac:dyDescent="0.25">
      <c r="B9795" s="257">
        <v>9732</v>
      </c>
      <c r="C9795" s="256">
        <v>116.01312729062509</v>
      </c>
    </row>
    <row r="9796" spans="2:3" x14ac:dyDescent="0.25">
      <c r="B9796" s="257">
        <v>9733</v>
      </c>
      <c r="C9796" s="256">
        <v>126.88048538324978</v>
      </c>
    </row>
    <row r="9797" spans="2:3" x14ac:dyDescent="0.25">
      <c r="B9797" s="257">
        <v>9734</v>
      </c>
      <c r="C9797" s="256">
        <v>106.59571296644864</v>
      </c>
    </row>
    <row r="9798" spans="2:3" x14ac:dyDescent="0.25">
      <c r="B9798" s="257">
        <v>9735</v>
      </c>
      <c r="C9798" s="256">
        <v>133.05216978364868</v>
      </c>
    </row>
    <row r="9799" spans="2:3" x14ac:dyDescent="0.25">
      <c r="B9799" s="257">
        <v>9736</v>
      </c>
      <c r="C9799" s="256">
        <v>130.43134958019129</v>
      </c>
    </row>
    <row r="9800" spans="2:3" x14ac:dyDescent="0.25">
      <c r="B9800" s="257">
        <v>9737</v>
      </c>
      <c r="C9800" s="256">
        <v>118.29094207470727</v>
      </c>
    </row>
    <row r="9801" spans="2:3" x14ac:dyDescent="0.25">
      <c r="B9801" s="257">
        <v>9738</v>
      </c>
      <c r="C9801" s="256">
        <v>118.61598923606036</v>
      </c>
    </row>
    <row r="9802" spans="2:3" x14ac:dyDescent="0.25">
      <c r="B9802" s="257">
        <v>9739</v>
      </c>
      <c r="C9802" s="256">
        <v>134.94085020433175</v>
      </c>
    </row>
    <row r="9803" spans="2:3" x14ac:dyDescent="0.25">
      <c r="B9803" s="257">
        <v>9740</v>
      </c>
      <c r="C9803" s="256">
        <v>133.33166524173095</v>
      </c>
    </row>
    <row r="9804" spans="2:3" x14ac:dyDescent="0.25">
      <c r="B9804" s="257">
        <v>9741</v>
      </c>
      <c r="C9804" s="256">
        <v>129.474068253056</v>
      </c>
    </row>
    <row r="9805" spans="2:3" x14ac:dyDescent="0.25">
      <c r="B9805" s="257">
        <v>9742</v>
      </c>
      <c r="C9805" s="256">
        <v>103.14257990060366</v>
      </c>
    </row>
    <row r="9806" spans="2:3" x14ac:dyDescent="0.25">
      <c r="B9806" s="257">
        <v>9743</v>
      </c>
      <c r="C9806" s="256">
        <v>111.48772827901247</v>
      </c>
    </row>
    <row r="9807" spans="2:3" x14ac:dyDescent="0.25">
      <c r="B9807" s="257">
        <v>9744</v>
      </c>
      <c r="C9807" s="256">
        <v>29.477774656707851</v>
      </c>
    </row>
    <row r="9808" spans="2:3" x14ac:dyDescent="0.25">
      <c r="B9808" s="257">
        <v>9745</v>
      </c>
      <c r="C9808" s="256">
        <v>120.41786753037134</v>
      </c>
    </row>
    <row r="9809" spans="2:3" x14ac:dyDescent="0.25">
      <c r="B9809" s="257">
        <v>9746</v>
      </c>
      <c r="C9809" s="256">
        <v>101.67910216658009</v>
      </c>
    </row>
    <row r="9810" spans="2:3" x14ac:dyDescent="0.25">
      <c r="B9810" s="257">
        <v>9747</v>
      </c>
      <c r="C9810" s="256">
        <v>116.67420390451559</v>
      </c>
    </row>
    <row r="9811" spans="2:3" x14ac:dyDescent="0.25">
      <c r="B9811" s="257">
        <v>9748</v>
      </c>
      <c r="C9811" s="256">
        <v>155.68208298881149</v>
      </c>
    </row>
    <row r="9812" spans="2:3" x14ac:dyDescent="0.25">
      <c r="B9812" s="257">
        <v>9749</v>
      </c>
      <c r="C9812" s="256">
        <v>121.36292041536227</v>
      </c>
    </row>
    <row r="9813" spans="2:3" x14ac:dyDescent="0.25">
      <c r="B9813" s="257">
        <v>9750</v>
      </c>
      <c r="C9813" s="256">
        <v>140.24308552272475</v>
      </c>
    </row>
    <row r="9814" spans="2:3" x14ac:dyDescent="0.25">
      <c r="B9814" s="257">
        <v>9751</v>
      </c>
      <c r="C9814" s="256">
        <v>110.71314392266393</v>
      </c>
    </row>
    <row r="9815" spans="2:3" x14ac:dyDescent="0.25">
      <c r="B9815" s="257">
        <v>9752</v>
      </c>
      <c r="C9815" s="256">
        <v>90.131025882571109</v>
      </c>
    </row>
    <row r="9816" spans="2:3" x14ac:dyDescent="0.25">
      <c r="B9816" s="257">
        <v>9753</v>
      </c>
      <c r="C9816" s="256">
        <v>153.68624451101573</v>
      </c>
    </row>
    <row r="9817" spans="2:3" x14ac:dyDescent="0.25">
      <c r="B9817" s="257">
        <v>9754</v>
      </c>
      <c r="C9817" s="256">
        <v>92.28965738604974</v>
      </c>
    </row>
    <row r="9818" spans="2:3" x14ac:dyDescent="0.25">
      <c r="B9818" s="257">
        <v>9755</v>
      </c>
      <c r="C9818" s="256">
        <v>107.80633951373117</v>
      </c>
    </row>
    <row r="9819" spans="2:3" x14ac:dyDescent="0.25">
      <c r="B9819" s="257">
        <v>9756</v>
      </c>
      <c r="C9819" s="256">
        <v>121.06993769487302</v>
      </c>
    </row>
    <row r="9820" spans="2:3" x14ac:dyDescent="0.25">
      <c r="B9820" s="257">
        <v>9757</v>
      </c>
      <c r="C9820" s="256">
        <v>77.104779986904163</v>
      </c>
    </row>
    <row r="9821" spans="2:3" x14ac:dyDescent="0.25">
      <c r="B9821" s="257">
        <v>9758</v>
      </c>
      <c r="C9821" s="256">
        <v>138.9804863687491</v>
      </c>
    </row>
    <row r="9822" spans="2:3" x14ac:dyDescent="0.25">
      <c r="B9822" s="257">
        <v>9759</v>
      </c>
      <c r="C9822" s="256">
        <v>111.822027176075</v>
      </c>
    </row>
    <row r="9823" spans="2:3" x14ac:dyDescent="0.25">
      <c r="B9823" s="257">
        <v>9760</v>
      </c>
      <c r="C9823" s="256">
        <v>149.06340678058581</v>
      </c>
    </row>
    <row r="9824" spans="2:3" x14ac:dyDescent="0.25">
      <c r="B9824" s="257">
        <v>9761</v>
      </c>
      <c r="C9824" s="256">
        <v>132.17396058758422</v>
      </c>
    </row>
    <row r="9825" spans="2:3" x14ac:dyDescent="0.25">
      <c r="B9825" s="257">
        <v>9762</v>
      </c>
      <c r="C9825" s="256">
        <v>106.90729563629415</v>
      </c>
    </row>
    <row r="9826" spans="2:3" x14ac:dyDescent="0.25">
      <c r="B9826" s="257">
        <v>9763</v>
      </c>
      <c r="C9826" s="256">
        <v>169.44754230553744</v>
      </c>
    </row>
    <row r="9827" spans="2:3" x14ac:dyDescent="0.25">
      <c r="B9827" s="257">
        <v>9764</v>
      </c>
      <c r="C9827" s="256">
        <v>85.308919901887407</v>
      </c>
    </row>
    <row r="9828" spans="2:3" x14ac:dyDescent="0.25">
      <c r="B9828" s="257">
        <v>9765</v>
      </c>
      <c r="C9828" s="256">
        <v>136.88731487665166</v>
      </c>
    </row>
    <row r="9829" spans="2:3" x14ac:dyDescent="0.25">
      <c r="B9829" s="257">
        <v>9766</v>
      </c>
      <c r="C9829" s="256">
        <v>154.02509038157189</v>
      </c>
    </row>
    <row r="9830" spans="2:3" x14ac:dyDescent="0.25">
      <c r="B9830" s="257">
        <v>9767</v>
      </c>
      <c r="C9830" s="256">
        <v>130.26839375376025</v>
      </c>
    </row>
    <row r="9831" spans="2:3" x14ac:dyDescent="0.25">
      <c r="B9831" s="257">
        <v>9768</v>
      </c>
      <c r="C9831" s="256">
        <v>77.765103669397618</v>
      </c>
    </row>
    <row r="9832" spans="2:3" x14ac:dyDescent="0.25">
      <c r="B9832" s="257">
        <v>9769</v>
      </c>
      <c r="C9832" s="256">
        <v>70.965759803716622</v>
      </c>
    </row>
    <row r="9833" spans="2:3" x14ac:dyDescent="0.25">
      <c r="B9833" s="257">
        <v>9770</v>
      </c>
      <c r="C9833" s="256">
        <v>108.09603650173402</v>
      </c>
    </row>
    <row r="9834" spans="2:3" x14ac:dyDescent="0.25">
      <c r="B9834" s="257">
        <v>9771</v>
      </c>
      <c r="C9834" s="256">
        <v>91.820221367215964</v>
      </c>
    </row>
    <row r="9835" spans="2:3" x14ac:dyDescent="0.25">
      <c r="B9835" s="257">
        <v>9772</v>
      </c>
      <c r="C9835" s="256">
        <v>124.08696263748352</v>
      </c>
    </row>
    <row r="9836" spans="2:3" x14ac:dyDescent="0.25">
      <c r="B9836" s="257">
        <v>9773</v>
      </c>
      <c r="C9836" s="256">
        <v>144.84637654779971</v>
      </c>
    </row>
    <row r="9837" spans="2:3" x14ac:dyDescent="0.25">
      <c r="B9837" s="257">
        <v>9774</v>
      </c>
      <c r="C9837" s="256">
        <v>111.82899171786366</v>
      </c>
    </row>
    <row r="9838" spans="2:3" x14ac:dyDescent="0.25">
      <c r="B9838" s="257">
        <v>9775</v>
      </c>
      <c r="C9838" s="256">
        <v>125.03376573690254</v>
      </c>
    </row>
    <row r="9839" spans="2:3" x14ac:dyDescent="0.25">
      <c r="B9839" s="257">
        <v>9776</v>
      </c>
      <c r="C9839" s="256">
        <v>101.7565417857306</v>
      </c>
    </row>
    <row r="9840" spans="2:3" x14ac:dyDescent="0.25">
      <c r="B9840" s="257">
        <v>9777</v>
      </c>
      <c r="C9840" s="256">
        <v>77.065852662619051</v>
      </c>
    </row>
    <row r="9841" spans="2:3" x14ac:dyDescent="0.25">
      <c r="B9841" s="257">
        <v>9778</v>
      </c>
      <c r="C9841" s="256">
        <v>178.65779276786483</v>
      </c>
    </row>
    <row r="9842" spans="2:3" x14ac:dyDescent="0.25">
      <c r="B9842" s="257">
        <v>9779</v>
      </c>
      <c r="C9842" s="256">
        <v>114.16524253588229</v>
      </c>
    </row>
    <row r="9843" spans="2:3" x14ac:dyDescent="0.25">
      <c r="B9843" s="257">
        <v>9780</v>
      </c>
      <c r="C9843" s="256">
        <v>112.74446623044072</v>
      </c>
    </row>
    <row r="9844" spans="2:3" x14ac:dyDescent="0.25">
      <c r="B9844" s="257">
        <v>9781</v>
      </c>
      <c r="C9844" s="256">
        <v>101.52017474241437</v>
      </c>
    </row>
    <row r="9845" spans="2:3" x14ac:dyDescent="0.25">
      <c r="B9845" s="257">
        <v>9782</v>
      </c>
      <c r="C9845" s="256">
        <v>103.26468946766576</v>
      </c>
    </row>
    <row r="9846" spans="2:3" x14ac:dyDescent="0.25">
      <c r="B9846" s="257">
        <v>9783</v>
      </c>
      <c r="C9846" s="256">
        <v>114.75909716131447</v>
      </c>
    </row>
    <row r="9847" spans="2:3" x14ac:dyDescent="0.25">
      <c r="B9847" s="257">
        <v>9784</v>
      </c>
      <c r="C9847" s="256">
        <v>110.51891015479428</v>
      </c>
    </row>
    <row r="9848" spans="2:3" x14ac:dyDescent="0.25">
      <c r="B9848" s="257">
        <v>9785</v>
      </c>
      <c r="C9848" s="256">
        <v>123.74065644762298</v>
      </c>
    </row>
    <row r="9849" spans="2:3" x14ac:dyDescent="0.25">
      <c r="B9849" s="257">
        <v>9786</v>
      </c>
      <c r="C9849" s="256">
        <v>107.9019698536485</v>
      </c>
    </row>
    <row r="9850" spans="2:3" x14ac:dyDescent="0.25">
      <c r="B9850" s="257">
        <v>9787</v>
      </c>
      <c r="C9850" s="256">
        <v>161.5161619144726</v>
      </c>
    </row>
    <row r="9851" spans="2:3" x14ac:dyDescent="0.25">
      <c r="B9851" s="257">
        <v>9788</v>
      </c>
      <c r="C9851" s="256">
        <v>107.04122878092036</v>
      </c>
    </row>
    <row r="9852" spans="2:3" x14ac:dyDescent="0.25">
      <c r="B9852" s="257">
        <v>9789</v>
      </c>
      <c r="C9852" s="256">
        <v>125.97887054115722</v>
      </c>
    </row>
    <row r="9853" spans="2:3" x14ac:dyDescent="0.25">
      <c r="B9853" s="257">
        <v>9790</v>
      </c>
      <c r="C9853" s="256">
        <v>97.183236417971514</v>
      </c>
    </row>
    <row r="9854" spans="2:3" x14ac:dyDescent="0.25">
      <c r="B9854" s="257">
        <v>9791</v>
      </c>
      <c r="C9854" s="256">
        <v>94.436056304467897</v>
      </c>
    </row>
    <row r="9855" spans="2:3" x14ac:dyDescent="0.25">
      <c r="B9855" s="257">
        <v>9792</v>
      </c>
      <c r="C9855" s="256">
        <v>132.8651635111099</v>
      </c>
    </row>
    <row r="9856" spans="2:3" x14ac:dyDescent="0.25">
      <c r="B9856" s="257">
        <v>9793</v>
      </c>
      <c r="C9856" s="256">
        <v>126.07331680433069</v>
      </c>
    </row>
    <row r="9857" spans="2:3" x14ac:dyDescent="0.25">
      <c r="B9857" s="257">
        <v>9794</v>
      </c>
      <c r="C9857" s="256">
        <v>147.53537412359472</v>
      </c>
    </row>
    <row r="9858" spans="2:3" x14ac:dyDescent="0.25">
      <c r="B9858" s="257">
        <v>9795</v>
      </c>
      <c r="C9858" s="256">
        <v>91.736743968733791</v>
      </c>
    </row>
    <row r="9859" spans="2:3" x14ac:dyDescent="0.25">
      <c r="B9859" s="257">
        <v>9796</v>
      </c>
      <c r="C9859" s="256">
        <v>118.64292109247107</v>
      </c>
    </row>
    <row r="9860" spans="2:3" x14ac:dyDescent="0.25">
      <c r="B9860" s="257">
        <v>9797</v>
      </c>
      <c r="C9860" s="256">
        <v>86.428593022299509</v>
      </c>
    </row>
    <row r="9861" spans="2:3" x14ac:dyDescent="0.25">
      <c r="B9861" s="257">
        <v>9798</v>
      </c>
      <c r="C9861" s="256">
        <v>163.63611650595462</v>
      </c>
    </row>
    <row r="9862" spans="2:3" x14ac:dyDescent="0.25">
      <c r="B9862" s="257">
        <v>9799</v>
      </c>
      <c r="C9862" s="256">
        <v>113.30263974056083</v>
      </c>
    </row>
    <row r="9863" spans="2:3" x14ac:dyDescent="0.25">
      <c r="B9863" s="257">
        <v>9800</v>
      </c>
      <c r="C9863" s="256">
        <v>86.59302584354748</v>
      </c>
    </row>
    <row r="9864" spans="2:3" x14ac:dyDescent="0.25">
      <c r="B9864" s="257">
        <v>9801</v>
      </c>
      <c r="C9864" s="256">
        <v>110.93890453501871</v>
      </c>
    </row>
    <row r="9865" spans="2:3" x14ac:dyDescent="0.25">
      <c r="B9865" s="257">
        <v>9802</v>
      </c>
      <c r="C9865" s="256">
        <v>167.6807911545165</v>
      </c>
    </row>
    <row r="9866" spans="2:3" x14ac:dyDescent="0.25">
      <c r="B9866" s="257">
        <v>9803</v>
      </c>
      <c r="C9866" s="256">
        <v>79.852118335209312</v>
      </c>
    </row>
    <row r="9867" spans="2:3" x14ac:dyDescent="0.25">
      <c r="B9867" s="257">
        <v>9804</v>
      </c>
      <c r="C9867" s="256">
        <v>131.76364828547855</v>
      </c>
    </row>
    <row r="9868" spans="2:3" x14ac:dyDescent="0.25">
      <c r="B9868" s="257">
        <v>9805</v>
      </c>
      <c r="C9868" s="256">
        <v>118.44243486958857</v>
      </c>
    </row>
    <row r="9869" spans="2:3" x14ac:dyDescent="0.25">
      <c r="B9869" s="257">
        <v>9806</v>
      </c>
      <c r="C9869" s="256">
        <v>125.1016416771913</v>
      </c>
    </row>
    <row r="9870" spans="2:3" x14ac:dyDescent="0.25">
      <c r="B9870" s="257">
        <v>9807</v>
      </c>
      <c r="C9870" s="256">
        <v>137.88557004522715</v>
      </c>
    </row>
    <row r="9871" spans="2:3" x14ac:dyDescent="0.25">
      <c r="B9871" s="257">
        <v>9808</v>
      </c>
      <c r="C9871" s="256">
        <v>121.55303355480505</v>
      </c>
    </row>
    <row r="9872" spans="2:3" x14ac:dyDescent="0.25">
      <c r="B9872" s="257">
        <v>9809</v>
      </c>
      <c r="C9872" s="256">
        <v>133.5657713310722</v>
      </c>
    </row>
    <row r="9873" spans="2:3" x14ac:dyDescent="0.25">
      <c r="B9873" s="257">
        <v>9810</v>
      </c>
      <c r="C9873" s="256">
        <v>113.40257053982441</v>
      </c>
    </row>
    <row r="9874" spans="2:3" x14ac:dyDescent="0.25">
      <c r="B9874" s="257">
        <v>9811</v>
      </c>
      <c r="C9874" s="256">
        <v>101.11858955915184</v>
      </c>
    </row>
    <row r="9875" spans="2:3" x14ac:dyDescent="0.25">
      <c r="B9875" s="257">
        <v>9812</v>
      </c>
      <c r="C9875" s="256">
        <v>109.85848376661966</v>
      </c>
    </row>
    <row r="9876" spans="2:3" x14ac:dyDescent="0.25">
      <c r="B9876" s="257">
        <v>9813</v>
      </c>
      <c r="C9876" s="256">
        <v>94.351424637746945</v>
      </c>
    </row>
    <row r="9877" spans="2:3" x14ac:dyDescent="0.25">
      <c r="B9877" s="257">
        <v>9814</v>
      </c>
      <c r="C9877" s="256">
        <v>140.85516647047723</v>
      </c>
    </row>
    <row r="9878" spans="2:3" x14ac:dyDescent="0.25">
      <c r="B9878" s="257">
        <v>9815</v>
      </c>
      <c r="C9878" s="256">
        <v>116.27843175381282</v>
      </c>
    </row>
    <row r="9879" spans="2:3" x14ac:dyDescent="0.25">
      <c r="B9879" s="257">
        <v>9816</v>
      </c>
      <c r="C9879" s="256">
        <v>100.72307574450156</v>
      </c>
    </row>
    <row r="9880" spans="2:3" x14ac:dyDescent="0.25">
      <c r="B9880" s="257">
        <v>9817</v>
      </c>
      <c r="C9880" s="256">
        <v>155.89478742515075</v>
      </c>
    </row>
    <row r="9881" spans="2:3" x14ac:dyDescent="0.25">
      <c r="B9881" s="257">
        <v>9818</v>
      </c>
      <c r="C9881" s="256">
        <v>135.87896352209114</v>
      </c>
    </row>
    <row r="9882" spans="2:3" x14ac:dyDescent="0.25">
      <c r="B9882" s="257">
        <v>9819</v>
      </c>
      <c r="C9882" s="256">
        <v>151.85036045737533</v>
      </c>
    </row>
    <row r="9883" spans="2:3" x14ac:dyDescent="0.25">
      <c r="B9883" s="257">
        <v>9820</v>
      </c>
      <c r="C9883" s="256">
        <v>78.505934614945232</v>
      </c>
    </row>
    <row r="9884" spans="2:3" x14ac:dyDescent="0.25">
      <c r="B9884" s="257">
        <v>9821</v>
      </c>
      <c r="C9884" s="256">
        <v>152.51478683416326</v>
      </c>
    </row>
    <row r="9885" spans="2:3" x14ac:dyDescent="0.25">
      <c r="B9885" s="257">
        <v>9822</v>
      </c>
      <c r="C9885" s="256">
        <v>132.43944166621054</v>
      </c>
    </row>
    <row r="9886" spans="2:3" x14ac:dyDescent="0.25">
      <c r="B9886" s="257">
        <v>9823</v>
      </c>
      <c r="C9886" s="256">
        <v>151.20061480398448</v>
      </c>
    </row>
    <row r="9887" spans="2:3" x14ac:dyDescent="0.25">
      <c r="B9887" s="257">
        <v>9824</v>
      </c>
      <c r="C9887" s="256">
        <v>116.28548982841635</v>
      </c>
    </row>
    <row r="9888" spans="2:3" x14ac:dyDescent="0.25">
      <c r="B9888" s="257">
        <v>9825</v>
      </c>
      <c r="C9888" s="256">
        <v>130.59599082894445</v>
      </c>
    </row>
    <row r="9889" spans="2:3" x14ac:dyDescent="0.25">
      <c r="B9889" s="257">
        <v>9826</v>
      </c>
      <c r="C9889" s="256">
        <v>126.07584809639089</v>
      </c>
    </row>
    <row r="9890" spans="2:3" x14ac:dyDescent="0.25">
      <c r="B9890" s="257">
        <v>9827</v>
      </c>
      <c r="C9890" s="256">
        <v>123.44307347792798</v>
      </c>
    </row>
    <row r="9891" spans="2:3" x14ac:dyDescent="0.25">
      <c r="B9891" s="257">
        <v>9828</v>
      </c>
      <c r="C9891" s="256">
        <v>107.75109064160931</v>
      </c>
    </row>
    <row r="9892" spans="2:3" x14ac:dyDescent="0.25">
      <c r="B9892" s="257">
        <v>9829</v>
      </c>
      <c r="C9892" s="256">
        <v>100.92304721217241</v>
      </c>
    </row>
    <row r="9893" spans="2:3" x14ac:dyDescent="0.25">
      <c r="B9893" s="257">
        <v>9830</v>
      </c>
      <c r="C9893" s="256">
        <v>80.282057246609725</v>
      </c>
    </row>
    <row r="9894" spans="2:3" x14ac:dyDescent="0.25">
      <c r="B9894" s="257">
        <v>9831</v>
      </c>
      <c r="C9894" s="256">
        <v>132.88930948554932</v>
      </c>
    </row>
    <row r="9895" spans="2:3" x14ac:dyDescent="0.25">
      <c r="B9895" s="257">
        <v>9832</v>
      </c>
      <c r="C9895" s="256">
        <v>82.794627198867104</v>
      </c>
    </row>
    <row r="9896" spans="2:3" x14ac:dyDescent="0.25">
      <c r="B9896" s="257">
        <v>9833</v>
      </c>
      <c r="C9896" s="256">
        <v>160.35298724069605</v>
      </c>
    </row>
    <row r="9897" spans="2:3" x14ac:dyDescent="0.25">
      <c r="B9897" s="257">
        <v>9834</v>
      </c>
      <c r="C9897" s="256">
        <v>111.06286736831898</v>
      </c>
    </row>
    <row r="9898" spans="2:3" x14ac:dyDescent="0.25">
      <c r="B9898" s="257">
        <v>9835</v>
      </c>
      <c r="C9898" s="256">
        <v>107.92470784510387</v>
      </c>
    </row>
    <row r="9899" spans="2:3" x14ac:dyDescent="0.25">
      <c r="B9899" s="257">
        <v>9836</v>
      </c>
      <c r="C9899" s="256">
        <v>133.20512670567962</v>
      </c>
    </row>
    <row r="9900" spans="2:3" x14ac:dyDescent="0.25">
      <c r="B9900" s="257">
        <v>9837</v>
      </c>
      <c r="C9900" s="256">
        <v>143.4959380624515</v>
      </c>
    </row>
    <row r="9901" spans="2:3" x14ac:dyDescent="0.25">
      <c r="B9901" s="257">
        <v>9838</v>
      </c>
      <c r="C9901" s="256">
        <v>129.86845179840273</v>
      </c>
    </row>
    <row r="9902" spans="2:3" x14ac:dyDescent="0.25">
      <c r="B9902" s="257">
        <v>9839</v>
      </c>
      <c r="C9902" s="256">
        <v>135.5764612189908</v>
      </c>
    </row>
    <row r="9903" spans="2:3" x14ac:dyDescent="0.25">
      <c r="B9903" s="257">
        <v>9840</v>
      </c>
      <c r="C9903" s="256">
        <v>132.16714233624589</v>
      </c>
    </row>
    <row r="9904" spans="2:3" x14ac:dyDescent="0.25">
      <c r="B9904" s="257">
        <v>9841</v>
      </c>
      <c r="C9904" s="256">
        <v>104.96137051587331</v>
      </c>
    </row>
    <row r="9905" spans="2:3" x14ac:dyDescent="0.25">
      <c r="B9905" s="257">
        <v>9842</v>
      </c>
      <c r="C9905" s="256">
        <v>126.42530159146176</v>
      </c>
    </row>
    <row r="9906" spans="2:3" x14ac:dyDescent="0.25">
      <c r="B9906" s="257">
        <v>9843</v>
      </c>
      <c r="C9906" s="256">
        <v>95.096999583812021</v>
      </c>
    </row>
    <row r="9907" spans="2:3" x14ac:dyDescent="0.25">
      <c r="B9907" s="257">
        <v>9844</v>
      </c>
      <c r="C9907" s="256">
        <v>71.673352523658792</v>
      </c>
    </row>
    <row r="9908" spans="2:3" x14ac:dyDescent="0.25">
      <c r="B9908" s="257">
        <v>9845</v>
      </c>
      <c r="C9908" s="256">
        <v>142.77712716822515</v>
      </c>
    </row>
    <row r="9909" spans="2:3" x14ac:dyDescent="0.25">
      <c r="B9909" s="257">
        <v>9846</v>
      </c>
      <c r="C9909" s="256">
        <v>142.42897569042231</v>
      </c>
    </row>
    <row r="9910" spans="2:3" x14ac:dyDescent="0.25">
      <c r="B9910" s="257">
        <v>9847</v>
      </c>
      <c r="C9910" s="256">
        <v>133.27255913314787</v>
      </c>
    </row>
    <row r="9911" spans="2:3" x14ac:dyDescent="0.25">
      <c r="B9911" s="257">
        <v>9848</v>
      </c>
      <c r="C9911" s="256">
        <v>108.89191705660826</v>
      </c>
    </row>
    <row r="9912" spans="2:3" x14ac:dyDescent="0.25">
      <c r="B9912" s="257">
        <v>9849</v>
      </c>
      <c r="C9912" s="256">
        <v>98.226544104548083</v>
      </c>
    </row>
    <row r="9913" spans="2:3" x14ac:dyDescent="0.25">
      <c r="B9913" s="257">
        <v>9850</v>
      </c>
      <c r="C9913" s="256">
        <v>121.61048815445864</v>
      </c>
    </row>
    <row r="9914" spans="2:3" x14ac:dyDescent="0.25">
      <c r="B9914" s="257">
        <v>9851</v>
      </c>
      <c r="C9914" s="256">
        <v>153.95765771040936</v>
      </c>
    </row>
    <row r="9915" spans="2:3" x14ac:dyDescent="0.25">
      <c r="B9915" s="257">
        <v>9852</v>
      </c>
      <c r="C9915" s="256">
        <v>102.48669440676932</v>
      </c>
    </row>
    <row r="9916" spans="2:3" x14ac:dyDescent="0.25">
      <c r="B9916" s="257">
        <v>9853</v>
      </c>
      <c r="C9916" s="256">
        <v>134.77243993148241</v>
      </c>
    </row>
    <row r="9917" spans="2:3" x14ac:dyDescent="0.25">
      <c r="B9917" s="257">
        <v>9854</v>
      </c>
      <c r="C9917" s="256">
        <v>169.71731588622799</v>
      </c>
    </row>
    <row r="9918" spans="2:3" x14ac:dyDescent="0.25">
      <c r="B9918" s="257">
        <v>9855</v>
      </c>
      <c r="C9918" s="256">
        <v>91.696187197834647</v>
      </c>
    </row>
    <row r="9919" spans="2:3" x14ac:dyDescent="0.25">
      <c r="B9919" s="257">
        <v>9856</v>
      </c>
      <c r="C9919" s="256">
        <v>55.878346232173541</v>
      </c>
    </row>
    <row r="9920" spans="2:3" x14ac:dyDescent="0.25">
      <c r="B9920" s="257">
        <v>9857</v>
      </c>
      <c r="C9920" s="256">
        <v>99.103768738135997</v>
      </c>
    </row>
    <row r="9921" spans="2:3" x14ac:dyDescent="0.25">
      <c r="B9921" s="257">
        <v>9858</v>
      </c>
      <c r="C9921" s="256">
        <v>137.84098244694729</v>
      </c>
    </row>
    <row r="9922" spans="2:3" x14ac:dyDescent="0.25">
      <c r="B9922" s="257">
        <v>9859</v>
      </c>
      <c r="C9922" s="256">
        <v>110.08447673668681</v>
      </c>
    </row>
    <row r="9923" spans="2:3" x14ac:dyDescent="0.25">
      <c r="B9923" s="257">
        <v>9860</v>
      </c>
      <c r="C9923" s="256">
        <v>125.99571148096425</v>
      </c>
    </row>
    <row r="9924" spans="2:3" x14ac:dyDescent="0.25">
      <c r="B9924" s="257">
        <v>9861</v>
      </c>
      <c r="C9924" s="256">
        <v>90.766943557106117</v>
      </c>
    </row>
    <row r="9925" spans="2:3" x14ac:dyDescent="0.25">
      <c r="B9925" s="257">
        <v>9862</v>
      </c>
      <c r="C9925" s="256">
        <v>115.42792004901528</v>
      </c>
    </row>
    <row r="9926" spans="2:3" x14ac:dyDescent="0.25">
      <c r="B9926" s="257">
        <v>9863</v>
      </c>
      <c r="C9926" s="256">
        <v>111.13053165717986</v>
      </c>
    </row>
    <row r="9927" spans="2:3" x14ac:dyDescent="0.25">
      <c r="B9927" s="257">
        <v>9864</v>
      </c>
      <c r="C9927" s="256">
        <v>72.989121728149215</v>
      </c>
    </row>
    <row r="9928" spans="2:3" x14ac:dyDescent="0.25">
      <c r="B9928" s="257">
        <v>9865</v>
      </c>
      <c r="C9928" s="256">
        <v>105.18124379394379</v>
      </c>
    </row>
    <row r="9929" spans="2:3" x14ac:dyDescent="0.25">
      <c r="B9929" s="257">
        <v>9866</v>
      </c>
      <c r="C9929" s="256">
        <v>118.29610573208336</v>
      </c>
    </row>
    <row r="9930" spans="2:3" x14ac:dyDescent="0.25">
      <c r="B9930" s="257">
        <v>9867</v>
      </c>
      <c r="C9930" s="256">
        <v>103.31850076804459</v>
      </c>
    </row>
    <row r="9931" spans="2:3" x14ac:dyDescent="0.25">
      <c r="B9931" s="257">
        <v>9868</v>
      </c>
      <c r="C9931" s="256">
        <v>82.772855918074569</v>
      </c>
    </row>
    <row r="9932" spans="2:3" x14ac:dyDescent="0.25">
      <c r="B9932" s="257">
        <v>9869</v>
      </c>
      <c r="C9932" s="256">
        <v>123.83423100713395</v>
      </c>
    </row>
    <row r="9933" spans="2:3" x14ac:dyDescent="0.25">
      <c r="B9933" s="257">
        <v>9870</v>
      </c>
      <c r="C9933" s="256">
        <v>162.57173641700035</v>
      </c>
    </row>
    <row r="9934" spans="2:3" x14ac:dyDescent="0.25">
      <c r="B9934" s="257">
        <v>9871</v>
      </c>
      <c r="C9934" s="256">
        <v>160.07881990946746</v>
      </c>
    </row>
    <row r="9935" spans="2:3" x14ac:dyDescent="0.25">
      <c r="B9935" s="257">
        <v>9872</v>
      </c>
      <c r="C9935" s="256">
        <v>112.44002631502526</v>
      </c>
    </row>
    <row r="9936" spans="2:3" x14ac:dyDescent="0.25">
      <c r="B9936" s="257">
        <v>9873</v>
      </c>
      <c r="C9936" s="256">
        <v>104.33108740014237</v>
      </c>
    </row>
    <row r="9937" spans="2:3" x14ac:dyDescent="0.25">
      <c r="B9937" s="257">
        <v>9874</v>
      </c>
      <c r="C9937" s="256">
        <v>110.10939599936395</v>
      </c>
    </row>
    <row r="9938" spans="2:3" x14ac:dyDescent="0.25">
      <c r="B9938" s="257">
        <v>9875</v>
      </c>
      <c r="C9938" s="256">
        <v>111.05989009176632</v>
      </c>
    </row>
    <row r="9939" spans="2:3" x14ac:dyDescent="0.25">
      <c r="B9939" s="257">
        <v>9876</v>
      </c>
      <c r="C9939" s="256">
        <v>142.73778316824763</v>
      </c>
    </row>
    <row r="9940" spans="2:3" x14ac:dyDescent="0.25">
      <c r="B9940" s="257">
        <v>9877</v>
      </c>
      <c r="C9940" s="256">
        <v>65.537315468466787</v>
      </c>
    </row>
    <row r="9941" spans="2:3" x14ac:dyDescent="0.25">
      <c r="B9941" s="257">
        <v>9878</v>
      </c>
      <c r="C9941" s="256">
        <v>166.17349447910487</v>
      </c>
    </row>
    <row r="9942" spans="2:3" x14ac:dyDescent="0.25">
      <c r="B9942" s="257">
        <v>9879</v>
      </c>
      <c r="C9942" s="256">
        <v>158.52153024610701</v>
      </c>
    </row>
    <row r="9943" spans="2:3" x14ac:dyDescent="0.25">
      <c r="B9943" s="257">
        <v>9880</v>
      </c>
      <c r="C9943" s="256">
        <v>102.48466594276961</v>
      </c>
    </row>
    <row r="9944" spans="2:3" x14ac:dyDescent="0.25">
      <c r="B9944" s="257">
        <v>9881</v>
      </c>
      <c r="C9944" s="256">
        <v>131.86846783460319</v>
      </c>
    </row>
    <row r="9945" spans="2:3" x14ac:dyDescent="0.25">
      <c r="B9945" s="257">
        <v>9882</v>
      </c>
      <c r="C9945" s="256">
        <v>124.0013854852142</v>
      </c>
    </row>
    <row r="9946" spans="2:3" x14ac:dyDescent="0.25">
      <c r="B9946" s="257">
        <v>9883</v>
      </c>
      <c r="C9946" s="256">
        <v>84.93095165181785</v>
      </c>
    </row>
    <row r="9947" spans="2:3" x14ac:dyDescent="0.25">
      <c r="B9947" s="257">
        <v>9884</v>
      </c>
      <c r="C9947" s="256">
        <v>151.08728257362148</v>
      </c>
    </row>
    <row r="9948" spans="2:3" x14ac:dyDescent="0.25">
      <c r="B9948" s="257">
        <v>9885</v>
      </c>
      <c r="C9948" s="256">
        <v>90.214258230403601</v>
      </c>
    </row>
    <row r="9949" spans="2:3" x14ac:dyDescent="0.25">
      <c r="B9949" s="257">
        <v>9886</v>
      </c>
      <c r="C9949" s="256">
        <v>71.236610683008536</v>
      </c>
    </row>
    <row r="9950" spans="2:3" x14ac:dyDescent="0.25">
      <c r="B9950" s="257">
        <v>9887</v>
      </c>
      <c r="C9950" s="256">
        <v>88.53251558594124</v>
      </c>
    </row>
    <row r="9951" spans="2:3" x14ac:dyDescent="0.25">
      <c r="B9951" s="257">
        <v>9888</v>
      </c>
      <c r="C9951" s="256">
        <v>82.693480430787105</v>
      </c>
    </row>
    <row r="9952" spans="2:3" x14ac:dyDescent="0.25">
      <c r="B9952" s="257">
        <v>9889</v>
      </c>
      <c r="C9952" s="256">
        <v>104.16748758080448</v>
      </c>
    </row>
    <row r="9953" spans="2:3" x14ac:dyDescent="0.25">
      <c r="B9953" s="257">
        <v>9890</v>
      </c>
      <c r="C9953" s="256">
        <v>117.44257626001978</v>
      </c>
    </row>
    <row r="9954" spans="2:3" x14ac:dyDescent="0.25">
      <c r="B9954" s="257">
        <v>9891</v>
      </c>
      <c r="C9954" s="256">
        <v>117.9429466401714</v>
      </c>
    </row>
    <row r="9955" spans="2:3" x14ac:dyDescent="0.25">
      <c r="B9955" s="257">
        <v>9892</v>
      </c>
      <c r="C9955" s="256">
        <v>120.52488747632768</v>
      </c>
    </row>
    <row r="9956" spans="2:3" x14ac:dyDescent="0.25">
      <c r="B9956" s="257">
        <v>9893</v>
      </c>
      <c r="C9956" s="256">
        <v>86.632724617038619</v>
      </c>
    </row>
    <row r="9957" spans="2:3" x14ac:dyDescent="0.25">
      <c r="B9957" s="257">
        <v>9894</v>
      </c>
      <c r="C9957" s="256">
        <v>152.52133635311543</v>
      </c>
    </row>
    <row r="9958" spans="2:3" x14ac:dyDescent="0.25">
      <c r="B9958" s="257">
        <v>9895</v>
      </c>
      <c r="C9958" s="256">
        <v>108.989806915597</v>
      </c>
    </row>
    <row r="9959" spans="2:3" x14ac:dyDescent="0.25">
      <c r="B9959" s="257">
        <v>9896</v>
      </c>
      <c r="C9959" s="256">
        <v>100.71731331150843</v>
      </c>
    </row>
    <row r="9960" spans="2:3" x14ac:dyDescent="0.25">
      <c r="B9960" s="257">
        <v>9897</v>
      </c>
      <c r="C9960" s="256">
        <v>128.73265414035322</v>
      </c>
    </row>
    <row r="9961" spans="2:3" x14ac:dyDescent="0.25">
      <c r="B9961" s="257">
        <v>9898</v>
      </c>
      <c r="C9961" s="256">
        <v>126.21988326183272</v>
      </c>
    </row>
    <row r="9962" spans="2:3" x14ac:dyDescent="0.25">
      <c r="B9962" s="257">
        <v>9899</v>
      </c>
      <c r="C9962" s="256">
        <v>120.62516696929269</v>
      </c>
    </row>
    <row r="9963" spans="2:3" x14ac:dyDescent="0.25">
      <c r="B9963" s="257">
        <v>9900</v>
      </c>
      <c r="C9963" s="256">
        <v>109.99491756569256</v>
      </c>
    </row>
    <row r="9964" spans="2:3" x14ac:dyDescent="0.25">
      <c r="B9964" s="257">
        <v>9901</v>
      </c>
      <c r="C9964" s="256">
        <v>104.54630395714071</v>
      </c>
    </row>
    <row r="9965" spans="2:3" x14ac:dyDescent="0.25">
      <c r="B9965" s="257">
        <v>9902</v>
      </c>
      <c r="C9965" s="256">
        <v>123.8509237052578</v>
      </c>
    </row>
    <row r="9966" spans="2:3" x14ac:dyDescent="0.25">
      <c r="B9966" s="257">
        <v>9903</v>
      </c>
      <c r="C9966" s="256">
        <v>135.19989661096267</v>
      </c>
    </row>
    <row r="9967" spans="2:3" x14ac:dyDescent="0.25">
      <c r="B9967" s="257">
        <v>9904</v>
      </c>
      <c r="C9967" s="256">
        <v>153.43319947962175</v>
      </c>
    </row>
    <row r="9968" spans="2:3" x14ac:dyDescent="0.25">
      <c r="B9968" s="257">
        <v>9905</v>
      </c>
      <c r="C9968" s="256">
        <v>83.892213673833027</v>
      </c>
    </row>
    <row r="9969" spans="2:3" x14ac:dyDescent="0.25">
      <c r="B9969" s="257">
        <v>9906</v>
      </c>
      <c r="C9969" s="256">
        <v>86.778894389630125</v>
      </c>
    </row>
    <row r="9970" spans="2:3" x14ac:dyDescent="0.25">
      <c r="B9970" s="257">
        <v>9907</v>
      </c>
      <c r="C9970" s="256">
        <v>131.15282230596952</v>
      </c>
    </row>
    <row r="9971" spans="2:3" x14ac:dyDescent="0.25">
      <c r="B9971" s="257">
        <v>9908</v>
      </c>
      <c r="C9971" s="256">
        <v>64.387374495886093</v>
      </c>
    </row>
    <row r="9972" spans="2:3" x14ac:dyDescent="0.25">
      <c r="B9972" s="257">
        <v>9909</v>
      </c>
      <c r="C9972" s="256">
        <v>120.43778043152115</v>
      </c>
    </row>
    <row r="9973" spans="2:3" x14ac:dyDescent="0.25">
      <c r="B9973" s="257">
        <v>9910</v>
      </c>
      <c r="C9973" s="256">
        <v>138.5816676312744</v>
      </c>
    </row>
    <row r="9974" spans="2:3" x14ac:dyDescent="0.25">
      <c r="B9974" s="257">
        <v>9911</v>
      </c>
      <c r="C9974" s="256">
        <v>139.90273663914746</v>
      </c>
    </row>
    <row r="9975" spans="2:3" x14ac:dyDescent="0.25">
      <c r="B9975" s="257">
        <v>9912</v>
      </c>
      <c r="C9975" s="256">
        <v>156.49099902179114</v>
      </c>
    </row>
    <row r="9976" spans="2:3" x14ac:dyDescent="0.25">
      <c r="B9976" s="257">
        <v>9913</v>
      </c>
      <c r="C9976" s="256">
        <v>151.30048799135156</v>
      </c>
    </row>
    <row r="9977" spans="2:3" x14ac:dyDescent="0.25">
      <c r="B9977" s="257">
        <v>9914</v>
      </c>
      <c r="C9977" s="256">
        <v>150.73533942972045</v>
      </c>
    </row>
    <row r="9978" spans="2:3" x14ac:dyDescent="0.25">
      <c r="B9978" s="257">
        <v>9915</v>
      </c>
      <c r="C9978" s="256">
        <v>112.99087317687028</v>
      </c>
    </row>
    <row r="9979" spans="2:3" x14ac:dyDescent="0.25">
      <c r="B9979" s="257">
        <v>9916</v>
      </c>
      <c r="C9979" s="256">
        <v>122.84389215639696</v>
      </c>
    </row>
    <row r="9980" spans="2:3" x14ac:dyDescent="0.25">
      <c r="B9980" s="257">
        <v>9917</v>
      </c>
      <c r="C9980" s="256">
        <v>136.92526798223511</v>
      </c>
    </row>
    <row r="9981" spans="2:3" x14ac:dyDescent="0.25">
      <c r="B9981" s="257">
        <v>9918</v>
      </c>
      <c r="C9981" s="256">
        <v>47.797832737485521</v>
      </c>
    </row>
    <row r="9982" spans="2:3" x14ac:dyDescent="0.25">
      <c r="B9982" s="257">
        <v>9919</v>
      </c>
      <c r="C9982" s="256">
        <v>73.221070727860919</v>
      </c>
    </row>
    <row r="9983" spans="2:3" x14ac:dyDescent="0.25">
      <c r="B9983" s="257">
        <v>9920</v>
      </c>
      <c r="C9983" s="256">
        <v>144.0255004831555</v>
      </c>
    </row>
    <row r="9984" spans="2:3" x14ac:dyDescent="0.25">
      <c r="B9984" s="257">
        <v>9921</v>
      </c>
      <c r="C9984" s="256">
        <v>159.2733969579846</v>
      </c>
    </row>
    <row r="9985" spans="2:3" x14ac:dyDescent="0.25">
      <c r="B9985" s="257">
        <v>9922</v>
      </c>
      <c r="C9985" s="256">
        <v>126.06275540112433</v>
      </c>
    </row>
    <row r="9986" spans="2:3" x14ac:dyDescent="0.25">
      <c r="B9986" s="257">
        <v>9923</v>
      </c>
      <c r="C9986" s="256">
        <v>143.18017733201765</v>
      </c>
    </row>
    <row r="9987" spans="2:3" x14ac:dyDescent="0.25">
      <c r="B9987" s="257">
        <v>9924</v>
      </c>
      <c r="C9987" s="256">
        <v>121.06752364931923</v>
      </c>
    </row>
    <row r="9988" spans="2:3" x14ac:dyDescent="0.25">
      <c r="B9988" s="257">
        <v>9925</v>
      </c>
      <c r="C9988" s="256">
        <v>178.40741870575317</v>
      </c>
    </row>
    <row r="9989" spans="2:3" x14ac:dyDescent="0.25">
      <c r="B9989" s="257">
        <v>9926</v>
      </c>
      <c r="C9989" s="256">
        <v>114.04792131030858</v>
      </c>
    </row>
    <row r="9990" spans="2:3" x14ac:dyDescent="0.25">
      <c r="B9990" s="257">
        <v>9927</v>
      </c>
      <c r="C9990" s="256">
        <v>97.329562055614218</v>
      </c>
    </row>
    <row r="9991" spans="2:3" x14ac:dyDescent="0.25">
      <c r="B9991" s="257">
        <v>9928</v>
      </c>
      <c r="C9991" s="256">
        <v>131.32507303160926</v>
      </c>
    </row>
    <row r="9992" spans="2:3" x14ac:dyDescent="0.25">
      <c r="B9992" s="257">
        <v>9929</v>
      </c>
      <c r="C9992" s="256">
        <v>118.57103945500855</v>
      </c>
    </row>
    <row r="9993" spans="2:3" x14ac:dyDescent="0.25">
      <c r="B9993" s="257">
        <v>9930</v>
      </c>
      <c r="C9993" s="256">
        <v>83.751443037335832</v>
      </c>
    </row>
    <row r="9994" spans="2:3" x14ac:dyDescent="0.25">
      <c r="B9994" s="257">
        <v>9931</v>
      </c>
      <c r="C9994" s="256">
        <v>94.826901485495398</v>
      </c>
    </row>
    <row r="9995" spans="2:3" x14ac:dyDescent="0.25">
      <c r="B9995" s="257">
        <v>9932</v>
      </c>
      <c r="C9995" s="256">
        <v>115.22357108869728</v>
      </c>
    </row>
    <row r="9996" spans="2:3" x14ac:dyDescent="0.25">
      <c r="B9996" s="257">
        <v>9933</v>
      </c>
      <c r="C9996" s="256">
        <v>116.25887691066782</v>
      </c>
    </row>
    <row r="9997" spans="2:3" x14ac:dyDescent="0.25">
      <c r="B9997" s="257">
        <v>9934</v>
      </c>
      <c r="C9997" s="256">
        <v>119.2089365431205</v>
      </c>
    </row>
    <row r="9998" spans="2:3" x14ac:dyDescent="0.25">
      <c r="B9998" s="257">
        <v>9935</v>
      </c>
      <c r="C9998" s="256">
        <v>99.475899101873125</v>
      </c>
    </row>
    <row r="9999" spans="2:3" x14ac:dyDescent="0.25">
      <c r="B9999" s="257">
        <v>9936</v>
      </c>
      <c r="C9999" s="256">
        <v>105.00548932178037</v>
      </c>
    </row>
    <row r="10000" spans="2:3" x14ac:dyDescent="0.25">
      <c r="B10000" s="257">
        <v>9937</v>
      </c>
      <c r="C10000" s="256">
        <v>105.08460654053317</v>
      </c>
    </row>
    <row r="10001" spans="2:3" x14ac:dyDescent="0.25">
      <c r="B10001" s="257">
        <v>9938</v>
      </c>
      <c r="C10001" s="256">
        <v>102.56558331822708</v>
      </c>
    </row>
    <row r="10002" spans="2:3" x14ac:dyDescent="0.25">
      <c r="B10002" s="257">
        <v>9939</v>
      </c>
      <c r="C10002" s="256">
        <v>121.48896615966939</v>
      </c>
    </row>
    <row r="10003" spans="2:3" x14ac:dyDescent="0.25">
      <c r="B10003" s="257">
        <v>9940</v>
      </c>
      <c r="C10003" s="256">
        <v>108.49556654303271</v>
      </c>
    </row>
    <row r="10004" spans="2:3" x14ac:dyDescent="0.25">
      <c r="B10004" s="257">
        <v>9941</v>
      </c>
      <c r="C10004" s="256">
        <v>101.78587398298269</v>
      </c>
    </row>
    <row r="10005" spans="2:3" x14ac:dyDescent="0.25">
      <c r="B10005" s="257">
        <v>9942</v>
      </c>
      <c r="C10005" s="256">
        <v>99.277768999547703</v>
      </c>
    </row>
    <row r="10006" spans="2:3" x14ac:dyDescent="0.25">
      <c r="B10006" s="257">
        <v>9943</v>
      </c>
      <c r="C10006" s="256">
        <v>53.886010493629072</v>
      </c>
    </row>
    <row r="10007" spans="2:3" x14ac:dyDescent="0.25">
      <c r="B10007" s="257">
        <v>9944</v>
      </c>
      <c r="C10007" s="256">
        <v>108.95469723587505</v>
      </c>
    </row>
    <row r="10008" spans="2:3" x14ac:dyDescent="0.25">
      <c r="B10008" s="257">
        <v>9945</v>
      </c>
      <c r="C10008" s="256">
        <v>84.70446072360842</v>
      </c>
    </row>
    <row r="10009" spans="2:3" x14ac:dyDescent="0.25">
      <c r="B10009" s="257">
        <v>9946</v>
      </c>
      <c r="C10009" s="256">
        <v>135.7185307804142</v>
      </c>
    </row>
    <row r="10010" spans="2:3" x14ac:dyDescent="0.25">
      <c r="B10010" s="257">
        <v>9947</v>
      </c>
      <c r="C10010" s="256">
        <v>118.76536746087339</v>
      </c>
    </row>
    <row r="10011" spans="2:3" x14ac:dyDescent="0.25">
      <c r="B10011" s="257">
        <v>9948</v>
      </c>
      <c r="C10011" s="256">
        <v>107.07933874423082</v>
      </c>
    </row>
    <row r="10012" spans="2:3" x14ac:dyDescent="0.25">
      <c r="B10012" s="257">
        <v>9949</v>
      </c>
      <c r="C10012" s="256">
        <v>109.78886802795901</v>
      </c>
    </row>
    <row r="10013" spans="2:3" x14ac:dyDescent="0.25">
      <c r="B10013" s="257">
        <v>9950</v>
      </c>
      <c r="C10013" s="256">
        <v>107.81980690761688</v>
      </c>
    </row>
    <row r="10014" spans="2:3" x14ac:dyDescent="0.25">
      <c r="B10014" s="257">
        <v>9951</v>
      </c>
      <c r="C10014" s="256">
        <v>140.53338956181562</v>
      </c>
    </row>
    <row r="10015" spans="2:3" x14ac:dyDescent="0.25">
      <c r="B10015" s="257">
        <v>9952</v>
      </c>
      <c r="C10015" s="256">
        <v>110.82256475894431</v>
      </c>
    </row>
    <row r="10016" spans="2:3" x14ac:dyDescent="0.25">
      <c r="B10016" s="257">
        <v>9953</v>
      </c>
      <c r="C10016" s="256">
        <v>123.72692252626069</v>
      </c>
    </row>
    <row r="10017" spans="2:3" x14ac:dyDescent="0.25">
      <c r="B10017" s="257">
        <v>9954</v>
      </c>
      <c r="C10017" s="256">
        <v>108.81374751825417</v>
      </c>
    </row>
    <row r="10018" spans="2:3" x14ac:dyDescent="0.25">
      <c r="B10018" s="257">
        <v>9955</v>
      </c>
      <c r="C10018" s="256">
        <v>172.09788703084175</v>
      </c>
    </row>
    <row r="10019" spans="2:3" x14ac:dyDescent="0.25">
      <c r="B10019" s="257">
        <v>9956</v>
      </c>
      <c r="C10019" s="256">
        <v>111.12989595036494</v>
      </c>
    </row>
    <row r="10020" spans="2:3" x14ac:dyDescent="0.25">
      <c r="B10020" s="257">
        <v>9957</v>
      </c>
      <c r="C10020" s="256">
        <v>149.07817254068152</v>
      </c>
    </row>
    <row r="10021" spans="2:3" x14ac:dyDescent="0.25">
      <c r="B10021" s="257">
        <v>9958</v>
      </c>
      <c r="C10021" s="256">
        <v>141.04351777829848</v>
      </c>
    </row>
    <row r="10022" spans="2:3" x14ac:dyDescent="0.25">
      <c r="B10022" s="257">
        <v>9959</v>
      </c>
      <c r="C10022" s="256">
        <v>85.29255415845401</v>
      </c>
    </row>
    <row r="10023" spans="2:3" x14ac:dyDescent="0.25">
      <c r="B10023" s="257">
        <v>9960</v>
      </c>
      <c r="C10023" s="256">
        <v>125.81281624330038</v>
      </c>
    </row>
    <row r="10024" spans="2:3" x14ac:dyDescent="0.25">
      <c r="B10024" s="257">
        <v>9961</v>
      </c>
      <c r="C10024" s="256">
        <v>131.65940094640962</v>
      </c>
    </row>
    <row r="10025" spans="2:3" x14ac:dyDescent="0.25">
      <c r="B10025" s="257">
        <v>9962</v>
      </c>
      <c r="C10025" s="256">
        <v>103.99743542734592</v>
      </c>
    </row>
    <row r="10026" spans="2:3" x14ac:dyDescent="0.25">
      <c r="B10026" s="257">
        <v>9963</v>
      </c>
      <c r="C10026" s="256">
        <v>129.6170822803081</v>
      </c>
    </row>
    <row r="10027" spans="2:3" x14ac:dyDescent="0.25">
      <c r="B10027" s="257">
        <v>9964</v>
      </c>
      <c r="C10027" s="256">
        <v>93.775848120033402</v>
      </c>
    </row>
    <row r="10028" spans="2:3" x14ac:dyDescent="0.25">
      <c r="B10028" s="257">
        <v>9965</v>
      </c>
      <c r="C10028" s="256">
        <v>115.54865381282977</v>
      </c>
    </row>
    <row r="10029" spans="2:3" x14ac:dyDescent="0.25">
      <c r="B10029" s="257">
        <v>9966</v>
      </c>
      <c r="C10029" s="256">
        <v>164.53627106899424</v>
      </c>
    </row>
    <row r="10030" spans="2:3" x14ac:dyDescent="0.25">
      <c r="B10030" s="257">
        <v>9967</v>
      </c>
      <c r="C10030" s="256">
        <v>105.6552043950646</v>
      </c>
    </row>
    <row r="10031" spans="2:3" x14ac:dyDescent="0.25">
      <c r="B10031" s="257">
        <v>9968</v>
      </c>
      <c r="C10031" s="256">
        <v>153.84737112937063</v>
      </c>
    </row>
    <row r="10032" spans="2:3" x14ac:dyDescent="0.25">
      <c r="B10032" s="257">
        <v>9969</v>
      </c>
      <c r="C10032" s="256">
        <v>165.29889172060729</v>
      </c>
    </row>
    <row r="10033" spans="2:3" x14ac:dyDescent="0.25">
      <c r="B10033" s="257">
        <v>9970</v>
      </c>
      <c r="C10033" s="256">
        <v>148.5003293598522</v>
      </c>
    </row>
    <row r="10034" spans="2:3" x14ac:dyDescent="0.25">
      <c r="B10034" s="257">
        <v>9971</v>
      </c>
      <c r="C10034" s="256">
        <v>72.290567490423257</v>
      </c>
    </row>
    <row r="10035" spans="2:3" x14ac:dyDescent="0.25">
      <c r="B10035" s="257">
        <v>9972</v>
      </c>
      <c r="C10035" s="256">
        <v>126.1627852438186</v>
      </c>
    </row>
    <row r="10036" spans="2:3" x14ac:dyDescent="0.25">
      <c r="B10036" s="257">
        <v>9973</v>
      </c>
      <c r="C10036" s="256">
        <v>156.63071553087062</v>
      </c>
    </row>
    <row r="10037" spans="2:3" x14ac:dyDescent="0.25">
      <c r="B10037" s="257">
        <v>9974</v>
      </c>
      <c r="C10037" s="256">
        <v>89.528994607265503</v>
      </c>
    </row>
    <row r="10038" spans="2:3" x14ac:dyDescent="0.25">
      <c r="B10038" s="257">
        <v>9975</v>
      </c>
      <c r="C10038" s="256">
        <v>102.19312670154173</v>
      </c>
    </row>
    <row r="10039" spans="2:3" x14ac:dyDescent="0.25">
      <c r="B10039" s="257">
        <v>9976</v>
      </c>
      <c r="C10039" s="256">
        <v>111.89405882898814</v>
      </c>
    </row>
    <row r="10040" spans="2:3" x14ac:dyDescent="0.25">
      <c r="B10040" s="257">
        <v>9977</v>
      </c>
      <c r="C10040" s="256">
        <v>72.135911276569573</v>
      </c>
    </row>
    <row r="10041" spans="2:3" x14ac:dyDescent="0.25">
      <c r="B10041" s="257">
        <v>9978</v>
      </c>
      <c r="C10041" s="256">
        <v>127.90352362429638</v>
      </c>
    </row>
    <row r="10042" spans="2:3" x14ac:dyDescent="0.25">
      <c r="B10042" s="257">
        <v>9979</v>
      </c>
      <c r="C10042" s="256">
        <v>138.02209983291192</v>
      </c>
    </row>
    <row r="10043" spans="2:3" x14ac:dyDescent="0.25">
      <c r="B10043" s="257">
        <v>9980</v>
      </c>
      <c r="C10043" s="256">
        <v>109.15151424212272</v>
      </c>
    </row>
    <row r="10044" spans="2:3" x14ac:dyDescent="0.25">
      <c r="B10044" s="257">
        <v>9981</v>
      </c>
      <c r="C10044" s="256">
        <v>103.93107547324043</v>
      </c>
    </row>
    <row r="10045" spans="2:3" x14ac:dyDescent="0.25">
      <c r="B10045" s="257">
        <v>9982</v>
      </c>
      <c r="C10045" s="256">
        <v>156.29674805277193</v>
      </c>
    </row>
    <row r="10046" spans="2:3" x14ac:dyDescent="0.25">
      <c r="B10046" s="257">
        <v>9983</v>
      </c>
      <c r="C10046" s="256">
        <v>92.680224519475829</v>
      </c>
    </row>
    <row r="10047" spans="2:3" x14ac:dyDescent="0.25">
      <c r="B10047" s="257">
        <v>9984</v>
      </c>
      <c r="C10047" s="256">
        <v>132.13639915212391</v>
      </c>
    </row>
    <row r="10048" spans="2:3" x14ac:dyDescent="0.25">
      <c r="B10048" s="257">
        <v>9985</v>
      </c>
      <c r="C10048" s="256">
        <v>150.0191456907182</v>
      </c>
    </row>
    <row r="10049" spans="2:3" x14ac:dyDescent="0.25">
      <c r="B10049" s="257">
        <v>9986</v>
      </c>
      <c r="C10049" s="256">
        <v>126.49361361917464</v>
      </c>
    </row>
    <row r="10050" spans="2:3" x14ac:dyDescent="0.25">
      <c r="B10050" s="257">
        <v>9987</v>
      </c>
      <c r="C10050" s="256">
        <v>118.445470835336</v>
      </c>
    </row>
    <row r="10051" spans="2:3" x14ac:dyDescent="0.25">
      <c r="B10051" s="257">
        <v>9988</v>
      </c>
      <c r="C10051" s="256">
        <v>74.647299953267321</v>
      </c>
    </row>
    <row r="10052" spans="2:3" x14ac:dyDescent="0.25">
      <c r="B10052" s="257">
        <v>9989</v>
      </c>
      <c r="C10052" s="256">
        <v>99.833152582309552</v>
      </c>
    </row>
    <row r="10053" spans="2:3" x14ac:dyDescent="0.25">
      <c r="B10053" s="257">
        <v>9990</v>
      </c>
      <c r="C10053" s="256">
        <v>123.50471210522903</v>
      </c>
    </row>
    <row r="10054" spans="2:3" x14ac:dyDescent="0.25">
      <c r="B10054" s="257">
        <v>9991</v>
      </c>
      <c r="C10054" s="256">
        <v>91.691777912975098</v>
      </c>
    </row>
    <row r="10055" spans="2:3" x14ac:dyDescent="0.25">
      <c r="B10055" s="257">
        <v>9992</v>
      </c>
      <c r="C10055" s="256">
        <v>111.73686601074338</v>
      </c>
    </row>
    <row r="10056" spans="2:3" x14ac:dyDescent="0.25">
      <c r="B10056" s="257">
        <v>9993</v>
      </c>
      <c r="C10056" s="256">
        <v>128.6544874814563</v>
      </c>
    </row>
    <row r="10057" spans="2:3" x14ac:dyDescent="0.25">
      <c r="B10057" s="257">
        <v>9994</v>
      </c>
      <c r="C10057" s="256">
        <v>144.79454726591305</v>
      </c>
    </row>
    <row r="10058" spans="2:3" x14ac:dyDescent="0.25">
      <c r="B10058" s="257">
        <v>9995</v>
      </c>
      <c r="C10058" s="256">
        <v>147.041185081989</v>
      </c>
    </row>
    <row r="10059" spans="2:3" x14ac:dyDescent="0.25">
      <c r="B10059" s="257">
        <v>9996</v>
      </c>
      <c r="C10059" s="256">
        <v>143.55332778003969</v>
      </c>
    </row>
    <row r="10060" spans="2:3" x14ac:dyDescent="0.25">
      <c r="B10060" s="257">
        <v>9997</v>
      </c>
      <c r="C10060" s="256">
        <v>107.22292892481907</v>
      </c>
    </row>
    <row r="10061" spans="2:3" x14ac:dyDescent="0.25">
      <c r="B10061" s="257">
        <v>9998</v>
      </c>
      <c r="C10061" s="256">
        <v>79.305973505308742</v>
      </c>
    </row>
    <row r="10062" spans="2:3" x14ac:dyDescent="0.25">
      <c r="B10062" s="257">
        <v>9999</v>
      </c>
      <c r="C10062" s="256">
        <v>83.176015369489676</v>
      </c>
    </row>
    <row r="10063" spans="2:3" x14ac:dyDescent="0.25">
      <c r="B10063" s="257">
        <v>10000</v>
      </c>
      <c r="C10063" s="256">
        <v>148.05100210809405</v>
      </c>
    </row>
  </sheetData>
  <mergeCells count="16">
    <mergeCell ref="Q9:V9"/>
    <mergeCell ref="Q10:V10"/>
    <mergeCell ref="B45:H45"/>
    <mergeCell ref="B46:H46"/>
    <mergeCell ref="B47:H47"/>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135</v>
      </c>
      <c r="C1" s="391" t="s">
        <v>817</v>
      </c>
      <c r="D1" s="392"/>
      <c r="E1" s="393"/>
      <c r="G1" s="5"/>
      <c r="H1" s="5"/>
      <c r="I1" s="5"/>
      <c r="J1" s="5"/>
      <c r="K1" s="5"/>
      <c r="L1" s="5"/>
      <c r="M1" s="5"/>
      <c r="N1" s="5"/>
      <c r="O1" s="5"/>
      <c r="P1" s="5"/>
      <c r="Q1" s="161"/>
      <c r="R1" s="234" t="s">
        <v>232</v>
      </c>
      <c r="S1" s="234" t="s">
        <v>233</v>
      </c>
      <c r="T1" s="234" t="s">
        <v>234</v>
      </c>
    </row>
    <row r="2" spans="1:21" x14ac:dyDescent="0.25">
      <c r="A2" s="2"/>
      <c r="B2" s="5"/>
      <c r="C2" s="235" t="s">
        <v>232</v>
      </c>
      <c r="D2" s="235" t="s">
        <v>233</v>
      </c>
      <c r="E2" s="235" t="s">
        <v>234</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270</v>
      </c>
    </row>
    <row r="3" spans="1:21" x14ac:dyDescent="0.25">
      <c r="A3" s="5"/>
      <c r="B3" s="162" t="s">
        <v>152</v>
      </c>
      <c r="C3" s="237">
        <v>43983</v>
      </c>
      <c r="D3" s="238"/>
      <c r="E3" s="238"/>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153</v>
      </c>
      <c r="C4" s="239">
        <v>2</v>
      </c>
      <c r="D4" s="240"/>
      <c r="E4" s="240"/>
      <c r="F4" s="163" t="s">
        <v>154</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155</v>
      </c>
      <c r="C5" s="241">
        <v>18</v>
      </c>
      <c r="D5" s="242"/>
      <c r="E5" s="242"/>
      <c r="F5" s="163" t="s">
        <v>169</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156</v>
      </c>
      <c r="C6" s="281" t="s">
        <v>1</v>
      </c>
      <c r="D6" s="282"/>
      <c r="E6" s="282"/>
      <c r="F6" s="163" t="s">
        <v>157</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158</v>
      </c>
      <c r="C7" s="239">
        <v>10</v>
      </c>
      <c r="D7" s="240"/>
      <c r="E7" s="240"/>
      <c r="F7" s="163" t="s">
        <v>170</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159</v>
      </c>
      <c r="C8" s="239">
        <v>30</v>
      </c>
      <c r="D8" s="240"/>
      <c r="E8" s="240"/>
      <c r="F8" s="163" t="s">
        <v>171</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236</v>
      </c>
      <c r="C9" s="241">
        <v>200</v>
      </c>
      <c r="D9" s="242"/>
      <c r="E9" s="242"/>
      <c r="F9" s="163" t="s">
        <v>172</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238</v>
      </c>
      <c r="C10" s="243">
        <v>0.5</v>
      </c>
      <c r="D10" s="244">
        <v>0.66</v>
      </c>
      <c r="E10" s="244">
        <v>0.75</v>
      </c>
      <c r="F10" s="163" t="s">
        <v>239</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177</v>
      </c>
      <c r="C11" s="236">
        <f>IF(OR(ISBLANK(C5),ISBLANK(C7),ISBLANK(C8)),"",IFERROR(MIN(C5-C7,C8-C5)/MAX(C5-C7,C8-C5),""))</f>
        <v>0.66666666666666663</v>
      </c>
      <c r="D11" s="236">
        <f>IF(OR(ISBLANK($C$5),ISBLANK($C$7),ISBLANK($C$8)),"",(IFERROR(MIN(IF(ISBLANK(D5),$C$5,D5)-IF(ISBLANK(D7),$C$7,D7),IF(ISBLANK(D8),$C$8,D8)-IF(ISBLANK(D5),$C$5,D5))/MAX(IF(ISBLANK(D5),$C$5,D5)-IF(ISBLANK(D7),$C$7,D7),IF(ISBLANK(D8),$C$8,D8)-IF(ISBLANK(D5),$C$5,D5)),"")))</f>
        <v>0.66666666666666663</v>
      </c>
      <c r="E11" s="236">
        <f>IF(OR(ISBLANK($C$5),ISBLANK($C$7),ISBLANK($C$8)),"",(IFERROR(MIN(IF(ISBLANK(E5),$C$5,E5)-IF(ISBLANK(E7),$C$7,E7),IF(ISBLANK(E8),$C$8,E8)-IF(ISBLANK(E5),$C$5,E5))/MAX(IF(ISBLANK(E5),$C$5,E5)-IF(ISBLANK(E7),$C$7,E7),IF(ISBLANK(E8),$C$8,E8)-IF(ISBLANK(E5),$C$5,E5)),"")))</f>
        <v>0.66666666666666663</v>
      </c>
      <c r="F11" s="166" t="s">
        <v>178</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160</v>
      </c>
      <c r="C12" s="245">
        <f>IF(OR(ISBLANK(C5),ISBLANK(C7),ISBLANK(C8)),"",((C8+(4*C5)+C7)/6))</f>
        <v>18.666666666666668</v>
      </c>
      <c r="D12" s="246">
        <f>IF(OR(ISBLANK($C$5),ISBLANK($C$7),ISBLANK($C$8)),"",(((IF(ISBLANK(D8),$C$8,D8))+(4*IF(ISBLANK(D5),$C$5,D5))+IF(ISBLANK(D7),$C$7,D7))/6))</f>
        <v>18.666666666666668</v>
      </c>
      <c r="E12" s="246">
        <f>IF(OR(ISBLANK($C$5),ISBLANK($C$7),ISBLANK($C$8)),"",(((IF(ISBLANK(E8),$C$8,E8))+(4*IF(ISBLANK(E5),$C$5,E5))+IF(ISBLANK(E7),$C$7,E7))/6))</f>
        <v>18.666666666666668</v>
      </c>
      <c r="F12" s="163" t="s">
        <v>173</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161</v>
      </c>
      <c r="C13" s="245">
        <f>IF(OR(ISBLANK(C6),ISBLANK(C7),ISBLANK(C8)),"",(C8-C7)*VLOOKUP(C6,VLookups!$A$4:$B$13,2,FALSE))</f>
        <v>4</v>
      </c>
      <c r="D13" s="246">
        <f>IF(OR(ISBLANK($C$6),ISBLANK($C$7),ISBLANK($C$8)),"",(IF(ISBLANK(D8),$C$8,D8)-IF(ISBLANK(D7),$C$7,D7))*VLOOKUP(IF(ISBLANK(D6),$C$6,D6),VLookups!$A$4:$B$13,2,FALSE))</f>
        <v>4</v>
      </c>
      <c r="E13" s="246">
        <f>IF(OR(ISBLANK($C$6),ISBLANK($C$7),ISBLANK($C$8)),"",(IF(ISBLANK(E8),$C$8,E8)-IF(ISBLANK(E7),$C$7,E7))*VLOOKUP(IF(ISBLANK(E6),$C$6,E6),VLookups!$A$4:$B$13,2,FALSE))</f>
        <v>4</v>
      </c>
      <c r="F13" s="164" t="s">
        <v>174</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301" t="s">
        <v>816</v>
      </c>
      <c r="C14" s="300"/>
      <c r="D14" s="300"/>
      <c r="E14" s="300"/>
      <c r="F14" s="302" t="s">
        <v>826</v>
      </c>
      <c r="G14" s="5"/>
      <c r="H14" s="5"/>
      <c r="I14" s="5"/>
      <c r="J14" s="5"/>
      <c r="K14" s="5"/>
      <c r="L14" s="5"/>
      <c r="M14" s="5"/>
      <c r="N14" s="5"/>
      <c r="O14" s="5"/>
      <c r="P14" s="5"/>
      <c r="Q14" s="161"/>
      <c r="R14" s="20"/>
      <c r="S14" s="20"/>
      <c r="T14" s="20"/>
    </row>
    <row r="15" spans="1:21" x14ac:dyDescent="0.25">
      <c r="A15" s="5"/>
      <c r="B15" s="162" t="s">
        <v>162</v>
      </c>
      <c r="C15" s="245">
        <f>IF(OR(ISBLANK(C10),C12="",C13=""),"",_xlfn.NORM.INV(1-C10,C12,IF(ISBLANK(C14),C13,C14)))</f>
        <v>18.666666666666668</v>
      </c>
      <c r="D15" s="246">
        <f>IF(OR(ISBLANK($C$10),$C$12="",$C$13=""),"",_xlfn.NORM.INV(1-IF(ISBLANK(D10),$C$10,D10),IF(ISBLANK(D12),$C$12,D12),IF(ISBLANK(D14),IF(ISBLANK(D13),$C$13,D13),D14)))</f>
        <v>17.016814148901048</v>
      </c>
      <c r="E15" s="246">
        <f>IF(OR(ISBLANK($C$10),$C$12="",$C$13=""),"",_xlfn.NORM.INV(1-IF(ISBLANK(E10),$C$10,E10),IF(ISBLANK(E12),$C$12,E12),IF(ISBLANK(E14),IF(ISBLANK(E13),$C$13,E13),E14)))</f>
        <v>15.96870766588234</v>
      </c>
      <c r="F15" s="163" t="s">
        <v>175</v>
      </c>
      <c r="G15" s="5"/>
      <c r="H15" s="5"/>
      <c r="I15" s="5"/>
      <c r="J15" s="5"/>
      <c r="K15" s="5"/>
      <c r="L15" s="5"/>
      <c r="M15" s="5"/>
      <c r="N15" s="5"/>
      <c r="O15" s="5"/>
      <c r="P15" s="5"/>
      <c r="Q15" s="161">
        <f>Q13+1</f>
        <v>13</v>
      </c>
      <c r="R15" s="20" t="str">
        <f t="shared" ref="R15:R46" si="4">IF(OR(ROUND(C$16+0.3,0)&gt;$Q15,ROUND(C$16+0.3,0)=$Q15),C$13^2,"")</f>
        <v/>
      </c>
      <c r="S15" s="20" t="str">
        <f t="shared" ref="S15:S46" si="5">IF(OR(ROUND(D$16+0.3,0)&gt;$Q15,ROUND(D$16+0.3,0)=$Q15),D$13^2,"")</f>
        <v/>
      </c>
      <c r="T15" s="20">
        <f t="shared" ref="T15:T46" si="6">IF(OR(ROUND(E$16+0.3,0)&gt;$Q15,ROUND(E$16+0.3,0)=$Q15),E$13^2,"")</f>
        <v>16</v>
      </c>
    </row>
    <row r="16" spans="1:21" x14ac:dyDescent="0.25">
      <c r="A16" s="5"/>
      <c r="B16" s="162" t="s">
        <v>163</v>
      </c>
      <c r="C16" s="245">
        <f>IF(OR(C9="",C15=""),"",C9/C15)</f>
        <v>10.714285714285714</v>
      </c>
      <c r="D16" s="246">
        <f>IF(OR($C$9="",$C$15=""),"",IF(ISBLANK(D9),$C$9,D9)/IF(ISBLANK(D15),$C$15,D15))</f>
        <v>11.753081290654871</v>
      </c>
      <c r="E16" s="246">
        <f>IF(OR($C$9="",$C$15=""),"",IF(ISBLANK(E9),$C$9,E9)/IF(ISBLANK(E15),$C$15,E15))</f>
        <v>12.524495042720737</v>
      </c>
      <c r="F16" s="163" t="s">
        <v>235</v>
      </c>
      <c r="G16" s="5"/>
      <c r="H16" s="5"/>
      <c r="I16" s="5"/>
      <c r="J16" s="5"/>
      <c r="K16" s="5"/>
      <c r="L16" s="5"/>
      <c r="M16" s="5"/>
      <c r="N16" s="5"/>
      <c r="O16" s="5"/>
      <c r="P16" s="5"/>
      <c r="Q16" s="161">
        <f t="shared" si="3"/>
        <v>14</v>
      </c>
      <c r="R16" s="20" t="str">
        <f t="shared" si="4"/>
        <v/>
      </c>
      <c r="S16" s="20" t="str">
        <f t="shared" si="5"/>
        <v/>
      </c>
      <c r="T16" s="20" t="str">
        <f t="shared" si="6"/>
        <v/>
      </c>
    </row>
    <row r="17" spans="1:20" x14ac:dyDescent="0.25">
      <c r="A17" s="5"/>
      <c r="B17" s="162" t="s">
        <v>164</v>
      </c>
      <c r="C17" s="247">
        <f>IF(OR(C4="",C16=""),"",C4*ROUND(C16+0.3,0))</f>
        <v>22</v>
      </c>
      <c r="D17" s="248">
        <f>IF(OR($C$4="",$C$16=""),"",IF(ISBLANK(D4),$C$4,D4)*ROUND(IF(ISBLANK(D16),$C$16,D16)+0.3,0))</f>
        <v>24</v>
      </c>
      <c r="E17" s="248">
        <f>IF(OR($C$4="",$C$16=""),"",IF(ISBLANK(E4),$C$4,E4)*ROUND(IF(ISBLANK(E16),$C$16,E16)+0.3,0))</f>
        <v>26</v>
      </c>
      <c r="F17" s="163" t="s">
        <v>165</v>
      </c>
      <c r="G17" s="5"/>
      <c r="H17" s="5"/>
      <c r="I17" s="5"/>
      <c r="J17" s="5"/>
      <c r="K17" s="5"/>
      <c r="L17" s="5"/>
      <c r="M17" s="5"/>
      <c r="N17" s="5"/>
      <c r="O17" s="5"/>
      <c r="P17" s="5"/>
      <c r="Q17" s="161">
        <f t="shared" si="3"/>
        <v>15</v>
      </c>
      <c r="R17" s="20" t="str">
        <f t="shared" si="4"/>
        <v/>
      </c>
      <c r="S17" s="20" t="str">
        <f t="shared" si="5"/>
        <v/>
      </c>
      <c r="T17" s="20" t="str">
        <f t="shared" si="6"/>
        <v/>
      </c>
    </row>
    <row r="18" spans="1:20" x14ac:dyDescent="0.25">
      <c r="A18" s="5"/>
      <c r="B18" s="162" t="s">
        <v>166</v>
      </c>
      <c r="C18" s="239"/>
      <c r="D18" s="240"/>
      <c r="E18" s="240"/>
      <c r="F18" s="163" t="s">
        <v>237</v>
      </c>
      <c r="G18" s="5"/>
      <c r="H18" s="5"/>
      <c r="I18" s="5"/>
      <c r="J18" s="5"/>
      <c r="K18" s="5"/>
      <c r="L18" s="5"/>
      <c r="M18" s="5"/>
      <c r="N18" s="5"/>
      <c r="O18" s="5"/>
      <c r="P18" s="5"/>
      <c r="Q18" s="161">
        <f t="shared" si="3"/>
        <v>16</v>
      </c>
      <c r="R18" s="20" t="str">
        <f t="shared" si="4"/>
        <v/>
      </c>
      <c r="S18" s="20" t="str">
        <f t="shared" si="5"/>
        <v/>
      </c>
      <c r="T18" s="20" t="str">
        <f t="shared" si="6"/>
        <v/>
      </c>
    </row>
    <row r="19" spans="1:20" x14ac:dyDescent="0.25">
      <c r="A19" s="5"/>
      <c r="B19" s="162" t="s">
        <v>167</v>
      </c>
      <c r="C19" s="249">
        <f>IF(C17="","",C17*7+C18)</f>
        <v>154</v>
      </c>
      <c r="D19" s="250">
        <f>IF($C$17="","",IF(ISBLANK(D17),$C$17,D17)*7+IF(ISBLANK(D18),$C$18,D18))</f>
        <v>168</v>
      </c>
      <c r="E19" s="250">
        <f>IF($C$17="","",IF(ISBLANK(E17),$C$17,E17)*7+IF(ISBLANK(E18),$C$18,E18))</f>
        <v>182</v>
      </c>
      <c r="F19" s="165" t="s">
        <v>168</v>
      </c>
      <c r="G19" s="5"/>
      <c r="H19" s="5"/>
      <c r="I19" s="5"/>
      <c r="J19" s="5"/>
      <c r="K19" s="5"/>
      <c r="L19" s="5"/>
      <c r="M19" s="5"/>
      <c r="N19" s="5"/>
      <c r="O19" s="5"/>
      <c r="P19" s="5"/>
      <c r="Q19" s="161">
        <f t="shared" si="3"/>
        <v>17</v>
      </c>
      <c r="R19" s="20" t="str">
        <f t="shared" si="4"/>
        <v/>
      </c>
      <c r="S19" s="20" t="str">
        <f t="shared" si="5"/>
        <v/>
      </c>
      <c r="T19" s="20" t="str">
        <f t="shared" si="6"/>
        <v/>
      </c>
    </row>
    <row r="20" spans="1:20" ht="18.75" x14ac:dyDescent="0.3">
      <c r="A20" s="5"/>
      <c r="B20" s="162" t="s">
        <v>240</v>
      </c>
      <c r="C20" s="284">
        <f>IF(OR(C3="",C19=""),"",C3+C19)</f>
        <v>44137</v>
      </c>
      <c r="D20" s="284">
        <f>IF(OR($C$3="",$C$19=""),"",IF(ISBLANK(D3),$C$3,D3)+IF(ISBLANK(D19),$C$19,D19))</f>
        <v>44151</v>
      </c>
      <c r="E20" s="284">
        <f>IF(OR($C$3="",$C$19=""),"",IF(ISBLANK(E3),$C$3,E3)+IF(ISBLANK(E19),$C$19,E19))</f>
        <v>44165</v>
      </c>
      <c r="F20" s="163" t="s">
        <v>176</v>
      </c>
      <c r="G20" s="5"/>
      <c r="H20" s="5"/>
      <c r="I20" s="5"/>
      <c r="J20" s="5"/>
      <c r="K20" s="5"/>
      <c r="L20" s="5"/>
      <c r="M20" s="5"/>
      <c r="N20" s="5"/>
      <c r="O20" s="5"/>
      <c r="P20" s="5"/>
      <c r="Q20" s="161">
        <f t="shared" si="3"/>
        <v>18</v>
      </c>
      <c r="R20" s="20" t="str">
        <f t="shared" si="4"/>
        <v/>
      </c>
      <c r="S20" s="20" t="str">
        <f t="shared" si="5"/>
        <v/>
      </c>
      <c r="T20" s="20" t="str">
        <f t="shared" si="6"/>
        <v/>
      </c>
    </row>
    <row r="21" spans="1:20" x14ac:dyDescent="0.25">
      <c r="A21" s="5"/>
      <c r="B21" s="162"/>
      <c r="C21" s="283">
        <f>IF(OR(C16="",C20=""),"",1-_xlfn.NORM.DIST(C9,C12*ROUND(C16+0.3,0),R103,TRUE))</f>
        <v>0.656163552872295</v>
      </c>
      <c r="D21" s="283">
        <f>IF(OR($C$16="",$C$20=""),"",1-_xlfn.NORM.DIST(IF(ISBLANK(D9),$C$9,D9),IF(ISBLANK(D12),$C$12,D12)*ROUND(IF(ISBLANK(D16),$C$16,D16)+0.3,0),S103,TRUE))</f>
        <v>0.9583677416682248</v>
      </c>
      <c r="E21" s="283">
        <f>IF(OR($C$16="",$C$20=""),"",1-_xlfn.NORM.DIST(IF(ISBLANK(E9),$C$9,E9),IF(ISBLANK(E12),$C$12,E12)*ROUND(IF(ISBLANK(E16),$C$16,E16)+0.3,0),T103,TRUE))</f>
        <v>0.99845380245597726</v>
      </c>
      <c r="F21" s="163" t="s">
        <v>241</v>
      </c>
      <c r="G21" s="5"/>
      <c r="H21" s="5"/>
      <c r="I21" s="5"/>
      <c r="J21" s="5"/>
      <c r="K21" s="5"/>
      <c r="L21" s="5"/>
      <c r="M21" s="5"/>
      <c r="N21" s="5"/>
      <c r="O21" s="5"/>
      <c r="P21" s="5"/>
      <c r="Q21" s="161">
        <f t="shared" si="3"/>
        <v>19</v>
      </c>
      <c r="R21" s="20" t="str">
        <f t="shared" si="4"/>
        <v/>
      </c>
      <c r="S21" s="20" t="str">
        <f t="shared" si="5"/>
        <v/>
      </c>
      <c r="T21" s="20" t="str">
        <f t="shared" si="6"/>
        <v/>
      </c>
    </row>
    <row r="22" spans="1:20" x14ac:dyDescent="0.25">
      <c r="A22" s="2"/>
      <c r="B22" s="5"/>
      <c r="C22" s="5"/>
      <c r="D22" s="5"/>
      <c r="E22" s="5"/>
      <c r="F22" s="5"/>
      <c r="G22" s="5"/>
      <c r="H22" s="5"/>
      <c r="I22" s="5"/>
      <c r="J22" s="5"/>
      <c r="K22" s="5"/>
      <c r="L22" s="5"/>
      <c r="M22" s="5"/>
      <c r="N22" s="5"/>
      <c r="O22" s="5"/>
      <c r="P22" s="5"/>
      <c r="Q22" s="161">
        <f t="shared" si="3"/>
        <v>20</v>
      </c>
      <c r="R22" s="20" t="str">
        <f t="shared" si="4"/>
        <v/>
      </c>
      <c r="S22" s="20" t="str">
        <f t="shared" si="5"/>
        <v/>
      </c>
      <c r="T22" s="20" t="str">
        <f t="shared" si="6"/>
        <v/>
      </c>
    </row>
    <row r="23" spans="1:20" x14ac:dyDescent="0.25">
      <c r="A23" s="2"/>
      <c r="B23" s="19" t="str">
        <f>CONCATENATE("Version ",'Change Log'!$B$3," – © 2015-",YEAR('Change Log'!$A$3),", William W. Davis, MSPM, PMP")</f>
        <v>Version 4m – © 2015-2019, William W. Davis, MSPM, PMP</v>
      </c>
      <c r="C23" s="5"/>
      <c r="D23" s="5"/>
      <c r="E23" s="5"/>
      <c r="F23" s="5"/>
      <c r="G23" s="5"/>
      <c r="H23" s="5"/>
      <c r="I23" s="5"/>
      <c r="J23" s="5"/>
      <c r="K23" s="5"/>
      <c r="L23" s="5"/>
      <c r="M23" s="5"/>
      <c r="N23" s="5"/>
      <c r="O23" s="5"/>
      <c r="P23" s="5"/>
      <c r="Q23" s="161">
        <f t="shared" si="3"/>
        <v>21</v>
      </c>
      <c r="R23" s="20" t="str">
        <f t="shared" si="4"/>
        <v/>
      </c>
      <c r="S23" s="20" t="str">
        <f t="shared" si="5"/>
        <v/>
      </c>
      <c r="T23" s="20" t="str">
        <f t="shared" si="6"/>
        <v/>
      </c>
    </row>
    <row r="24" spans="1:20" x14ac:dyDescent="0.25">
      <c r="A24" s="2"/>
      <c r="B24" s="356" t="s">
        <v>142</v>
      </c>
      <c r="C24" s="356"/>
      <c r="D24" s="356"/>
      <c r="E24" s="356"/>
      <c r="F24" s="356"/>
      <c r="G24" s="5"/>
      <c r="H24" s="5"/>
      <c r="I24" s="5"/>
      <c r="J24" s="5"/>
      <c r="K24" s="5"/>
      <c r="L24" s="5"/>
      <c r="M24" s="5"/>
      <c r="N24" s="5"/>
      <c r="O24" s="5"/>
      <c r="P24" s="5"/>
      <c r="Q24" s="161">
        <f t="shared" si="3"/>
        <v>22</v>
      </c>
      <c r="R24" s="20" t="str">
        <f t="shared" si="4"/>
        <v/>
      </c>
      <c r="S24" s="20" t="str">
        <f t="shared" si="5"/>
        <v/>
      </c>
      <c r="T24" s="20" t="str">
        <f t="shared" si="6"/>
        <v/>
      </c>
    </row>
    <row r="25" spans="1:20" x14ac:dyDescent="0.25">
      <c r="A25" s="2"/>
      <c r="B25" s="356" t="s">
        <v>143</v>
      </c>
      <c r="C25" s="356"/>
      <c r="D25" s="356"/>
      <c r="E25" s="356"/>
      <c r="F25" s="356"/>
      <c r="G25" s="5"/>
      <c r="H25" s="5"/>
      <c r="I25" s="5"/>
      <c r="J25" s="5"/>
      <c r="K25" s="5"/>
      <c r="L25" s="5"/>
      <c r="M25" s="5"/>
      <c r="N25" s="5"/>
      <c r="O25" s="5"/>
      <c r="P25" s="5"/>
      <c r="Q25" s="161">
        <f t="shared" si="3"/>
        <v>23</v>
      </c>
      <c r="R25" s="20" t="str">
        <f t="shared" si="4"/>
        <v/>
      </c>
      <c r="S25" s="20" t="str">
        <f t="shared" si="5"/>
        <v/>
      </c>
      <c r="T25" s="20" t="str">
        <f t="shared" si="6"/>
        <v/>
      </c>
    </row>
    <row r="26" spans="1:20" x14ac:dyDescent="0.25">
      <c r="A26" s="2"/>
      <c r="B26" s="356" t="s">
        <v>94</v>
      </c>
      <c r="C26" s="356"/>
      <c r="D26" s="356"/>
      <c r="E26" s="356"/>
      <c r="F26" s="356"/>
      <c r="G26" s="5"/>
      <c r="H26" s="5"/>
      <c r="I26" s="5"/>
      <c r="J26" s="5"/>
      <c r="K26" s="5"/>
      <c r="L26" s="5"/>
      <c r="M26" s="5"/>
      <c r="N26" s="5"/>
      <c r="O26" s="5"/>
      <c r="P26" s="5"/>
      <c r="Q26" s="161">
        <f t="shared" si="3"/>
        <v>24</v>
      </c>
      <c r="R26" s="20" t="str">
        <f t="shared" si="4"/>
        <v/>
      </c>
      <c r="S26" s="20" t="str">
        <f t="shared" si="5"/>
        <v/>
      </c>
      <c r="T26" s="20" t="str">
        <f t="shared" si="6"/>
        <v/>
      </c>
    </row>
    <row r="27" spans="1:20" x14ac:dyDescent="0.25">
      <c r="A27" s="2"/>
      <c r="B27" s="356" t="s">
        <v>225</v>
      </c>
      <c r="C27" s="356"/>
      <c r="D27" s="356"/>
      <c r="E27" s="356"/>
      <c r="F27" s="356"/>
      <c r="G27" s="5"/>
      <c r="H27" s="5"/>
      <c r="I27" s="5"/>
      <c r="J27" s="5"/>
      <c r="K27" s="5"/>
      <c r="L27" s="5"/>
      <c r="M27" s="5"/>
      <c r="N27" s="5"/>
      <c r="O27" s="5"/>
      <c r="P27" s="5"/>
      <c r="Q27" s="161">
        <f t="shared" si="3"/>
        <v>25</v>
      </c>
      <c r="R27" s="20" t="str">
        <f t="shared" si="4"/>
        <v/>
      </c>
      <c r="S27" s="20" t="str">
        <f t="shared" si="5"/>
        <v/>
      </c>
      <c r="T27" s="20" t="str">
        <f t="shared" si="6"/>
        <v/>
      </c>
    </row>
    <row r="28" spans="1:20" x14ac:dyDescent="0.25">
      <c r="A28" s="2"/>
      <c r="B28" s="356" t="s">
        <v>95</v>
      </c>
      <c r="C28" s="356"/>
      <c r="D28" s="356"/>
      <c r="E28" s="356"/>
      <c r="F28" s="356"/>
      <c r="G28" s="5"/>
      <c r="H28" s="5"/>
      <c r="I28" s="5"/>
      <c r="J28" s="5"/>
      <c r="K28" s="5"/>
      <c r="L28" s="5"/>
      <c r="M28" s="5"/>
      <c r="N28" s="5"/>
      <c r="O28" s="5"/>
      <c r="P28" s="5"/>
      <c r="Q28" s="161">
        <f t="shared" si="3"/>
        <v>26</v>
      </c>
      <c r="R28" s="20" t="str">
        <f t="shared" si="4"/>
        <v/>
      </c>
      <c r="S28" s="20" t="str">
        <f t="shared" si="5"/>
        <v/>
      </c>
      <c r="T28" s="20" t="str">
        <f t="shared" si="6"/>
        <v/>
      </c>
    </row>
    <row r="29" spans="1:20" x14ac:dyDescent="0.25">
      <c r="A29" s="2"/>
      <c r="B29" s="155" t="s">
        <v>220</v>
      </c>
      <c r="C29" s="5"/>
      <c r="D29" s="5"/>
      <c r="E29" s="5"/>
      <c r="F29" s="5"/>
      <c r="G29" s="5"/>
      <c r="H29" s="5"/>
      <c r="I29" s="5"/>
      <c r="J29" s="5"/>
      <c r="K29" s="5"/>
      <c r="L29" s="5"/>
      <c r="M29" s="5"/>
      <c r="N29" s="5"/>
      <c r="O29" s="5"/>
      <c r="P29" s="5"/>
      <c r="Q29" s="161">
        <f t="shared" si="3"/>
        <v>27</v>
      </c>
      <c r="R29" s="20" t="str">
        <f t="shared" si="4"/>
        <v/>
      </c>
      <c r="S29" s="20" t="str">
        <f t="shared" si="5"/>
        <v/>
      </c>
      <c r="T29" s="20" t="str">
        <f t="shared" si="6"/>
        <v/>
      </c>
    </row>
    <row r="30" spans="1:20" x14ac:dyDescent="0.25">
      <c r="A30" s="2"/>
      <c r="B30" s="155" t="s">
        <v>92</v>
      </c>
      <c r="C30" s="5"/>
      <c r="D30" s="5"/>
      <c r="E30" s="5"/>
      <c r="F30" s="5"/>
      <c r="G30" s="5"/>
      <c r="H30" s="5"/>
      <c r="I30" s="5"/>
      <c r="J30" s="5"/>
      <c r="K30" s="5"/>
      <c r="L30" s="5"/>
      <c r="M30" s="5"/>
      <c r="N30" s="5"/>
      <c r="O30" s="5"/>
      <c r="P30" s="5"/>
      <c r="Q30" s="161">
        <f t="shared" si="3"/>
        <v>28</v>
      </c>
      <c r="R30" s="20" t="str">
        <f t="shared" si="4"/>
        <v/>
      </c>
      <c r="S30" s="20" t="str">
        <f t="shared" si="5"/>
        <v/>
      </c>
      <c r="T30" s="20" t="str">
        <f t="shared" si="6"/>
        <v/>
      </c>
    </row>
    <row r="31" spans="1:20" x14ac:dyDescent="0.25">
      <c r="A31" s="19"/>
      <c r="B31" s="155" t="s">
        <v>219</v>
      </c>
      <c r="C31" s="5"/>
      <c r="D31" s="5"/>
      <c r="E31" s="5"/>
      <c r="F31" s="5"/>
      <c r="G31" s="5"/>
      <c r="H31" s="5"/>
      <c r="I31" s="5"/>
      <c r="J31" s="5"/>
      <c r="K31" s="5"/>
      <c r="L31" s="5"/>
      <c r="M31" s="5"/>
      <c r="N31" s="5"/>
      <c r="O31" s="5"/>
      <c r="P31" s="5"/>
      <c r="Q31" s="161">
        <f t="shared" si="3"/>
        <v>29</v>
      </c>
      <c r="R31" s="20" t="str">
        <f t="shared" si="4"/>
        <v/>
      </c>
      <c r="S31" s="20" t="str">
        <f t="shared" si="5"/>
        <v/>
      </c>
      <c r="T31" s="20" t="str">
        <f t="shared" si="6"/>
        <v/>
      </c>
    </row>
    <row r="32" spans="1:20" x14ac:dyDescent="0.25">
      <c r="A32" s="19"/>
      <c r="B32" s="155" t="s">
        <v>221</v>
      </c>
      <c r="C32" s="5"/>
      <c r="D32" s="5"/>
      <c r="E32" s="5"/>
      <c r="F32" s="5"/>
      <c r="G32" s="5"/>
      <c r="H32" s="5"/>
      <c r="I32" s="5"/>
      <c r="J32" s="5"/>
      <c r="K32" s="5"/>
      <c r="L32" s="5"/>
      <c r="M32" s="5"/>
      <c r="N32" s="5"/>
      <c r="O32" s="5"/>
      <c r="P32" s="5"/>
      <c r="Q32" s="161">
        <f t="shared" si="3"/>
        <v>30</v>
      </c>
      <c r="R32" s="20" t="str">
        <f t="shared" si="4"/>
        <v/>
      </c>
      <c r="S32" s="20" t="str">
        <f t="shared" si="5"/>
        <v/>
      </c>
      <c r="T32" s="20" t="str">
        <f t="shared" si="6"/>
        <v/>
      </c>
    </row>
    <row r="33" spans="1:20" x14ac:dyDescent="0.25">
      <c r="A33" s="19"/>
      <c r="B33" s="155" t="s">
        <v>799</v>
      </c>
      <c r="C33" s="5"/>
      <c r="D33" s="5"/>
      <c r="E33" s="5"/>
      <c r="F33" s="5"/>
      <c r="G33" s="5"/>
      <c r="H33" s="5"/>
      <c r="I33" s="5"/>
      <c r="J33" s="5"/>
      <c r="K33" s="5"/>
      <c r="L33" s="5"/>
      <c r="M33" s="5"/>
      <c r="N33" s="5"/>
      <c r="O33" s="5"/>
      <c r="P33" s="5"/>
      <c r="Q33" s="161">
        <f t="shared" si="3"/>
        <v>31</v>
      </c>
      <c r="R33" s="20" t="str">
        <f t="shared" si="4"/>
        <v/>
      </c>
      <c r="S33" s="20" t="str">
        <f t="shared" si="5"/>
        <v/>
      </c>
      <c r="T33" s="20" t="str">
        <f t="shared" si="6"/>
        <v/>
      </c>
    </row>
    <row r="34" spans="1:20" x14ac:dyDescent="0.25">
      <c r="A34" s="19"/>
      <c r="B34" s="155" t="s">
        <v>800</v>
      </c>
      <c r="C34" s="5"/>
      <c r="D34" s="5"/>
      <c r="E34" s="5"/>
      <c r="F34" s="5"/>
      <c r="G34" s="5"/>
      <c r="H34" s="5"/>
      <c r="I34" s="5"/>
      <c r="J34" s="5"/>
      <c r="K34" s="5"/>
      <c r="L34" s="5"/>
      <c r="M34" s="5"/>
      <c r="N34" s="5"/>
      <c r="O34" s="5"/>
      <c r="P34" s="5"/>
      <c r="Q34" s="161">
        <f t="shared" si="3"/>
        <v>32</v>
      </c>
      <c r="R34" s="20" t="str">
        <f t="shared" si="4"/>
        <v/>
      </c>
      <c r="S34" s="20" t="str">
        <f t="shared" si="5"/>
        <v/>
      </c>
      <c r="T34" s="20" t="str">
        <f t="shared" si="6"/>
        <v/>
      </c>
    </row>
    <row r="35" spans="1:20" x14ac:dyDescent="0.25">
      <c r="A35" s="2"/>
      <c r="B35" s="155"/>
      <c r="C35" s="5"/>
      <c r="D35" s="5"/>
      <c r="E35" s="5"/>
      <c r="F35" s="5"/>
      <c r="G35" s="5"/>
      <c r="H35" s="5"/>
      <c r="I35" s="5"/>
      <c r="J35" s="5"/>
      <c r="K35" s="5"/>
      <c r="L35" s="5"/>
      <c r="M35" s="5"/>
      <c r="N35" s="5"/>
      <c r="O35" s="5"/>
      <c r="P35" s="5"/>
      <c r="Q35" s="161">
        <f t="shared" si="3"/>
        <v>33</v>
      </c>
      <c r="R35" s="20" t="str">
        <f t="shared" si="4"/>
        <v/>
      </c>
      <c r="S35" s="20" t="str">
        <f t="shared" si="5"/>
        <v/>
      </c>
      <c r="T35" s="20" t="str">
        <f t="shared" si="6"/>
        <v/>
      </c>
    </row>
    <row r="36" spans="1:20" x14ac:dyDescent="0.25">
      <c r="A36" s="2"/>
      <c r="B36" s="155" t="s">
        <v>801</v>
      </c>
      <c r="C36" s="5"/>
      <c r="D36" s="5"/>
      <c r="E36" s="5"/>
      <c r="F36" s="5"/>
      <c r="G36" s="5"/>
      <c r="H36" s="5"/>
      <c r="I36" s="5"/>
      <c r="J36" s="5"/>
      <c r="K36" s="5"/>
      <c r="L36" s="5"/>
      <c r="M36" s="5"/>
      <c r="N36" s="5"/>
      <c r="O36" s="5"/>
      <c r="P36" s="5"/>
      <c r="Q36" s="161">
        <f t="shared" si="3"/>
        <v>34</v>
      </c>
      <c r="R36" s="20" t="str">
        <f t="shared" si="4"/>
        <v/>
      </c>
      <c r="S36" s="20" t="str">
        <f t="shared" si="5"/>
        <v/>
      </c>
      <c r="T36" s="20" t="str">
        <f t="shared" si="6"/>
        <v/>
      </c>
    </row>
    <row r="37" spans="1:20" x14ac:dyDescent="0.25">
      <c r="A37" s="2"/>
      <c r="B37" s="155" t="s">
        <v>91</v>
      </c>
      <c r="C37" s="5"/>
      <c r="D37" s="5"/>
      <c r="E37" s="5"/>
      <c r="F37" s="5"/>
      <c r="G37" s="5"/>
      <c r="H37" s="5"/>
      <c r="I37" s="5"/>
      <c r="J37" s="5"/>
      <c r="K37" s="5"/>
      <c r="L37" s="5"/>
      <c r="M37" s="5"/>
      <c r="N37" s="5"/>
      <c r="O37" s="5"/>
      <c r="P37" s="5"/>
      <c r="Q37" s="161">
        <f t="shared" si="3"/>
        <v>35</v>
      </c>
      <c r="R37" s="20" t="str">
        <f t="shared" si="4"/>
        <v/>
      </c>
      <c r="S37" s="20" t="str">
        <f t="shared" si="5"/>
        <v/>
      </c>
      <c r="T37" s="20" t="str">
        <f t="shared" si="6"/>
        <v/>
      </c>
    </row>
    <row r="38" spans="1:20" x14ac:dyDescent="0.25">
      <c r="B38" s="357" t="s">
        <v>806</v>
      </c>
      <c r="C38" s="357"/>
      <c r="D38" s="285"/>
      <c r="E38" s="285"/>
      <c r="F38" s="285"/>
      <c r="G38" s="285"/>
      <c r="H38" s="285"/>
      <c r="Q38" s="161">
        <f t="shared" si="3"/>
        <v>36</v>
      </c>
      <c r="R38" s="20" t="str">
        <f t="shared" si="4"/>
        <v/>
      </c>
      <c r="S38" s="20" t="str">
        <f t="shared" si="5"/>
        <v/>
      </c>
      <c r="T38" s="20" t="str">
        <f t="shared" si="6"/>
        <v/>
      </c>
    </row>
    <row r="39" spans="1:20" x14ac:dyDescent="0.25">
      <c r="Q39" s="161">
        <f t="shared" si="3"/>
        <v>37</v>
      </c>
      <c r="R39" s="20" t="str">
        <f t="shared" si="4"/>
        <v/>
      </c>
      <c r="S39" s="20" t="str">
        <f t="shared" si="5"/>
        <v/>
      </c>
      <c r="T39" s="20" t="str">
        <f t="shared" si="6"/>
        <v/>
      </c>
    </row>
    <row r="40" spans="1:20" x14ac:dyDescent="0.25">
      <c r="Q40" s="161">
        <f t="shared" si="3"/>
        <v>38</v>
      </c>
      <c r="R40" s="20" t="str">
        <f t="shared" si="4"/>
        <v/>
      </c>
      <c r="S40" s="20" t="str">
        <f t="shared" si="5"/>
        <v/>
      </c>
      <c r="T40" s="20" t="str">
        <f t="shared" si="6"/>
        <v/>
      </c>
    </row>
    <row r="41" spans="1:20" x14ac:dyDescent="0.25">
      <c r="Q41" s="161">
        <f t="shared" si="3"/>
        <v>39</v>
      </c>
      <c r="R41" s="20" t="str">
        <f t="shared" si="4"/>
        <v/>
      </c>
      <c r="S41" s="20" t="str">
        <f t="shared" si="5"/>
        <v/>
      </c>
      <c r="T41" s="20" t="str">
        <f t="shared" si="6"/>
        <v/>
      </c>
    </row>
    <row r="42" spans="1:20" x14ac:dyDescent="0.25">
      <c r="Q42" s="161">
        <f t="shared" si="3"/>
        <v>40</v>
      </c>
      <c r="R42" s="20" t="str">
        <f t="shared" si="4"/>
        <v/>
      </c>
      <c r="S42" s="20" t="str">
        <f t="shared" si="5"/>
        <v/>
      </c>
      <c r="T42" s="20" t="str">
        <f t="shared" si="6"/>
        <v/>
      </c>
    </row>
    <row r="43" spans="1:20" x14ac:dyDescent="0.25">
      <c r="Q43" s="161">
        <f t="shared" si="3"/>
        <v>41</v>
      </c>
      <c r="R43" s="20" t="str">
        <f t="shared" si="4"/>
        <v/>
      </c>
      <c r="S43" s="20" t="str">
        <f t="shared" si="5"/>
        <v/>
      </c>
      <c r="T43" s="20" t="str">
        <f t="shared" si="6"/>
        <v/>
      </c>
    </row>
    <row r="44" spans="1:20" x14ac:dyDescent="0.25">
      <c r="Q44" s="161">
        <f t="shared" si="3"/>
        <v>42</v>
      </c>
      <c r="R44" s="20" t="str">
        <f t="shared" si="4"/>
        <v/>
      </c>
      <c r="S44" s="20" t="str">
        <f t="shared" si="5"/>
        <v/>
      </c>
      <c r="T44" s="20" t="str">
        <f t="shared" si="6"/>
        <v/>
      </c>
    </row>
    <row r="45" spans="1:20" x14ac:dyDescent="0.25">
      <c r="Q45" s="161">
        <f t="shared" si="3"/>
        <v>43</v>
      </c>
      <c r="R45" s="20" t="str">
        <f t="shared" si="4"/>
        <v/>
      </c>
      <c r="S45" s="20" t="str">
        <f t="shared" si="5"/>
        <v/>
      </c>
      <c r="T45" s="20" t="str">
        <f t="shared" si="6"/>
        <v/>
      </c>
    </row>
    <row r="46" spans="1:20" x14ac:dyDescent="0.25">
      <c r="Q46" s="161">
        <f t="shared" si="3"/>
        <v>44</v>
      </c>
      <c r="R46" s="20" t="str">
        <f t="shared" si="4"/>
        <v/>
      </c>
      <c r="S46" s="20" t="str">
        <f t="shared" si="5"/>
        <v/>
      </c>
      <c r="T46" s="20" t="str">
        <f t="shared" si="6"/>
        <v/>
      </c>
    </row>
    <row r="47" spans="1:20" x14ac:dyDescent="0.25">
      <c r="A47"/>
      <c r="Q47" s="161">
        <f t="shared" si="3"/>
        <v>45</v>
      </c>
      <c r="R47" s="20" t="str">
        <f t="shared" ref="R47:R78" si="7">IF(OR(ROUND(C$16+0.3,0)&gt;$Q47,ROUND(C$16+0.3,0)=$Q47),C$13^2,"")</f>
        <v/>
      </c>
      <c r="S47" s="20" t="str">
        <f t="shared" ref="S47:S78" si="8">IF(OR(ROUND(D$16+0.3,0)&gt;$Q47,ROUND(D$16+0.3,0)=$Q47),D$13^2,"")</f>
        <v/>
      </c>
      <c r="T47" s="20" t="str">
        <f t="shared" ref="T47:T78" si="9">IF(OR(ROUND(E$16+0.3,0)&gt;$Q47,ROUND(E$16+0.3,0)=$Q47),E$13^2,"")</f>
        <v/>
      </c>
    </row>
    <row r="48" spans="1:20" x14ac:dyDescent="0.25">
      <c r="A48"/>
      <c r="Q48" s="161">
        <f t="shared" si="3"/>
        <v>46</v>
      </c>
      <c r="R48" s="20" t="str">
        <f t="shared" si="7"/>
        <v/>
      </c>
      <c r="S48" s="20" t="str">
        <f t="shared" si="8"/>
        <v/>
      </c>
      <c r="T48" s="20" t="str">
        <f t="shared" si="9"/>
        <v/>
      </c>
    </row>
    <row r="49" spans="1:20" x14ac:dyDescent="0.25">
      <c r="A49"/>
      <c r="Q49" s="161">
        <f t="shared" si="3"/>
        <v>47</v>
      </c>
      <c r="R49" s="20" t="str">
        <f t="shared" si="7"/>
        <v/>
      </c>
      <c r="S49" s="20" t="str">
        <f t="shared" si="8"/>
        <v/>
      </c>
      <c r="T49" s="20" t="str">
        <f t="shared" si="9"/>
        <v/>
      </c>
    </row>
    <row r="50" spans="1:20" x14ac:dyDescent="0.25">
      <c r="A50"/>
      <c r="Q50" s="161">
        <f t="shared" si="3"/>
        <v>48</v>
      </c>
      <c r="R50" s="20" t="str">
        <f t="shared" si="7"/>
        <v/>
      </c>
      <c r="S50" s="20" t="str">
        <f t="shared" si="8"/>
        <v/>
      </c>
      <c r="T50" s="20" t="str">
        <f t="shared" si="9"/>
        <v/>
      </c>
    </row>
    <row r="51" spans="1:20" x14ac:dyDescent="0.25">
      <c r="A51"/>
      <c r="Q51" s="161">
        <f t="shared" si="3"/>
        <v>49</v>
      </c>
      <c r="R51" s="20" t="str">
        <f t="shared" si="7"/>
        <v/>
      </c>
      <c r="S51" s="20" t="str">
        <f t="shared" si="8"/>
        <v/>
      </c>
      <c r="T51" s="20" t="str">
        <f t="shared" si="9"/>
        <v/>
      </c>
    </row>
    <row r="52" spans="1:20" x14ac:dyDescent="0.25">
      <c r="A52"/>
      <c r="Q52" s="161">
        <f t="shared" si="3"/>
        <v>50</v>
      </c>
      <c r="R52" s="20" t="str">
        <f t="shared" si="7"/>
        <v/>
      </c>
      <c r="S52" s="20" t="str">
        <f t="shared" si="8"/>
        <v/>
      </c>
      <c r="T52" s="20" t="str">
        <f t="shared" si="9"/>
        <v/>
      </c>
    </row>
    <row r="53" spans="1:20" x14ac:dyDescent="0.25">
      <c r="A53"/>
      <c r="Q53" s="161">
        <f t="shared" si="3"/>
        <v>51</v>
      </c>
      <c r="R53" s="20" t="str">
        <f t="shared" si="7"/>
        <v/>
      </c>
      <c r="S53" s="20" t="str">
        <f t="shared" si="8"/>
        <v/>
      </c>
      <c r="T53" s="20" t="str">
        <f t="shared" si="9"/>
        <v/>
      </c>
    </row>
    <row r="54" spans="1:20" x14ac:dyDescent="0.25">
      <c r="A54"/>
      <c r="Q54" s="161">
        <f t="shared" si="3"/>
        <v>52</v>
      </c>
      <c r="R54" s="20" t="str">
        <f t="shared" si="7"/>
        <v/>
      </c>
      <c r="S54" s="20" t="str">
        <f t="shared" si="8"/>
        <v/>
      </c>
      <c r="T54" s="20" t="str">
        <f t="shared" si="9"/>
        <v/>
      </c>
    </row>
    <row r="55" spans="1:20" x14ac:dyDescent="0.25">
      <c r="A55"/>
      <c r="Q55" s="161">
        <f t="shared" si="3"/>
        <v>53</v>
      </c>
      <c r="R55" s="20" t="str">
        <f t="shared" si="7"/>
        <v/>
      </c>
      <c r="S55" s="20" t="str">
        <f t="shared" si="8"/>
        <v/>
      </c>
      <c r="T55" s="20" t="str">
        <f t="shared" si="9"/>
        <v/>
      </c>
    </row>
    <row r="56" spans="1:20" x14ac:dyDescent="0.25">
      <c r="A56"/>
      <c r="Q56" s="161">
        <f t="shared" si="3"/>
        <v>54</v>
      </c>
      <c r="R56" s="20" t="str">
        <f t="shared" si="7"/>
        <v/>
      </c>
      <c r="S56" s="20" t="str">
        <f t="shared" si="8"/>
        <v/>
      </c>
      <c r="T56" s="20" t="str">
        <f t="shared" si="9"/>
        <v/>
      </c>
    </row>
    <row r="57" spans="1:20" x14ac:dyDescent="0.25">
      <c r="A57"/>
      <c r="Q57" s="161">
        <f t="shared" si="3"/>
        <v>55</v>
      </c>
      <c r="R57" s="20" t="str">
        <f t="shared" si="7"/>
        <v/>
      </c>
      <c r="S57" s="20" t="str">
        <f t="shared" si="8"/>
        <v/>
      </c>
      <c r="T57" s="20" t="str">
        <f t="shared" si="9"/>
        <v/>
      </c>
    </row>
    <row r="58" spans="1:20" x14ac:dyDescent="0.25">
      <c r="A58"/>
      <c r="Q58" s="161">
        <f t="shared" si="3"/>
        <v>56</v>
      </c>
      <c r="R58" s="20" t="str">
        <f t="shared" si="7"/>
        <v/>
      </c>
      <c r="S58" s="20" t="str">
        <f t="shared" si="8"/>
        <v/>
      </c>
      <c r="T58" s="20" t="str">
        <f t="shared" si="9"/>
        <v/>
      </c>
    </row>
    <row r="59" spans="1:20" x14ac:dyDescent="0.25">
      <c r="A59"/>
      <c r="Q59" s="161">
        <f t="shared" si="3"/>
        <v>57</v>
      </c>
      <c r="R59" s="20" t="str">
        <f t="shared" si="7"/>
        <v/>
      </c>
      <c r="S59" s="20" t="str">
        <f t="shared" si="8"/>
        <v/>
      </c>
      <c r="T59" s="20" t="str">
        <f t="shared" si="9"/>
        <v/>
      </c>
    </row>
    <row r="60" spans="1:20" x14ac:dyDescent="0.25">
      <c r="A60"/>
      <c r="Q60" s="161">
        <f t="shared" si="3"/>
        <v>58</v>
      </c>
      <c r="R60" s="20" t="str">
        <f t="shared" si="7"/>
        <v/>
      </c>
      <c r="S60" s="20" t="str">
        <f t="shared" si="8"/>
        <v/>
      </c>
      <c r="T60" s="20" t="str">
        <f t="shared" si="9"/>
        <v/>
      </c>
    </row>
    <row r="61" spans="1:20" x14ac:dyDescent="0.25">
      <c r="A61"/>
      <c r="Q61" s="161">
        <f t="shared" si="3"/>
        <v>59</v>
      </c>
      <c r="R61" s="20" t="str">
        <f t="shared" si="7"/>
        <v/>
      </c>
      <c r="S61" s="20" t="str">
        <f t="shared" si="8"/>
        <v/>
      </c>
      <c r="T61" s="20" t="str">
        <f t="shared" si="9"/>
        <v/>
      </c>
    </row>
    <row r="62" spans="1:20" x14ac:dyDescent="0.25">
      <c r="A62"/>
      <c r="Q62" s="161">
        <f t="shared" si="3"/>
        <v>60</v>
      </c>
      <c r="R62" s="20" t="str">
        <f t="shared" si="7"/>
        <v/>
      </c>
      <c r="S62" s="20" t="str">
        <f t="shared" si="8"/>
        <v/>
      </c>
      <c r="T62" s="20" t="str">
        <f t="shared" si="9"/>
        <v/>
      </c>
    </row>
    <row r="63" spans="1:20" x14ac:dyDescent="0.25">
      <c r="A63"/>
      <c r="Q63" s="161">
        <f t="shared" si="3"/>
        <v>61</v>
      </c>
      <c r="R63" s="20" t="str">
        <f t="shared" si="7"/>
        <v/>
      </c>
      <c r="S63" s="20" t="str">
        <f t="shared" si="8"/>
        <v/>
      </c>
      <c r="T63" s="20" t="str">
        <f t="shared" si="9"/>
        <v/>
      </c>
    </row>
    <row r="64" spans="1:20" x14ac:dyDescent="0.25">
      <c r="A64"/>
      <c r="Q64" s="161">
        <f t="shared" si="3"/>
        <v>62</v>
      </c>
      <c r="R64" s="20" t="str">
        <f t="shared" si="7"/>
        <v/>
      </c>
      <c r="S64" s="20" t="str">
        <f t="shared" si="8"/>
        <v/>
      </c>
      <c r="T64" s="20" t="str">
        <f t="shared" si="9"/>
        <v/>
      </c>
    </row>
    <row r="65" spans="1:20" x14ac:dyDescent="0.25">
      <c r="A65"/>
      <c r="Q65" s="161">
        <f t="shared" si="3"/>
        <v>63</v>
      </c>
      <c r="R65" s="20" t="str">
        <f t="shared" si="7"/>
        <v/>
      </c>
      <c r="S65" s="20" t="str">
        <f t="shared" si="8"/>
        <v/>
      </c>
      <c r="T65" s="20" t="str">
        <f t="shared" si="9"/>
        <v/>
      </c>
    </row>
    <row r="66" spans="1:20" x14ac:dyDescent="0.25">
      <c r="A66"/>
      <c r="Q66" s="161">
        <f t="shared" si="3"/>
        <v>64</v>
      </c>
      <c r="R66" s="20" t="str">
        <f t="shared" si="7"/>
        <v/>
      </c>
      <c r="S66" s="20" t="str">
        <f t="shared" si="8"/>
        <v/>
      </c>
      <c r="T66" s="20" t="str">
        <f t="shared" si="9"/>
        <v/>
      </c>
    </row>
    <row r="67" spans="1:20" x14ac:dyDescent="0.25">
      <c r="A67"/>
      <c r="Q67" s="161">
        <f t="shared" si="3"/>
        <v>65</v>
      </c>
      <c r="R67" s="20" t="str">
        <f t="shared" si="7"/>
        <v/>
      </c>
      <c r="S67" s="20" t="str">
        <f t="shared" si="8"/>
        <v/>
      </c>
      <c r="T67" s="20" t="str">
        <f t="shared" si="9"/>
        <v/>
      </c>
    </row>
    <row r="68" spans="1:20" x14ac:dyDescent="0.25">
      <c r="A68"/>
      <c r="Q68" s="161">
        <f t="shared" si="3"/>
        <v>66</v>
      </c>
      <c r="R68" s="20" t="str">
        <f t="shared" si="7"/>
        <v/>
      </c>
      <c r="S68" s="20" t="str">
        <f t="shared" si="8"/>
        <v/>
      </c>
      <c r="T68" s="20" t="str">
        <f t="shared" si="9"/>
        <v/>
      </c>
    </row>
    <row r="69" spans="1:20" x14ac:dyDescent="0.25">
      <c r="A69"/>
      <c r="Q69" s="161">
        <f t="shared" ref="Q69:Q102" si="10">Q68+1</f>
        <v>67</v>
      </c>
      <c r="R69" s="20" t="str">
        <f t="shared" si="7"/>
        <v/>
      </c>
      <c r="S69" s="20" t="str">
        <f t="shared" si="8"/>
        <v/>
      </c>
      <c r="T69" s="20" t="str">
        <f t="shared" si="9"/>
        <v/>
      </c>
    </row>
    <row r="70" spans="1:20" x14ac:dyDescent="0.25">
      <c r="A70"/>
      <c r="Q70" s="161">
        <f t="shared" si="10"/>
        <v>68</v>
      </c>
      <c r="R70" s="20" t="str">
        <f t="shared" si="7"/>
        <v/>
      </c>
      <c r="S70" s="20" t="str">
        <f t="shared" si="8"/>
        <v/>
      </c>
      <c r="T70" s="20" t="str">
        <f t="shared" si="9"/>
        <v/>
      </c>
    </row>
    <row r="71" spans="1:20" x14ac:dyDescent="0.25">
      <c r="A71"/>
      <c r="Q71" s="161">
        <f t="shared" si="10"/>
        <v>69</v>
      </c>
      <c r="R71" s="20" t="str">
        <f t="shared" si="7"/>
        <v/>
      </c>
      <c r="S71" s="20" t="str">
        <f t="shared" si="8"/>
        <v/>
      </c>
      <c r="T71" s="20" t="str">
        <f t="shared" si="9"/>
        <v/>
      </c>
    </row>
    <row r="72" spans="1:20" x14ac:dyDescent="0.25">
      <c r="A72"/>
      <c r="Q72" s="161">
        <f t="shared" si="10"/>
        <v>70</v>
      </c>
      <c r="R72" s="20" t="str">
        <f t="shared" si="7"/>
        <v/>
      </c>
      <c r="S72" s="20" t="str">
        <f t="shared" si="8"/>
        <v/>
      </c>
      <c r="T72" s="20" t="str">
        <f t="shared" si="9"/>
        <v/>
      </c>
    </row>
    <row r="73" spans="1:20" x14ac:dyDescent="0.25">
      <c r="A73"/>
      <c r="Q73" s="161">
        <f t="shared" si="10"/>
        <v>71</v>
      </c>
      <c r="R73" s="20" t="str">
        <f t="shared" si="7"/>
        <v/>
      </c>
      <c r="S73" s="20" t="str">
        <f t="shared" si="8"/>
        <v/>
      </c>
      <c r="T73" s="20" t="str">
        <f t="shared" si="9"/>
        <v/>
      </c>
    </row>
    <row r="74" spans="1:20" x14ac:dyDescent="0.25">
      <c r="A74"/>
      <c r="Q74" s="161">
        <f t="shared" si="10"/>
        <v>72</v>
      </c>
      <c r="R74" s="20" t="str">
        <f t="shared" si="7"/>
        <v/>
      </c>
      <c r="S74" s="20" t="str">
        <f t="shared" si="8"/>
        <v/>
      </c>
      <c r="T74" s="20" t="str">
        <f t="shared" si="9"/>
        <v/>
      </c>
    </row>
    <row r="75" spans="1:20" x14ac:dyDescent="0.25">
      <c r="A75"/>
      <c r="Q75" s="161">
        <f t="shared" si="10"/>
        <v>73</v>
      </c>
      <c r="R75" s="20" t="str">
        <f t="shared" si="7"/>
        <v/>
      </c>
      <c r="S75" s="20" t="str">
        <f t="shared" si="8"/>
        <v/>
      </c>
      <c r="T75" s="20" t="str">
        <f t="shared" si="9"/>
        <v/>
      </c>
    </row>
    <row r="76" spans="1:20" x14ac:dyDescent="0.25">
      <c r="A76"/>
      <c r="Q76" s="161">
        <f t="shared" si="10"/>
        <v>74</v>
      </c>
      <c r="R76" s="20" t="str">
        <f t="shared" si="7"/>
        <v/>
      </c>
      <c r="S76" s="20" t="str">
        <f t="shared" si="8"/>
        <v/>
      </c>
      <c r="T76" s="20" t="str">
        <f t="shared" si="9"/>
        <v/>
      </c>
    </row>
    <row r="77" spans="1:20" x14ac:dyDescent="0.25">
      <c r="A77"/>
      <c r="Q77" s="161">
        <f t="shared" si="10"/>
        <v>75</v>
      </c>
      <c r="R77" s="20" t="str">
        <f t="shared" si="7"/>
        <v/>
      </c>
      <c r="S77" s="20" t="str">
        <f t="shared" si="8"/>
        <v/>
      </c>
      <c r="T77" s="20" t="str">
        <f t="shared" si="9"/>
        <v/>
      </c>
    </row>
    <row r="78" spans="1:20" x14ac:dyDescent="0.25">
      <c r="A78"/>
      <c r="Q78" s="161">
        <f t="shared" si="10"/>
        <v>76</v>
      </c>
      <c r="R78" s="20" t="str">
        <f t="shared" si="7"/>
        <v/>
      </c>
      <c r="S78" s="20" t="str">
        <f t="shared" si="8"/>
        <v/>
      </c>
      <c r="T78" s="20" t="str">
        <f t="shared" si="9"/>
        <v/>
      </c>
    </row>
    <row r="79" spans="1:20" x14ac:dyDescent="0.25">
      <c r="A79"/>
      <c r="Q79" s="161">
        <f t="shared" si="10"/>
        <v>77</v>
      </c>
      <c r="R79" s="20" t="str">
        <f t="shared" ref="R79:R102" si="11">IF(OR(ROUND(C$16+0.3,0)&gt;$Q79,ROUND(C$16+0.3,0)=$Q79),C$13^2,"")</f>
        <v/>
      </c>
      <c r="S79" s="20" t="str">
        <f t="shared" ref="S79:S102" si="12">IF(OR(ROUND(D$16+0.3,0)&gt;$Q79,ROUND(D$16+0.3,0)=$Q79),D$13^2,"")</f>
        <v/>
      </c>
      <c r="T79" s="20" t="str">
        <f t="shared" ref="T79:T102" si="13">IF(OR(ROUND(E$16+0.3,0)&gt;$Q79,ROUND(E$16+0.3,0)=$Q79),E$13^2,"")</f>
        <v/>
      </c>
    </row>
    <row r="80" spans="1:20" x14ac:dyDescent="0.25">
      <c r="A80"/>
      <c r="Q80" s="161">
        <f t="shared" si="10"/>
        <v>78</v>
      </c>
      <c r="R80" s="20" t="str">
        <f t="shared" si="11"/>
        <v/>
      </c>
      <c r="S80" s="20" t="str">
        <f t="shared" si="12"/>
        <v/>
      </c>
      <c r="T80" s="20" t="str">
        <f t="shared" si="13"/>
        <v/>
      </c>
    </row>
    <row r="81" spans="1:20" x14ac:dyDescent="0.25">
      <c r="A81"/>
      <c r="Q81" s="161">
        <f t="shared" si="10"/>
        <v>79</v>
      </c>
      <c r="R81" s="20" t="str">
        <f t="shared" si="11"/>
        <v/>
      </c>
      <c r="S81" s="20" t="str">
        <f t="shared" si="12"/>
        <v/>
      </c>
      <c r="T81" s="20" t="str">
        <f t="shared" si="13"/>
        <v/>
      </c>
    </row>
    <row r="82" spans="1:20" x14ac:dyDescent="0.25">
      <c r="A82"/>
      <c r="Q82" s="161">
        <f t="shared" si="10"/>
        <v>80</v>
      </c>
      <c r="R82" s="20" t="str">
        <f t="shared" si="11"/>
        <v/>
      </c>
      <c r="S82" s="20" t="str">
        <f t="shared" si="12"/>
        <v/>
      </c>
      <c r="T82" s="20" t="str">
        <f t="shared" si="13"/>
        <v/>
      </c>
    </row>
    <row r="83" spans="1:20" x14ac:dyDescent="0.25">
      <c r="A83"/>
      <c r="Q83" s="161">
        <f t="shared" si="10"/>
        <v>81</v>
      </c>
      <c r="R83" s="20" t="str">
        <f t="shared" si="11"/>
        <v/>
      </c>
      <c r="S83" s="20" t="str">
        <f t="shared" si="12"/>
        <v/>
      </c>
      <c r="T83" s="20" t="str">
        <f t="shared" si="13"/>
        <v/>
      </c>
    </row>
    <row r="84" spans="1:20" x14ac:dyDescent="0.25">
      <c r="A84"/>
      <c r="Q84" s="161">
        <f t="shared" si="10"/>
        <v>82</v>
      </c>
      <c r="R84" s="20" t="str">
        <f t="shared" si="11"/>
        <v/>
      </c>
      <c r="S84" s="20" t="str">
        <f t="shared" si="12"/>
        <v/>
      </c>
      <c r="T84" s="20" t="str">
        <f t="shared" si="13"/>
        <v/>
      </c>
    </row>
    <row r="85" spans="1:20" x14ac:dyDescent="0.25">
      <c r="A85"/>
      <c r="Q85" s="161">
        <f t="shared" si="10"/>
        <v>83</v>
      </c>
      <c r="R85" s="20" t="str">
        <f t="shared" si="11"/>
        <v/>
      </c>
      <c r="S85" s="20" t="str">
        <f t="shared" si="12"/>
        <v/>
      </c>
      <c r="T85" s="20" t="str">
        <f t="shared" si="13"/>
        <v/>
      </c>
    </row>
    <row r="86" spans="1:20" x14ac:dyDescent="0.25">
      <c r="A86"/>
      <c r="Q86" s="161">
        <f t="shared" si="10"/>
        <v>84</v>
      </c>
      <c r="R86" s="20" t="str">
        <f t="shared" si="11"/>
        <v/>
      </c>
      <c r="S86" s="20" t="str">
        <f t="shared" si="12"/>
        <v/>
      </c>
      <c r="T86" s="20" t="str">
        <f t="shared" si="13"/>
        <v/>
      </c>
    </row>
    <row r="87" spans="1:20" x14ac:dyDescent="0.25">
      <c r="A87"/>
      <c r="Q87" s="161">
        <f t="shared" si="10"/>
        <v>85</v>
      </c>
      <c r="R87" s="20" t="str">
        <f t="shared" si="11"/>
        <v/>
      </c>
      <c r="S87" s="20" t="str">
        <f t="shared" si="12"/>
        <v/>
      </c>
      <c r="T87" s="20" t="str">
        <f t="shared" si="13"/>
        <v/>
      </c>
    </row>
    <row r="88" spans="1:20" x14ac:dyDescent="0.25">
      <c r="A88"/>
      <c r="Q88" s="161">
        <f t="shared" si="10"/>
        <v>86</v>
      </c>
      <c r="R88" s="20" t="str">
        <f t="shared" si="11"/>
        <v/>
      </c>
      <c r="S88" s="20" t="str">
        <f t="shared" si="12"/>
        <v/>
      </c>
      <c r="T88" s="20" t="str">
        <f t="shared" si="13"/>
        <v/>
      </c>
    </row>
    <row r="89" spans="1:20" x14ac:dyDescent="0.25">
      <c r="A89"/>
      <c r="Q89" s="161">
        <f t="shared" si="10"/>
        <v>87</v>
      </c>
      <c r="R89" s="20" t="str">
        <f t="shared" si="11"/>
        <v/>
      </c>
      <c r="S89" s="20" t="str">
        <f t="shared" si="12"/>
        <v/>
      </c>
      <c r="T89" s="20" t="str">
        <f t="shared" si="13"/>
        <v/>
      </c>
    </row>
    <row r="90" spans="1:20" x14ac:dyDescent="0.25">
      <c r="A90"/>
      <c r="Q90" s="161">
        <f t="shared" si="10"/>
        <v>88</v>
      </c>
      <c r="R90" s="20" t="str">
        <f t="shared" si="11"/>
        <v/>
      </c>
      <c r="S90" s="20" t="str">
        <f t="shared" si="12"/>
        <v/>
      </c>
      <c r="T90" s="20" t="str">
        <f t="shared" si="13"/>
        <v/>
      </c>
    </row>
    <row r="91" spans="1:20" x14ac:dyDescent="0.25">
      <c r="A91"/>
      <c r="Q91" s="161">
        <f t="shared" si="10"/>
        <v>89</v>
      </c>
      <c r="R91" s="20" t="str">
        <f t="shared" si="11"/>
        <v/>
      </c>
      <c r="S91" s="20" t="str">
        <f t="shared" si="12"/>
        <v/>
      </c>
      <c r="T91" s="20" t="str">
        <f t="shared" si="13"/>
        <v/>
      </c>
    </row>
    <row r="92" spans="1:20" x14ac:dyDescent="0.25">
      <c r="A92"/>
      <c r="Q92" s="161">
        <f t="shared" si="10"/>
        <v>90</v>
      </c>
      <c r="R92" s="20" t="str">
        <f t="shared" si="11"/>
        <v/>
      </c>
      <c r="S92" s="20" t="str">
        <f t="shared" si="12"/>
        <v/>
      </c>
      <c r="T92" s="20" t="str">
        <f t="shared" si="13"/>
        <v/>
      </c>
    </row>
    <row r="93" spans="1:20" x14ac:dyDescent="0.25">
      <c r="A93"/>
      <c r="Q93" s="161">
        <f t="shared" si="10"/>
        <v>91</v>
      </c>
      <c r="R93" s="20" t="str">
        <f t="shared" si="11"/>
        <v/>
      </c>
      <c r="S93" s="20" t="str">
        <f t="shared" si="12"/>
        <v/>
      </c>
      <c r="T93" s="20" t="str">
        <f t="shared" si="13"/>
        <v/>
      </c>
    </row>
    <row r="94" spans="1:20" x14ac:dyDescent="0.25">
      <c r="A94"/>
      <c r="Q94" s="161">
        <f t="shared" si="10"/>
        <v>92</v>
      </c>
      <c r="R94" s="20" t="str">
        <f t="shared" si="11"/>
        <v/>
      </c>
      <c r="S94" s="20" t="str">
        <f t="shared" si="12"/>
        <v/>
      </c>
      <c r="T94" s="20" t="str">
        <f t="shared" si="13"/>
        <v/>
      </c>
    </row>
    <row r="95" spans="1:20" x14ac:dyDescent="0.25">
      <c r="A95"/>
      <c r="Q95" s="161">
        <f t="shared" si="10"/>
        <v>93</v>
      </c>
      <c r="R95" s="20" t="str">
        <f t="shared" si="11"/>
        <v/>
      </c>
      <c r="S95" s="20" t="str">
        <f t="shared" si="12"/>
        <v/>
      </c>
      <c r="T95" s="20" t="str">
        <f t="shared" si="13"/>
        <v/>
      </c>
    </row>
    <row r="96" spans="1:20" x14ac:dyDescent="0.25">
      <c r="A96"/>
      <c r="Q96" s="161">
        <f t="shared" si="10"/>
        <v>94</v>
      </c>
      <c r="R96" s="20" t="str">
        <f t="shared" si="11"/>
        <v/>
      </c>
      <c r="S96" s="20" t="str">
        <f t="shared" si="12"/>
        <v/>
      </c>
      <c r="T96" s="20" t="str">
        <f t="shared" si="13"/>
        <v/>
      </c>
    </row>
    <row r="97" spans="1:20" x14ac:dyDescent="0.25">
      <c r="A97"/>
      <c r="Q97" s="161">
        <f t="shared" si="10"/>
        <v>95</v>
      </c>
      <c r="R97" s="20" t="str">
        <f t="shared" si="11"/>
        <v/>
      </c>
      <c r="S97" s="20" t="str">
        <f t="shared" si="12"/>
        <v/>
      </c>
      <c r="T97" s="20" t="str">
        <f t="shared" si="13"/>
        <v/>
      </c>
    </row>
    <row r="98" spans="1:20" x14ac:dyDescent="0.25">
      <c r="A98"/>
      <c r="Q98" s="161">
        <f t="shared" si="10"/>
        <v>96</v>
      </c>
      <c r="R98" s="20" t="str">
        <f t="shared" si="11"/>
        <v/>
      </c>
      <c r="S98" s="20" t="str">
        <f t="shared" si="12"/>
        <v/>
      </c>
      <c r="T98" s="20" t="str">
        <f t="shared" si="13"/>
        <v/>
      </c>
    </row>
    <row r="99" spans="1:20" x14ac:dyDescent="0.25">
      <c r="A99"/>
      <c r="Q99" s="161">
        <f t="shared" si="10"/>
        <v>97</v>
      </c>
      <c r="R99" s="20" t="str">
        <f t="shared" si="11"/>
        <v/>
      </c>
      <c r="S99" s="20" t="str">
        <f t="shared" si="12"/>
        <v/>
      </c>
      <c r="T99" s="20" t="str">
        <f t="shared" si="13"/>
        <v/>
      </c>
    </row>
    <row r="100" spans="1:20" x14ac:dyDescent="0.25">
      <c r="A100"/>
      <c r="Q100" s="161">
        <f t="shared" si="10"/>
        <v>98</v>
      </c>
      <c r="R100" s="20" t="str">
        <f t="shared" si="11"/>
        <v/>
      </c>
      <c r="S100" s="20" t="str">
        <f t="shared" si="12"/>
        <v/>
      </c>
      <c r="T100" s="20" t="str">
        <f t="shared" si="13"/>
        <v/>
      </c>
    </row>
    <row r="101" spans="1:20" x14ac:dyDescent="0.25">
      <c r="A101"/>
      <c r="Q101" s="161">
        <f t="shared" si="10"/>
        <v>99</v>
      </c>
      <c r="R101" s="20" t="str">
        <f t="shared" si="11"/>
        <v/>
      </c>
      <c r="S101" s="20" t="str">
        <f t="shared" si="12"/>
        <v/>
      </c>
      <c r="T101" s="20" t="str">
        <f t="shared" si="13"/>
        <v/>
      </c>
    </row>
    <row r="102" spans="1:20" x14ac:dyDescent="0.25">
      <c r="A102"/>
      <c r="Q102" s="161">
        <f t="shared" si="10"/>
        <v>100</v>
      </c>
      <c r="R102" s="20" t="str">
        <f t="shared" si="11"/>
        <v/>
      </c>
      <c r="S102" s="20" t="str">
        <f t="shared" si="12"/>
        <v/>
      </c>
      <c r="T102" s="20" t="str">
        <f t="shared" si="13"/>
        <v/>
      </c>
    </row>
    <row r="103" spans="1:20" x14ac:dyDescent="0.25">
      <c r="A103"/>
      <c r="Q103" s="161"/>
      <c r="R103" s="233">
        <f>SQRT(SUM(R2:R102))</f>
        <v>13.266499161421599</v>
      </c>
      <c r="S103" s="233">
        <f t="shared" ref="S103:T103" si="14">SQRT(SUM(S2:S102))</f>
        <v>13.856406460551018</v>
      </c>
      <c r="T103" s="233">
        <f t="shared" si="14"/>
        <v>14.422205101855956</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7">
    <mergeCell ref="B24:F24"/>
    <mergeCell ref="B38:C38"/>
    <mergeCell ref="C1:E1"/>
    <mergeCell ref="B25:F25"/>
    <mergeCell ref="B26:F26"/>
    <mergeCell ref="B27:F27"/>
    <mergeCell ref="B28:F28"/>
  </mergeCells>
  <conditionalFormatting sqref="C11:E11">
    <cfRule type="iconSet" priority="1">
      <iconSet showValue="0">
        <cfvo type="percent" val="0"/>
        <cfvo type="num" val="0.2"/>
        <cfvo type="num" val="0.3332"/>
      </iconSet>
    </cfRule>
  </conditionalFormatting>
  <dataValidations count="1">
    <dataValidation type="decimal" allowBlank="1" showInputMessage="1" showErrorMessage="1" sqref="C10:E10" xr:uid="{E5515C48-8370-4758-A73B-82BE99AFC77E}">
      <formula1>0.0001</formula1>
      <formula2>0.9999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U20"/>
  <sheetViews>
    <sheetView showGridLines="0" workbookViewId="0">
      <selection activeCell="B2" sqref="B2"/>
    </sheetView>
  </sheetViews>
  <sheetFormatPr defaultRowHeight="15" x14ac:dyDescent="0.25"/>
  <cols>
    <col min="1" max="1" width="5.7109375" customWidth="1"/>
    <col min="2" max="8" width="14.7109375" customWidth="1"/>
    <col min="13" max="13" width="9.140625" customWidth="1"/>
  </cols>
  <sheetData>
    <row r="1" spans="1:21" ht="24" customHeight="1" x14ac:dyDescent="0.25">
      <c r="A1" s="55"/>
      <c r="B1" s="55" t="s">
        <v>881</v>
      </c>
      <c r="C1" s="5"/>
      <c r="D1" s="5"/>
      <c r="E1" s="2"/>
      <c r="F1" s="2"/>
      <c r="G1" s="5"/>
      <c r="H1" s="2"/>
      <c r="I1" s="2"/>
      <c r="J1" s="5"/>
      <c r="K1" s="5"/>
      <c r="L1" s="5"/>
      <c r="M1" s="5"/>
      <c r="N1" s="5"/>
      <c r="O1" s="5"/>
      <c r="P1" s="5"/>
      <c r="Q1" s="5"/>
      <c r="R1" s="5"/>
      <c r="S1" s="5"/>
      <c r="T1" s="5"/>
      <c r="U1" s="5"/>
    </row>
    <row r="2" spans="1:21" x14ac:dyDescent="0.25">
      <c r="B2" s="354" t="s">
        <v>872</v>
      </c>
      <c r="C2" s="354" t="s">
        <v>878</v>
      </c>
      <c r="D2" s="354" t="s">
        <v>879</v>
      </c>
      <c r="E2" s="354" t="s">
        <v>880</v>
      </c>
      <c r="F2" s="354" t="s">
        <v>873</v>
      </c>
      <c r="G2" s="354" t="s">
        <v>874</v>
      </c>
      <c r="H2" s="354" t="s">
        <v>875</v>
      </c>
    </row>
    <row r="3" spans="1:21" x14ac:dyDescent="0.25">
      <c r="B3" s="352">
        <v>43983</v>
      </c>
      <c r="C3" s="240">
        <v>300</v>
      </c>
      <c r="D3" s="240">
        <v>9</v>
      </c>
      <c r="E3" s="250">
        <f>D3</f>
        <v>9</v>
      </c>
      <c r="F3" s="250"/>
      <c r="G3" s="250"/>
      <c r="H3" s="250"/>
      <c r="M3" s="346" t="s">
        <v>876</v>
      </c>
      <c r="N3" s="347">
        <f>AVERAGE(D6:D8)</f>
        <v>22</v>
      </c>
    </row>
    <row r="4" spans="1:21" x14ac:dyDescent="0.25">
      <c r="B4" s="352">
        <v>43990</v>
      </c>
      <c r="C4" s="240">
        <v>300</v>
      </c>
      <c r="D4" s="240">
        <v>18</v>
      </c>
      <c r="E4" s="250">
        <f>E3+D4</f>
        <v>27</v>
      </c>
      <c r="F4" s="250"/>
      <c r="G4" s="250"/>
      <c r="H4" s="250"/>
      <c r="M4" s="346" t="s">
        <v>877</v>
      </c>
      <c r="N4" s="347">
        <v>7.55</v>
      </c>
    </row>
    <row r="5" spans="1:21" x14ac:dyDescent="0.25">
      <c r="B5" s="352">
        <v>43997</v>
      </c>
      <c r="C5" s="240">
        <v>300</v>
      </c>
      <c r="D5" s="240">
        <v>25</v>
      </c>
      <c r="E5" s="250">
        <f t="shared" ref="E5:E8" si="0">E4+D5</f>
        <v>52</v>
      </c>
      <c r="F5" s="250"/>
      <c r="G5" s="250"/>
      <c r="H5" s="250"/>
    </row>
    <row r="6" spans="1:21" x14ac:dyDescent="0.25">
      <c r="B6" s="352">
        <v>44004</v>
      </c>
      <c r="C6" s="240">
        <v>250</v>
      </c>
      <c r="D6" s="240">
        <v>15</v>
      </c>
      <c r="E6" s="250">
        <f t="shared" si="0"/>
        <v>67</v>
      </c>
      <c r="F6" s="250"/>
      <c r="G6" s="250"/>
      <c r="H6" s="250"/>
    </row>
    <row r="7" spans="1:21" x14ac:dyDescent="0.25">
      <c r="B7" s="352">
        <v>44011</v>
      </c>
      <c r="C7" s="240">
        <v>250</v>
      </c>
      <c r="D7" s="240">
        <v>30</v>
      </c>
      <c r="E7" s="250">
        <f t="shared" si="0"/>
        <v>97</v>
      </c>
      <c r="F7" s="250"/>
      <c r="G7" s="250"/>
      <c r="H7" s="250"/>
    </row>
    <row r="8" spans="1:21" x14ac:dyDescent="0.25">
      <c r="B8" s="352">
        <v>44018</v>
      </c>
      <c r="C8" s="240">
        <v>250</v>
      </c>
      <c r="D8" s="240">
        <v>21</v>
      </c>
      <c r="E8" s="250">
        <f t="shared" si="0"/>
        <v>118</v>
      </c>
      <c r="F8" s="250">
        <f>E8</f>
        <v>118</v>
      </c>
      <c r="G8" s="250"/>
      <c r="H8" s="250"/>
    </row>
    <row r="9" spans="1:21" x14ac:dyDescent="0.25">
      <c r="B9" s="352">
        <v>44025</v>
      </c>
      <c r="C9" s="240">
        <v>280</v>
      </c>
      <c r="D9" s="240"/>
      <c r="E9" s="250"/>
      <c r="F9" s="250">
        <f t="shared" ref="F9:F17" si="1">F8+$N$3</f>
        <v>140</v>
      </c>
      <c r="G9" s="348">
        <f>F9+$N$4</f>
        <v>147.55000000000001</v>
      </c>
      <c r="H9" s="348">
        <f>F9-$N$4</f>
        <v>132.44999999999999</v>
      </c>
    </row>
    <row r="10" spans="1:21" x14ac:dyDescent="0.25">
      <c r="B10" s="352">
        <v>44032</v>
      </c>
      <c r="C10" s="240">
        <v>280</v>
      </c>
      <c r="D10" s="240"/>
      <c r="E10" s="250"/>
      <c r="F10" s="250">
        <f t="shared" si="1"/>
        <v>162</v>
      </c>
      <c r="G10" s="348">
        <f t="shared" ref="G10:G17" si="2">G9+$N$3+$N$4</f>
        <v>177.10000000000002</v>
      </c>
      <c r="H10" s="348">
        <f t="shared" ref="H10:H17" si="3">H9+$N$3-$N$4</f>
        <v>146.89999999999998</v>
      </c>
    </row>
    <row r="11" spans="1:21" x14ac:dyDescent="0.25">
      <c r="B11" s="352">
        <v>44039</v>
      </c>
      <c r="C11" s="240">
        <v>280</v>
      </c>
      <c r="D11" s="240"/>
      <c r="E11" s="250"/>
      <c r="F11" s="250">
        <f t="shared" si="1"/>
        <v>184</v>
      </c>
      <c r="G11" s="348">
        <f t="shared" si="2"/>
        <v>206.65000000000003</v>
      </c>
      <c r="H11" s="348">
        <f t="shared" si="3"/>
        <v>161.34999999999997</v>
      </c>
    </row>
    <row r="12" spans="1:21" x14ac:dyDescent="0.25">
      <c r="B12" s="352">
        <v>44046</v>
      </c>
      <c r="C12" s="240">
        <v>280</v>
      </c>
      <c r="D12" s="240"/>
      <c r="E12" s="250"/>
      <c r="F12" s="250">
        <f t="shared" si="1"/>
        <v>206</v>
      </c>
      <c r="G12" s="348">
        <f t="shared" si="2"/>
        <v>236.20000000000005</v>
      </c>
      <c r="H12" s="348">
        <f t="shared" si="3"/>
        <v>175.79999999999995</v>
      </c>
    </row>
    <row r="13" spans="1:21" x14ac:dyDescent="0.25">
      <c r="B13" s="352">
        <v>44053</v>
      </c>
      <c r="C13" s="240">
        <v>250</v>
      </c>
      <c r="D13" s="240"/>
      <c r="E13" s="250"/>
      <c r="F13" s="250">
        <f t="shared" si="1"/>
        <v>228</v>
      </c>
      <c r="G13" s="348">
        <f t="shared" si="2"/>
        <v>265.75000000000006</v>
      </c>
      <c r="H13" s="348">
        <f t="shared" si="3"/>
        <v>190.24999999999994</v>
      </c>
    </row>
    <row r="14" spans="1:21" x14ac:dyDescent="0.25">
      <c r="B14" s="352">
        <v>44060</v>
      </c>
      <c r="C14" s="240">
        <v>250</v>
      </c>
      <c r="D14" s="240"/>
      <c r="E14" s="250"/>
      <c r="F14" s="250">
        <f t="shared" si="1"/>
        <v>250</v>
      </c>
      <c r="G14" s="348">
        <f t="shared" si="2"/>
        <v>295.30000000000007</v>
      </c>
      <c r="H14" s="348">
        <f t="shared" si="3"/>
        <v>204.69999999999993</v>
      </c>
    </row>
    <row r="15" spans="1:21" x14ac:dyDescent="0.25">
      <c r="B15" s="352">
        <v>44067</v>
      </c>
      <c r="C15" s="240">
        <v>250</v>
      </c>
      <c r="D15" s="240"/>
      <c r="E15" s="250"/>
      <c r="F15" s="250">
        <f t="shared" si="1"/>
        <v>272</v>
      </c>
      <c r="G15" s="348">
        <f t="shared" si="2"/>
        <v>324.85000000000008</v>
      </c>
      <c r="H15" s="348">
        <f t="shared" si="3"/>
        <v>219.14999999999992</v>
      </c>
    </row>
    <row r="16" spans="1:21" x14ac:dyDescent="0.25">
      <c r="B16" s="352">
        <v>44074</v>
      </c>
      <c r="C16" s="240">
        <v>250</v>
      </c>
      <c r="D16" s="240"/>
      <c r="E16" s="250"/>
      <c r="F16" s="250">
        <f t="shared" si="1"/>
        <v>294</v>
      </c>
      <c r="G16" s="348">
        <f t="shared" si="2"/>
        <v>354.40000000000009</v>
      </c>
      <c r="H16" s="348">
        <f t="shared" si="3"/>
        <v>233.59999999999991</v>
      </c>
    </row>
    <row r="17" spans="2:8" x14ac:dyDescent="0.25">
      <c r="B17" s="353">
        <v>44081</v>
      </c>
      <c r="C17" s="351">
        <v>250</v>
      </c>
      <c r="D17" s="351"/>
      <c r="E17" s="350"/>
      <c r="F17" s="350">
        <f t="shared" si="1"/>
        <v>316</v>
      </c>
      <c r="G17" s="349">
        <f t="shared" si="2"/>
        <v>383.9500000000001</v>
      </c>
      <c r="H17" s="349">
        <f t="shared" si="3"/>
        <v>248.0499999999999</v>
      </c>
    </row>
    <row r="18" spans="2:8" x14ac:dyDescent="0.25">
      <c r="B18" s="1"/>
      <c r="F18" s="345"/>
      <c r="G18" s="345"/>
    </row>
    <row r="19" spans="2:8" x14ac:dyDescent="0.25">
      <c r="B19" s="1"/>
      <c r="F19" s="345"/>
      <c r="G19" s="345"/>
    </row>
    <row r="20" spans="2:8" x14ac:dyDescent="0.25">
      <c r="B20" s="1"/>
      <c r="G20" s="345"/>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62"/>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848</v>
      </c>
    </row>
    <row r="3" spans="1:17" x14ac:dyDescent="0.25">
      <c r="A3" s="56" t="s">
        <v>39</v>
      </c>
      <c r="B3" s="57" t="s">
        <v>40</v>
      </c>
      <c r="C3" s="58" t="s">
        <v>51</v>
      </c>
      <c r="D3" s="58" t="s">
        <v>6</v>
      </c>
      <c r="E3" s="58" t="s">
        <v>52</v>
      </c>
    </row>
    <row r="4" spans="1:17" x14ac:dyDescent="0.25">
      <c r="A4" s="329" t="s">
        <v>13</v>
      </c>
      <c r="B4" s="222">
        <v>7.0710678118654752E-2</v>
      </c>
      <c r="C4" s="59">
        <v>1</v>
      </c>
      <c r="D4" s="59">
        <v>98</v>
      </c>
      <c r="E4" s="59">
        <v>1</v>
      </c>
    </row>
    <row r="5" spans="1:17" x14ac:dyDescent="0.25">
      <c r="A5" s="329" t="s">
        <v>852</v>
      </c>
      <c r="B5" s="222">
        <v>0.1</v>
      </c>
      <c r="C5" s="59">
        <v>2</v>
      </c>
      <c r="D5" s="59">
        <v>96</v>
      </c>
      <c r="E5" s="59">
        <v>2</v>
      </c>
    </row>
    <row r="6" spans="1:17" x14ac:dyDescent="0.25">
      <c r="A6" s="329" t="s">
        <v>0</v>
      </c>
      <c r="B6" s="222">
        <v>0.1414213562373095</v>
      </c>
      <c r="C6" s="59">
        <v>4</v>
      </c>
      <c r="D6" s="59">
        <v>92</v>
      </c>
      <c r="E6" s="59">
        <v>4</v>
      </c>
    </row>
    <row r="7" spans="1:17" x14ac:dyDescent="0.25">
      <c r="A7" s="329" t="s">
        <v>3</v>
      </c>
      <c r="B7" s="222">
        <v>0.17320508075688773</v>
      </c>
      <c r="C7" s="59">
        <v>6</v>
      </c>
      <c r="D7" s="59">
        <v>88</v>
      </c>
      <c r="E7" s="59">
        <v>6</v>
      </c>
    </row>
    <row r="8" spans="1:17" x14ac:dyDescent="0.25">
      <c r="A8" s="329" t="s">
        <v>1</v>
      </c>
      <c r="B8" s="222">
        <v>0.2</v>
      </c>
      <c r="C8" s="59">
        <v>8</v>
      </c>
      <c r="D8" s="59">
        <v>84</v>
      </c>
      <c r="E8" s="59">
        <v>8</v>
      </c>
    </row>
    <row r="9" spans="1:17" x14ac:dyDescent="0.25">
      <c r="A9" s="329" t="s">
        <v>4</v>
      </c>
      <c r="B9" s="222">
        <v>0.23452078799117146</v>
      </c>
      <c r="C9" s="59">
        <v>11</v>
      </c>
      <c r="D9" s="59">
        <v>78</v>
      </c>
      <c r="E9" s="59">
        <v>11</v>
      </c>
    </row>
    <row r="10" spans="1:17" x14ac:dyDescent="0.25">
      <c r="A10" s="329" t="s">
        <v>2</v>
      </c>
      <c r="B10" s="222">
        <v>0.27386127875258304</v>
      </c>
      <c r="C10" s="59">
        <v>15</v>
      </c>
      <c r="D10" s="59">
        <v>70</v>
      </c>
      <c r="E10" s="59">
        <v>15</v>
      </c>
    </row>
    <row r="11" spans="1:17" x14ac:dyDescent="0.25">
      <c r="A11" s="329" t="s">
        <v>853</v>
      </c>
      <c r="B11" s="222">
        <v>0.31622776601683794</v>
      </c>
      <c r="C11" s="59">
        <v>20</v>
      </c>
      <c r="D11" s="59">
        <v>60</v>
      </c>
      <c r="E11" s="59">
        <v>20</v>
      </c>
    </row>
    <row r="12" spans="1:17" x14ac:dyDescent="0.25">
      <c r="A12" s="329" t="s">
        <v>854</v>
      </c>
      <c r="B12" s="222">
        <v>0.35355339059327379</v>
      </c>
      <c r="C12" s="59">
        <v>25</v>
      </c>
      <c r="D12" s="59">
        <v>50</v>
      </c>
      <c r="E12" s="59">
        <v>25</v>
      </c>
    </row>
    <row r="13" spans="1:17" x14ac:dyDescent="0.25">
      <c r="A13" s="329" t="s">
        <v>14</v>
      </c>
      <c r="B13" s="222">
        <v>0.40620192023179802</v>
      </c>
      <c r="C13" s="59">
        <v>33</v>
      </c>
      <c r="D13" s="59">
        <v>34</v>
      </c>
      <c r="E13" s="59">
        <v>33</v>
      </c>
    </row>
    <row r="16" spans="1:17" x14ac:dyDescent="0.25">
      <c r="A16" s="394" t="s">
        <v>148</v>
      </c>
      <c r="B16" s="330">
        <v>-0.05</v>
      </c>
      <c r="G16" s="328"/>
      <c r="H16" s="333" t="s">
        <v>61</v>
      </c>
      <c r="I16" s="60"/>
      <c r="J16" s="60"/>
      <c r="K16" s="60"/>
      <c r="L16" s="60"/>
      <c r="M16" s="60"/>
      <c r="N16" s="60"/>
      <c r="O16" s="60"/>
      <c r="P16" s="340"/>
      <c r="Q16" s="334"/>
    </row>
    <row r="17" spans="1:17" x14ac:dyDescent="0.25">
      <c r="A17" s="395"/>
      <c r="B17" s="330">
        <v>-0.1</v>
      </c>
      <c r="G17" s="222"/>
      <c r="H17" s="335" t="s">
        <v>62</v>
      </c>
      <c r="I17" s="332"/>
      <c r="J17" s="332"/>
      <c r="K17" s="332"/>
      <c r="L17" s="332"/>
      <c r="M17" s="332"/>
      <c r="N17" s="332"/>
      <c r="O17" s="332"/>
      <c r="P17" s="339"/>
      <c r="Q17" s="336"/>
    </row>
    <row r="18" spans="1:17" x14ac:dyDescent="0.25">
      <c r="A18" s="395"/>
      <c r="B18" s="330">
        <v>-0.15</v>
      </c>
      <c r="G18" s="59"/>
      <c r="H18" s="337" t="s">
        <v>858</v>
      </c>
      <c r="I18" s="61"/>
      <c r="J18" s="61"/>
      <c r="K18" s="61"/>
      <c r="L18" s="61"/>
      <c r="M18" s="61"/>
      <c r="N18" s="61"/>
      <c r="O18" s="61"/>
      <c r="P18" s="341"/>
      <c r="Q18" s="338"/>
    </row>
    <row r="19" spans="1:17" x14ac:dyDescent="0.25">
      <c r="A19" s="395"/>
      <c r="B19" s="330">
        <v>-0.2</v>
      </c>
    </row>
    <row r="20" spans="1:17" x14ac:dyDescent="0.25">
      <c r="A20" s="395"/>
      <c r="B20" s="330">
        <v>-0.25</v>
      </c>
      <c r="G20" s="223" t="s">
        <v>222</v>
      </c>
    </row>
    <row r="21" spans="1:17" x14ac:dyDescent="0.25">
      <c r="A21" s="395"/>
      <c r="B21" s="330">
        <v>-0.3</v>
      </c>
      <c r="G21" s="223" t="s">
        <v>223</v>
      </c>
    </row>
    <row r="22" spans="1:17" x14ac:dyDescent="0.25">
      <c r="A22" s="395"/>
      <c r="B22" s="330">
        <v>-0.35</v>
      </c>
      <c r="G22" s="223" t="s">
        <v>224</v>
      </c>
    </row>
    <row r="23" spans="1:17" x14ac:dyDescent="0.25">
      <c r="A23" s="395"/>
      <c r="B23" s="330">
        <v>-0.4</v>
      </c>
    </row>
    <row r="24" spans="1:17" x14ac:dyDescent="0.25">
      <c r="A24" s="395"/>
      <c r="B24" s="330">
        <v>-0.5</v>
      </c>
    </row>
    <row r="25" spans="1:17" x14ac:dyDescent="0.25">
      <c r="A25" s="395"/>
      <c r="B25" s="330">
        <v>-0.6</v>
      </c>
    </row>
    <row r="26" spans="1:17" x14ac:dyDescent="0.25">
      <c r="A26" s="396"/>
      <c r="B26" s="330">
        <v>-0.7</v>
      </c>
    </row>
    <row r="27" spans="1:17" x14ac:dyDescent="0.25">
      <c r="B27" s="52"/>
    </row>
    <row r="29" spans="1:17" x14ac:dyDescent="0.25">
      <c r="A29" s="397" t="s">
        <v>149</v>
      </c>
      <c r="B29" s="330">
        <v>0.1</v>
      </c>
    </row>
    <row r="30" spans="1:17" x14ac:dyDescent="0.25">
      <c r="A30" s="397"/>
      <c r="B30" s="330">
        <v>0.2</v>
      </c>
    </row>
    <row r="31" spans="1:17" x14ac:dyDescent="0.25">
      <c r="A31" s="397"/>
      <c r="B31" s="330">
        <v>0.3</v>
      </c>
    </row>
    <row r="32" spans="1:17" x14ac:dyDescent="0.25">
      <c r="A32" s="397"/>
      <c r="B32" s="330">
        <v>0.4</v>
      </c>
    </row>
    <row r="33" spans="1:20" x14ac:dyDescent="0.25">
      <c r="A33" s="397"/>
      <c r="B33" s="330">
        <v>0.5</v>
      </c>
    </row>
    <row r="34" spans="1:20" x14ac:dyDescent="0.25">
      <c r="A34" s="397"/>
      <c r="B34" s="330">
        <v>0.75</v>
      </c>
    </row>
    <row r="35" spans="1:20" x14ac:dyDescent="0.25">
      <c r="A35" s="397"/>
      <c r="B35" s="330">
        <v>1</v>
      </c>
    </row>
    <row r="36" spans="1:20" x14ac:dyDescent="0.25">
      <c r="A36" s="397"/>
      <c r="B36" s="330">
        <v>1.25</v>
      </c>
    </row>
    <row r="37" spans="1:20" x14ac:dyDescent="0.25">
      <c r="A37" s="397"/>
      <c r="B37" s="330">
        <v>1.5</v>
      </c>
    </row>
    <row r="38" spans="1:20" x14ac:dyDescent="0.25">
      <c r="A38" s="397"/>
      <c r="B38" s="330">
        <v>1.75</v>
      </c>
    </row>
    <row r="39" spans="1:20" x14ac:dyDescent="0.25">
      <c r="A39" s="397"/>
      <c r="B39" s="330">
        <v>2</v>
      </c>
    </row>
    <row r="42" spans="1:20" x14ac:dyDescent="0.25">
      <c r="A42" s="83" t="s">
        <v>87</v>
      </c>
      <c r="B42" s="82"/>
    </row>
    <row r="43" spans="1:20" x14ac:dyDescent="0.25">
      <c r="A43" s="329" t="s">
        <v>76</v>
      </c>
      <c r="B43" s="6" t="b">
        <f>FALSE</f>
        <v>0</v>
      </c>
      <c r="C43" s="66" t="s">
        <v>84</v>
      </c>
      <c r="D43" s="80"/>
      <c r="E43" s="80"/>
      <c r="F43" s="80"/>
      <c r="G43" s="80"/>
      <c r="H43" s="80"/>
      <c r="I43" s="80"/>
      <c r="J43" s="80"/>
      <c r="K43" s="81"/>
      <c r="L43" s="66" t="s">
        <v>845</v>
      </c>
      <c r="M43" s="80"/>
      <c r="N43" s="80"/>
      <c r="O43" s="80"/>
      <c r="P43" s="80"/>
      <c r="Q43" s="80"/>
      <c r="R43" s="80"/>
      <c r="S43" s="80"/>
      <c r="T43" s="81"/>
    </row>
    <row r="44" spans="1:20" x14ac:dyDescent="0.25">
      <c r="A44" s="329" t="s">
        <v>75</v>
      </c>
      <c r="B44" s="6" t="b">
        <f>TRUE</f>
        <v>1</v>
      </c>
      <c r="C44" s="66" t="s">
        <v>104</v>
      </c>
      <c r="D44" s="80"/>
      <c r="E44" s="80"/>
      <c r="F44" s="80"/>
      <c r="G44" s="80"/>
      <c r="H44" s="80"/>
      <c r="I44" s="80"/>
      <c r="J44" s="80"/>
      <c r="K44" s="81"/>
      <c r="L44" s="66" t="s">
        <v>844</v>
      </c>
      <c r="M44" s="80"/>
      <c r="N44" s="80"/>
      <c r="O44" s="80"/>
      <c r="P44" s="80"/>
      <c r="Q44" s="80"/>
      <c r="R44" s="80"/>
      <c r="S44" s="80"/>
      <c r="T44" s="81"/>
    </row>
    <row r="47" spans="1:20" x14ac:dyDescent="0.25">
      <c r="A47" s="83" t="s">
        <v>86</v>
      </c>
      <c r="B47" s="82"/>
    </row>
    <row r="48" spans="1:20" x14ac:dyDescent="0.25">
      <c r="A48" s="329" t="s">
        <v>78</v>
      </c>
      <c r="B48" s="6" t="b">
        <f>TRUE</f>
        <v>1</v>
      </c>
    </row>
    <row r="49" spans="1:5" x14ac:dyDescent="0.25">
      <c r="A49" s="329" t="s">
        <v>79</v>
      </c>
      <c r="B49" s="6" t="b">
        <f>FALSE</f>
        <v>0</v>
      </c>
    </row>
    <row r="51" spans="1:5" x14ac:dyDescent="0.25">
      <c r="A51" s="157" t="str">
        <f>CONCATENATE("Version ",'Change Log'!$B$3," – © 2015-",YEAR('Change Log'!$A$3),", William W. Davis, MSPM, PMP")</f>
        <v>Version 4m – © 2015-2019, William W. Davis, MSPM, PMP</v>
      </c>
    </row>
    <row r="53" spans="1:5" x14ac:dyDescent="0.25">
      <c r="A53" s="156" t="s">
        <v>220</v>
      </c>
    </row>
    <row r="54" spans="1:5" x14ac:dyDescent="0.25">
      <c r="A54" s="156" t="s">
        <v>92</v>
      </c>
    </row>
    <row r="55" spans="1:5" x14ac:dyDescent="0.25">
      <c r="A55" s="156" t="s">
        <v>219</v>
      </c>
    </row>
    <row r="56" spans="1:5" x14ac:dyDescent="0.25">
      <c r="A56" s="156" t="s">
        <v>221</v>
      </c>
    </row>
    <row r="57" spans="1:5" x14ac:dyDescent="0.25">
      <c r="A57" s="156" t="s">
        <v>799</v>
      </c>
    </row>
    <row r="58" spans="1:5" x14ac:dyDescent="0.25">
      <c r="A58" s="156" t="s">
        <v>800</v>
      </c>
    </row>
    <row r="59" spans="1:5" x14ac:dyDescent="0.25">
      <c r="A59" s="156"/>
    </row>
    <row r="60" spans="1:5" x14ac:dyDescent="0.25">
      <c r="A60" s="156" t="s">
        <v>801</v>
      </c>
    </row>
    <row r="61" spans="1:5" x14ac:dyDescent="0.25">
      <c r="A61" s="156" t="s">
        <v>91</v>
      </c>
    </row>
    <row r="62" spans="1:5" x14ac:dyDescent="0.25">
      <c r="A62" s="398" t="s">
        <v>806</v>
      </c>
      <c r="B62" s="398"/>
      <c r="C62" s="398"/>
      <c r="D62" s="398"/>
      <c r="E62" s="398"/>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10" sqref="B10"/>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832</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399" t="s">
        <v>70</v>
      </c>
      <c r="C3" s="399"/>
      <c r="D3" s="399"/>
      <c r="E3" s="5"/>
      <c r="F3" s="5"/>
      <c r="G3" s="399" t="s">
        <v>66</v>
      </c>
      <c r="H3" s="399"/>
      <c r="I3" s="399"/>
      <c r="J3" s="5"/>
      <c r="K3" s="5"/>
      <c r="L3" s="399" t="s">
        <v>71</v>
      </c>
      <c r="M3" s="399"/>
      <c r="N3" s="399"/>
      <c r="O3" s="5"/>
      <c r="P3" s="5"/>
      <c r="Q3" s="5"/>
    </row>
    <row r="4" spans="1:17" x14ac:dyDescent="0.25">
      <c r="A4" s="5"/>
      <c r="B4" s="5"/>
      <c r="C4" s="63" t="s">
        <v>862</v>
      </c>
      <c r="D4" s="21">
        <f>_xlfn.STDEV.P(B13:D112)</f>
        <v>8.4852813742385695</v>
      </c>
      <c r="E4" s="5"/>
      <c r="F4" s="5"/>
      <c r="G4" s="5"/>
      <c r="H4" s="63" t="s">
        <v>862</v>
      </c>
      <c r="I4" s="21">
        <f>_xlfn.STDEV.P(G13:I112)</f>
        <v>24</v>
      </c>
      <c r="J4" s="5"/>
      <c r="K4" s="5"/>
      <c r="L4" s="5"/>
      <c r="M4" s="63" t="s">
        <v>862</v>
      </c>
      <c r="N4" s="21">
        <f>_xlfn.STDEV.P(L13:N112)</f>
        <v>48.744230427815765</v>
      </c>
      <c r="O4" s="5"/>
      <c r="P4" s="5"/>
      <c r="Q4" s="5"/>
    </row>
    <row r="5" spans="1:17" x14ac:dyDescent="0.25">
      <c r="A5" s="5"/>
      <c r="B5" s="5"/>
      <c r="C5" s="63" t="s">
        <v>38</v>
      </c>
      <c r="D5" s="220">
        <f>D4/(D9-B9)</f>
        <v>7.0710678118654752E-2</v>
      </c>
      <c r="E5" s="5"/>
      <c r="F5" s="5"/>
      <c r="G5" s="5"/>
      <c r="H5" s="63" t="s">
        <v>38</v>
      </c>
      <c r="I5" s="221">
        <f>I4/(I9-G9)</f>
        <v>0.2</v>
      </c>
      <c r="J5" s="5"/>
      <c r="K5" s="5"/>
      <c r="L5" s="5"/>
      <c r="M5" s="63" t="s">
        <v>38</v>
      </c>
      <c r="N5" s="221">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3" t="s">
        <v>41</v>
      </c>
      <c r="C8" s="3" t="s">
        <v>6</v>
      </c>
      <c r="D8" s="3" t="s">
        <v>42</v>
      </c>
      <c r="E8" s="5"/>
      <c r="F8" s="5"/>
      <c r="G8" s="3" t="s">
        <v>41</v>
      </c>
      <c r="H8" s="3" t="s">
        <v>6</v>
      </c>
      <c r="I8" s="3" t="s">
        <v>42</v>
      </c>
      <c r="J8" s="5"/>
      <c r="K8" s="5"/>
      <c r="L8" s="3" t="s">
        <v>41</v>
      </c>
      <c r="M8" s="3" t="s">
        <v>6</v>
      </c>
      <c r="N8" s="3" t="s">
        <v>42</v>
      </c>
      <c r="O8" s="5"/>
      <c r="P8" s="5"/>
      <c r="Q8" s="5"/>
    </row>
    <row r="9" spans="1:17" x14ac:dyDescent="0.25">
      <c r="A9" s="63" t="s">
        <v>11</v>
      </c>
      <c r="B9" s="331">
        <v>60</v>
      </c>
      <c r="C9" s="331">
        <v>120</v>
      </c>
      <c r="D9" s="331">
        <v>180</v>
      </c>
      <c r="E9" s="5"/>
      <c r="F9" s="63" t="s">
        <v>11</v>
      </c>
      <c r="G9" s="331">
        <v>60</v>
      </c>
      <c r="H9" s="331">
        <v>120</v>
      </c>
      <c r="I9" s="331">
        <v>180</v>
      </c>
      <c r="J9" s="5"/>
      <c r="K9" s="63" t="s">
        <v>11</v>
      </c>
      <c r="L9" s="331">
        <v>60</v>
      </c>
      <c r="M9" s="331">
        <v>120</v>
      </c>
      <c r="N9" s="331">
        <v>180</v>
      </c>
      <c r="O9" s="5"/>
      <c r="P9" s="5"/>
      <c r="Q9" s="5"/>
    </row>
    <row r="10" spans="1:17" x14ac:dyDescent="0.25">
      <c r="A10" s="63" t="s">
        <v>10</v>
      </c>
      <c r="B10" s="329">
        <v>1</v>
      </c>
      <c r="C10" s="329">
        <v>98</v>
      </c>
      <c r="D10" s="329">
        <v>1</v>
      </c>
      <c r="E10" s="5"/>
      <c r="F10" s="63" t="s">
        <v>10</v>
      </c>
      <c r="G10" s="329">
        <v>8</v>
      </c>
      <c r="H10" s="329">
        <v>84</v>
      </c>
      <c r="I10" s="329">
        <v>8</v>
      </c>
      <c r="J10" s="5"/>
      <c r="K10" s="63" t="s">
        <v>10</v>
      </c>
      <c r="L10" s="329">
        <v>33</v>
      </c>
      <c r="M10" s="329">
        <v>34</v>
      </c>
      <c r="N10" s="329">
        <v>33</v>
      </c>
      <c r="O10" s="5"/>
      <c r="P10" s="5"/>
      <c r="Q10" s="5"/>
    </row>
    <row r="11" spans="1:17" x14ac:dyDescent="0.25">
      <c r="A11" s="62"/>
      <c r="B11" s="400" t="str">
        <f>IF(B10+C10+D10=100,"","Distribution not equal to 100")</f>
        <v/>
      </c>
      <c r="C11" s="400"/>
      <c r="D11" s="400"/>
      <c r="E11" s="5"/>
      <c r="F11" s="62"/>
      <c r="G11" s="400" t="str">
        <f>IF(G10+H10+I10=100,"","Distribution not equal to 100")</f>
        <v/>
      </c>
      <c r="H11" s="400"/>
      <c r="I11" s="400"/>
      <c r="J11" s="5"/>
      <c r="K11" s="62"/>
      <c r="L11" s="400" t="str">
        <f>IF(L10+M10+N10=100,"","Distribution not equal to 100")</f>
        <v/>
      </c>
      <c r="M11" s="400"/>
      <c r="N11" s="400"/>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4m – © 2015-2019, William W. Davis, MSPM, PMP</v>
      </c>
      <c r="B114" s="5"/>
      <c r="C114" s="5"/>
      <c r="D114" s="2"/>
      <c r="E114" s="2"/>
      <c r="F114" s="5"/>
      <c r="G114" s="5"/>
      <c r="H114" s="5"/>
      <c r="I114" s="5"/>
      <c r="J114" s="2"/>
      <c r="K114" s="5"/>
      <c r="L114" s="5"/>
      <c r="M114" s="5"/>
      <c r="N114" s="5"/>
      <c r="O114" s="5"/>
      <c r="P114" s="5"/>
      <c r="Q114" s="5"/>
      <c r="R114" s="5"/>
    </row>
    <row r="115" spans="1:18" x14ac:dyDescent="0.25">
      <c r="A115" s="401" t="s">
        <v>49</v>
      </c>
      <c r="B115" s="401"/>
      <c r="C115" s="401"/>
      <c r="D115" s="401"/>
      <c r="E115" s="401"/>
      <c r="F115" s="401"/>
      <c r="G115" s="401"/>
      <c r="H115" s="5"/>
      <c r="I115" s="5"/>
      <c r="J115" s="2"/>
      <c r="K115" s="5"/>
      <c r="L115" s="5"/>
      <c r="M115" s="5"/>
      <c r="N115" s="5"/>
      <c r="O115" s="5"/>
      <c r="P115" s="5"/>
      <c r="Q115" s="5"/>
      <c r="R115" s="5"/>
    </row>
    <row r="116" spans="1:18" x14ac:dyDescent="0.25">
      <c r="A116" s="401" t="s">
        <v>143</v>
      </c>
      <c r="B116" s="401"/>
      <c r="C116" s="401"/>
      <c r="D116" s="401"/>
      <c r="E116" s="401"/>
      <c r="F116" s="401"/>
      <c r="G116" s="401"/>
      <c r="H116" s="5"/>
      <c r="I116" s="5"/>
      <c r="J116" s="2"/>
      <c r="K116" s="5"/>
      <c r="L116" s="5"/>
      <c r="M116" s="5"/>
      <c r="N116" s="5"/>
      <c r="O116" s="5"/>
      <c r="P116" s="5"/>
      <c r="Q116" s="5"/>
      <c r="R116" s="5"/>
    </row>
    <row r="117" spans="1:18" x14ac:dyDescent="0.25">
      <c r="A117" s="401" t="s">
        <v>94</v>
      </c>
      <c r="B117" s="401"/>
      <c r="C117" s="401"/>
      <c r="D117" s="401"/>
      <c r="E117" s="401"/>
      <c r="F117" s="401"/>
      <c r="G117" s="401"/>
      <c r="H117" s="5"/>
      <c r="I117" s="5"/>
      <c r="J117" s="2"/>
      <c r="K117" s="5"/>
      <c r="L117" s="5"/>
      <c r="M117" s="5"/>
      <c r="N117" s="5"/>
      <c r="O117" s="5"/>
      <c r="P117" s="5"/>
      <c r="Q117" s="5"/>
      <c r="R117" s="5"/>
    </row>
    <row r="118" spans="1:18" x14ac:dyDescent="0.25">
      <c r="A118" s="401" t="s">
        <v>225</v>
      </c>
      <c r="B118" s="401"/>
      <c r="C118" s="401"/>
      <c r="D118" s="401"/>
      <c r="E118" s="401"/>
      <c r="F118" s="401"/>
      <c r="G118" s="401"/>
      <c r="H118" s="5"/>
      <c r="I118" s="5"/>
      <c r="J118" s="2"/>
      <c r="K118" s="5"/>
      <c r="L118" s="5"/>
      <c r="M118" s="5"/>
      <c r="N118" s="5"/>
      <c r="O118" s="5"/>
      <c r="P118" s="5"/>
      <c r="Q118" s="5"/>
      <c r="R118" s="5"/>
    </row>
    <row r="119" spans="1:18" x14ac:dyDescent="0.25">
      <c r="A119" s="401" t="s">
        <v>95</v>
      </c>
      <c r="B119" s="401"/>
      <c r="C119" s="401"/>
      <c r="D119" s="401"/>
      <c r="E119" s="401"/>
      <c r="F119" s="401"/>
      <c r="G119" s="401"/>
      <c r="H119" s="5"/>
      <c r="I119" s="5"/>
      <c r="J119" s="2"/>
      <c r="K119" s="5"/>
      <c r="L119" s="5"/>
      <c r="M119" s="5"/>
      <c r="N119" s="5"/>
      <c r="O119" s="5"/>
      <c r="P119" s="5"/>
      <c r="Q119" s="5"/>
      <c r="R119" s="5"/>
    </row>
    <row r="120" spans="1:18" x14ac:dyDescent="0.25">
      <c r="A120" s="156" t="s">
        <v>220</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219</v>
      </c>
      <c r="B122" s="5"/>
      <c r="C122" s="5"/>
      <c r="D122" s="2"/>
      <c r="E122" s="2"/>
      <c r="F122" s="5"/>
      <c r="G122" s="5"/>
      <c r="H122" s="5"/>
      <c r="I122" s="5"/>
      <c r="J122" s="2"/>
      <c r="K122" s="5"/>
      <c r="L122" s="5"/>
      <c r="M122" s="5"/>
      <c r="N122" s="5"/>
      <c r="O122" s="5"/>
      <c r="P122" s="5"/>
      <c r="Q122" s="5"/>
      <c r="R122" s="5"/>
    </row>
    <row r="123" spans="1:18" x14ac:dyDescent="0.25">
      <c r="A123" s="156" t="s">
        <v>221</v>
      </c>
      <c r="B123" s="5"/>
      <c r="C123" s="5"/>
      <c r="D123" s="2"/>
      <c r="E123" s="2"/>
      <c r="F123" s="5"/>
      <c r="G123" s="5"/>
      <c r="H123" s="5"/>
      <c r="I123" s="5"/>
      <c r="J123" s="2"/>
      <c r="K123" s="5"/>
      <c r="L123" s="5"/>
      <c r="M123" s="5"/>
      <c r="N123" s="5"/>
      <c r="O123" s="5"/>
      <c r="P123" s="5"/>
      <c r="Q123" s="5"/>
      <c r="R123" s="5"/>
    </row>
    <row r="124" spans="1:18" x14ac:dyDescent="0.25">
      <c r="A124" s="156" t="s">
        <v>799</v>
      </c>
      <c r="B124" s="5"/>
      <c r="C124" s="5"/>
      <c r="D124" s="2"/>
      <c r="E124" s="2"/>
      <c r="F124" s="5"/>
      <c r="G124" s="5"/>
      <c r="H124" s="5"/>
      <c r="I124" s="5"/>
      <c r="J124" s="2"/>
      <c r="K124" s="5"/>
      <c r="L124" s="5"/>
      <c r="M124" s="5"/>
      <c r="N124" s="5"/>
      <c r="O124" s="5"/>
      <c r="P124" s="5"/>
      <c r="Q124" s="5"/>
    </row>
    <row r="125" spans="1:18" x14ac:dyDescent="0.25">
      <c r="A125" s="156" t="s">
        <v>800</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801</v>
      </c>
    </row>
    <row r="128" spans="1:18" x14ac:dyDescent="0.25">
      <c r="A128" s="156" t="s">
        <v>91</v>
      </c>
    </row>
    <row r="129" spans="1:7" x14ac:dyDescent="0.25">
      <c r="A129" s="398" t="s">
        <v>806</v>
      </c>
      <c r="B129" s="398"/>
      <c r="C129" s="398"/>
      <c r="D129" s="398"/>
      <c r="E129" s="398"/>
      <c r="F129" s="398"/>
      <c r="G129" s="398"/>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0" t="s">
        <v>810</v>
      </c>
    </row>
    <row r="3" spans="1:5" x14ac:dyDescent="0.25">
      <c r="E3" s="218" t="s">
        <v>206</v>
      </c>
    </row>
    <row r="4" spans="1:5" ht="15.75" x14ac:dyDescent="0.25">
      <c r="E4" s="218" t="s">
        <v>805</v>
      </c>
    </row>
    <row r="5" spans="1:5" x14ac:dyDescent="0.25">
      <c r="E5" s="218"/>
    </row>
    <row r="6" spans="1:5" x14ac:dyDescent="0.25">
      <c r="E6" s="218" t="s">
        <v>217</v>
      </c>
    </row>
    <row r="7" spans="1:5" x14ac:dyDescent="0.25">
      <c r="E7" s="218" t="s">
        <v>207</v>
      </c>
    </row>
    <row r="8" spans="1:5" x14ac:dyDescent="0.25">
      <c r="E8" s="218" t="s">
        <v>208</v>
      </c>
    </row>
    <row r="9" spans="1:5" x14ac:dyDescent="0.25">
      <c r="E9" s="218" t="s">
        <v>209</v>
      </c>
    </row>
    <row r="10" spans="1:5" x14ac:dyDescent="0.25">
      <c r="E10" s="218"/>
    </row>
    <row r="11" spans="1:5" x14ac:dyDescent="0.25">
      <c r="E11" s="218" t="s">
        <v>210</v>
      </c>
    </row>
    <row r="12" spans="1:5" x14ac:dyDescent="0.25">
      <c r="E12" s="218" t="s">
        <v>216</v>
      </c>
    </row>
    <row r="13" spans="1:5" x14ac:dyDescent="0.25">
      <c r="E13" s="218" t="s">
        <v>213</v>
      </c>
    </row>
    <row r="14" spans="1:5" x14ac:dyDescent="0.25">
      <c r="E14" s="218" t="s">
        <v>214</v>
      </c>
    </row>
    <row r="15" spans="1:5" x14ac:dyDescent="0.25">
      <c r="E15" s="219" t="s">
        <v>215</v>
      </c>
    </row>
    <row r="16" spans="1:5" x14ac:dyDescent="0.25">
      <c r="E16" s="218"/>
    </row>
    <row r="17" spans="1:7" x14ac:dyDescent="0.25">
      <c r="E17" s="355" t="s">
        <v>211</v>
      </c>
      <c r="F17" s="355"/>
      <c r="G17" s="355"/>
    </row>
    <row r="18" spans="1:7" x14ac:dyDescent="0.25">
      <c r="E18" s="218" t="s">
        <v>212</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92" t="s">
        <v>811</v>
      </c>
    </row>
    <row r="31" spans="1:7" x14ac:dyDescent="0.25">
      <c r="A31" s="293" t="s">
        <v>812</v>
      </c>
    </row>
    <row r="32" spans="1:7" x14ac:dyDescent="0.25">
      <c r="A32" s="293" t="s">
        <v>813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3"/>
  <sheetViews>
    <sheetView showGridLines="0" tabSelected="1" workbookViewId="0">
      <selection activeCell="A3" sqref="A3"/>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833</v>
      </c>
    </row>
    <row r="2" spans="1:3" x14ac:dyDescent="0.25">
      <c r="A2" s="27" t="s">
        <v>15</v>
      </c>
      <c r="B2" s="28" t="s">
        <v>16</v>
      </c>
      <c r="C2" s="29" t="s">
        <v>17</v>
      </c>
    </row>
    <row r="3" spans="1:3" x14ac:dyDescent="0.25">
      <c r="A3" s="294">
        <v>43812</v>
      </c>
      <c r="B3" s="295" t="s">
        <v>871</v>
      </c>
      <c r="C3" s="296" t="s">
        <v>882</v>
      </c>
    </row>
    <row r="4" spans="1:3" x14ac:dyDescent="0.25">
      <c r="A4" s="294">
        <v>43810</v>
      </c>
      <c r="B4" s="295" t="s">
        <v>861</v>
      </c>
      <c r="C4" s="296" t="s">
        <v>870</v>
      </c>
    </row>
    <row r="5" spans="1:3" x14ac:dyDescent="0.25">
      <c r="A5" s="294">
        <v>43809</v>
      </c>
      <c r="B5" s="295" t="s">
        <v>859</v>
      </c>
      <c r="C5" s="296" t="s">
        <v>860</v>
      </c>
    </row>
    <row r="6" spans="1:3" x14ac:dyDescent="0.25">
      <c r="A6" s="294">
        <v>43807</v>
      </c>
      <c r="B6" s="295" t="s">
        <v>856</v>
      </c>
      <c r="C6" s="296" t="s">
        <v>857</v>
      </c>
    </row>
    <row r="7" spans="1:3" x14ac:dyDescent="0.25">
      <c r="A7" s="294">
        <v>43807</v>
      </c>
      <c r="B7" s="295" t="s">
        <v>851</v>
      </c>
      <c r="C7" s="296" t="s">
        <v>855</v>
      </c>
    </row>
    <row r="8" spans="1:3" x14ac:dyDescent="0.25">
      <c r="A8" s="294">
        <v>43807</v>
      </c>
      <c r="B8" s="295" t="s">
        <v>850</v>
      </c>
      <c r="C8" s="296" t="s">
        <v>849</v>
      </c>
    </row>
    <row r="9" spans="1:3" x14ac:dyDescent="0.25">
      <c r="A9" s="294">
        <v>43806</v>
      </c>
      <c r="B9" s="295" t="s">
        <v>842</v>
      </c>
      <c r="C9" s="296" t="s">
        <v>843</v>
      </c>
    </row>
    <row r="10" spans="1:3" x14ac:dyDescent="0.25">
      <c r="A10" s="294">
        <v>43806</v>
      </c>
      <c r="B10" s="295" t="s">
        <v>839</v>
      </c>
      <c r="C10" s="296" t="s">
        <v>841</v>
      </c>
    </row>
    <row r="11" spans="1:3" x14ac:dyDescent="0.25">
      <c r="A11" s="294">
        <v>43806</v>
      </c>
      <c r="B11" s="295" t="s">
        <v>825</v>
      </c>
      <c r="C11" s="296" t="s">
        <v>834</v>
      </c>
    </row>
    <row r="12" spans="1:3" x14ac:dyDescent="0.25">
      <c r="A12" s="294">
        <v>43806</v>
      </c>
      <c r="B12" s="295" t="s">
        <v>822</v>
      </c>
      <c r="C12" s="296" t="s">
        <v>823</v>
      </c>
    </row>
    <row r="13" spans="1:3" x14ac:dyDescent="0.25">
      <c r="A13" s="294">
        <v>43806</v>
      </c>
      <c r="B13" s="295" t="s">
        <v>814</v>
      </c>
      <c r="C13" s="296" t="s">
        <v>824</v>
      </c>
    </row>
    <row r="14" spans="1:3" x14ac:dyDescent="0.25">
      <c r="A14" s="213">
        <v>43658</v>
      </c>
      <c r="B14" s="214" t="s">
        <v>808</v>
      </c>
      <c r="C14" s="215" t="s">
        <v>809</v>
      </c>
    </row>
    <row r="15" spans="1:3" x14ac:dyDescent="0.25">
      <c r="A15" s="213">
        <v>43655</v>
      </c>
      <c r="B15" s="214" t="s">
        <v>804</v>
      </c>
      <c r="C15" s="215" t="s">
        <v>807</v>
      </c>
    </row>
    <row r="16" spans="1:3" x14ac:dyDescent="0.25">
      <c r="A16" s="213">
        <v>43646</v>
      </c>
      <c r="B16" s="214" t="s">
        <v>284</v>
      </c>
      <c r="C16" s="215" t="s">
        <v>285</v>
      </c>
    </row>
    <row r="17" spans="1:3" x14ac:dyDescent="0.25">
      <c r="A17" s="213">
        <v>43534</v>
      </c>
      <c r="B17" s="214" t="s">
        <v>282</v>
      </c>
      <c r="C17" s="215" t="s">
        <v>283</v>
      </c>
    </row>
    <row r="18" spans="1:3" x14ac:dyDescent="0.25">
      <c r="A18" s="87">
        <v>43421</v>
      </c>
      <c r="B18" s="88" t="s">
        <v>230</v>
      </c>
      <c r="C18" s="89" t="s">
        <v>231</v>
      </c>
    </row>
    <row r="19" spans="1:3" x14ac:dyDescent="0.25">
      <c r="A19" s="87">
        <v>43365</v>
      </c>
      <c r="B19" s="88" t="s">
        <v>151</v>
      </c>
      <c r="C19" s="89" t="s">
        <v>179</v>
      </c>
    </row>
    <row r="20" spans="1:3" x14ac:dyDescent="0.25">
      <c r="A20" s="87">
        <v>42795</v>
      </c>
      <c r="B20" s="88" t="s">
        <v>109</v>
      </c>
      <c r="C20" s="89" t="s">
        <v>114</v>
      </c>
    </row>
    <row r="21" spans="1:3" x14ac:dyDescent="0.25">
      <c r="A21" s="87">
        <v>42769</v>
      </c>
      <c r="B21" s="88" t="s">
        <v>101</v>
      </c>
      <c r="C21" s="89" t="s">
        <v>102</v>
      </c>
    </row>
    <row r="22" spans="1:3" x14ac:dyDescent="0.25">
      <c r="A22" s="87">
        <v>42747</v>
      </c>
      <c r="B22" s="88" t="s">
        <v>99</v>
      </c>
      <c r="C22" s="89" t="s">
        <v>100</v>
      </c>
    </row>
    <row r="23" spans="1:3" x14ac:dyDescent="0.25">
      <c r="A23" s="87">
        <v>42738</v>
      </c>
      <c r="B23" s="88" t="s">
        <v>98</v>
      </c>
      <c r="C23" s="89" t="s">
        <v>150</v>
      </c>
    </row>
    <row r="24" spans="1:3" x14ac:dyDescent="0.25">
      <c r="A24" s="87">
        <v>42736</v>
      </c>
      <c r="B24" s="88" t="s">
        <v>60</v>
      </c>
      <c r="C24" s="89" t="s">
        <v>77</v>
      </c>
    </row>
    <row r="25" spans="1:3" x14ac:dyDescent="0.25">
      <c r="A25" s="84">
        <v>42649</v>
      </c>
      <c r="B25" s="85" t="s">
        <v>58</v>
      </c>
      <c r="C25" s="86" t="s">
        <v>59</v>
      </c>
    </row>
    <row r="26" spans="1:3" x14ac:dyDescent="0.25">
      <c r="A26" s="84">
        <v>42646</v>
      </c>
      <c r="B26" s="85" t="s">
        <v>53</v>
      </c>
      <c r="C26" s="86" t="s">
        <v>57</v>
      </c>
    </row>
    <row r="27" spans="1:3" x14ac:dyDescent="0.25">
      <c r="A27" s="84">
        <v>42634</v>
      </c>
      <c r="B27" s="85" t="s">
        <v>48</v>
      </c>
      <c r="C27" s="86" t="s">
        <v>50</v>
      </c>
    </row>
    <row r="28" spans="1:3" x14ac:dyDescent="0.25">
      <c r="A28" s="84">
        <v>42623</v>
      </c>
      <c r="B28" s="85" t="s">
        <v>31</v>
      </c>
      <c r="C28" s="86" t="s">
        <v>35</v>
      </c>
    </row>
    <row r="29" spans="1:3" x14ac:dyDescent="0.25">
      <c r="A29" s="84">
        <v>42560</v>
      </c>
      <c r="B29" s="85" t="s">
        <v>27</v>
      </c>
      <c r="C29" s="86" t="s">
        <v>28</v>
      </c>
    </row>
    <row r="30" spans="1:3" x14ac:dyDescent="0.25">
      <c r="A30" s="84">
        <v>42554</v>
      </c>
      <c r="B30" s="85" t="s">
        <v>25</v>
      </c>
      <c r="C30" s="86" t="s">
        <v>26</v>
      </c>
    </row>
    <row r="31" spans="1:3" x14ac:dyDescent="0.25">
      <c r="A31" s="84">
        <v>42286</v>
      </c>
      <c r="B31" s="85" t="s">
        <v>22</v>
      </c>
      <c r="C31" s="86" t="s">
        <v>23</v>
      </c>
    </row>
    <row r="32" spans="1:3" x14ac:dyDescent="0.25">
      <c r="A32" s="84">
        <v>42264</v>
      </c>
      <c r="B32" s="85" t="s">
        <v>20</v>
      </c>
      <c r="C32" s="86" t="s">
        <v>21</v>
      </c>
    </row>
    <row r="33" spans="1:3" x14ac:dyDescent="0.25">
      <c r="A33" s="84">
        <v>42216</v>
      </c>
      <c r="B33" s="85" t="s">
        <v>18</v>
      </c>
      <c r="C33"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topLeftCell="A293" workbookViewId="0">
      <selection activeCell="A305" sqref="A305"/>
    </sheetView>
  </sheetViews>
  <sheetFormatPr defaultRowHeight="15" x14ac:dyDescent="0.25"/>
  <cols>
    <col min="1" max="1" width="9.140625" style="279"/>
  </cols>
  <sheetData>
    <row r="1" spans="1:1" x14ac:dyDescent="0.25">
      <c r="A1" s="277" t="s">
        <v>798</v>
      </c>
    </row>
    <row r="2" spans="1:1" x14ac:dyDescent="0.25">
      <c r="A2" s="277" t="s">
        <v>286</v>
      </c>
    </row>
    <row r="3" spans="1:1" x14ac:dyDescent="0.25">
      <c r="A3" s="277"/>
    </row>
    <row r="4" spans="1:1" x14ac:dyDescent="0.25">
      <c r="A4" s="277" t="s">
        <v>287</v>
      </c>
    </row>
    <row r="5" spans="1:1" x14ac:dyDescent="0.25">
      <c r="A5" s="277" t="s">
        <v>288</v>
      </c>
    </row>
    <row r="6" spans="1:1" x14ac:dyDescent="0.25">
      <c r="A6" s="277" t="s">
        <v>289</v>
      </c>
    </row>
    <row r="7" spans="1:1" x14ac:dyDescent="0.25">
      <c r="A7" s="277"/>
    </row>
    <row r="8" spans="1:1" x14ac:dyDescent="0.25">
      <c r="A8" s="277" t="s">
        <v>290</v>
      </c>
    </row>
    <row r="9" spans="1:1" x14ac:dyDescent="0.25">
      <c r="A9" s="277"/>
    </row>
    <row r="10" spans="1:1" x14ac:dyDescent="0.25">
      <c r="A10" s="277" t="s">
        <v>291</v>
      </c>
    </row>
    <row r="11" spans="1:1" x14ac:dyDescent="0.25">
      <c r="A11" s="277" t="s">
        <v>292</v>
      </c>
    </row>
    <row r="12" spans="1:1" x14ac:dyDescent="0.25">
      <c r="A12" s="277"/>
    </row>
    <row r="13" spans="1:1" x14ac:dyDescent="0.25">
      <c r="A13" s="277" t="s">
        <v>293</v>
      </c>
    </row>
    <row r="14" spans="1:1" x14ac:dyDescent="0.25">
      <c r="A14" s="277" t="s">
        <v>294</v>
      </c>
    </row>
    <row r="15" spans="1:1" x14ac:dyDescent="0.25">
      <c r="A15" s="277" t="s">
        <v>295</v>
      </c>
    </row>
    <row r="16" spans="1:1" x14ac:dyDescent="0.25">
      <c r="A16" s="277" t="s">
        <v>296</v>
      </c>
    </row>
    <row r="17" spans="1:1" x14ac:dyDescent="0.25">
      <c r="A17" s="277" t="s">
        <v>297</v>
      </c>
    </row>
    <row r="18" spans="1:1" x14ac:dyDescent="0.25">
      <c r="A18" s="277" t="s">
        <v>298</v>
      </c>
    </row>
    <row r="19" spans="1:1" x14ac:dyDescent="0.25">
      <c r="A19" s="277" t="s">
        <v>299</v>
      </c>
    </row>
    <row r="20" spans="1:1" x14ac:dyDescent="0.25">
      <c r="A20" s="277" t="s">
        <v>300</v>
      </c>
    </row>
    <row r="21" spans="1:1" x14ac:dyDescent="0.25">
      <c r="A21" s="277"/>
    </row>
    <row r="22" spans="1:1" x14ac:dyDescent="0.25">
      <c r="A22" s="277" t="s">
        <v>301</v>
      </c>
    </row>
    <row r="23" spans="1:1" x14ac:dyDescent="0.25">
      <c r="A23" s="277" t="s">
        <v>302</v>
      </c>
    </row>
    <row r="24" spans="1:1" x14ac:dyDescent="0.25">
      <c r="A24" s="277" t="s">
        <v>303</v>
      </c>
    </row>
    <row r="25" spans="1:1" x14ac:dyDescent="0.25">
      <c r="A25" s="277" t="s">
        <v>304</v>
      </c>
    </row>
    <row r="26" spans="1:1" x14ac:dyDescent="0.25">
      <c r="A26" s="277" t="s">
        <v>305</v>
      </c>
    </row>
    <row r="27" spans="1:1" x14ac:dyDescent="0.25">
      <c r="A27" s="277" t="s">
        <v>306</v>
      </c>
    </row>
    <row r="28" spans="1:1" x14ac:dyDescent="0.25">
      <c r="A28" s="277"/>
    </row>
    <row r="29" spans="1:1" x14ac:dyDescent="0.25">
      <c r="A29" s="277" t="s">
        <v>307</v>
      </c>
    </row>
    <row r="30" spans="1:1" x14ac:dyDescent="0.25">
      <c r="A30" s="277" t="s">
        <v>308</v>
      </c>
    </row>
    <row r="31" spans="1:1" x14ac:dyDescent="0.25">
      <c r="A31" s="277" t="s">
        <v>309</v>
      </c>
    </row>
    <row r="32" spans="1:1" x14ac:dyDescent="0.25">
      <c r="A32" s="277" t="s">
        <v>310</v>
      </c>
    </row>
    <row r="33" spans="1:1" x14ac:dyDescent="0.25">
      <c r="A33" s="277"/>
    </row>
    <row r="34" spans="1:1" x14ac:dyDescent="0.25">
      <c r="A34" s="277" t="s">
        <v>311</v>
      </c>
    </row>
    <row r="35" spans="1:1" x14ac:dyDescent="0.25">
      <c r="A35" s="277" t="s">
        <v>312</v>
      </c>
    </row>
    <row r="36" spans="1:1" x14ac:dyDescent="0.25">
      <c r="A36" s="277" t="s">
        <v>313</v>
      </c>
    </row>
    <row r="37" spans="1:1" x14ac:dyDescent="0.25">
      <c r="A37" s="277" t="s">
        <v>314</v>
      </c>
    </row>
    <row r="38" spans="1:1" x14ac:dyDescent="0.25">
      <c r="A38" s="277" t="s">
        <v>315</v>
      </c>
    </row>
    <row r="39" spans="1:1" x14ac:dyDescent="0.25">
      <c r="A39" s="277"/>
    </row>
    <row r="40" spans="1:1" x14ac:dyDescent="0.25">
      <c r="A40" s="277" t="s">
        <v>316</v>
      </c>
    </row>
    <row r="41" spans="1:1" x14ac:dyDescent="0.25">
      <c r="A41" s="277" t="s">
        <v>317</v>
      </c>
    </row>
    <row r="42" spans="1:1" x14ac:dyDescent="0.25">
      <c r="A42" s="277" t="s">
        <v>318</v>
      </c>
    </row>
    <row r="43" spans="1:1" x14ac:dyDescent="0.25">
      <c r="A43" s="277"/>
    </row>
    <row r="44" spans="1:1" x14ac:dyDescent="0.25">
      <c r="A44" s="277" t="s">
        <v>319</v>
      </c>
    </row>
    <row r="45" spans="1:1" x14ac:dyDescent="0.25">
      <c r="A45" s="277" t="s">
        <v>320</v>
      </c>
    </row>
    <row r="46" spans="1:1" x14ac:dyDescent="0.25">
      <c r="A46" s="277" t="s">
        <v>321</v>
      </c>
    </row>
    <row r="47" spans="1:1" x14ac:dyDescent="0.25">
      <c r="A47" s="277" t="s">
        <v>322</v>
      </c>
    </row>
    <row r="48" spans="1:1" x14ac:dyDescent="0.25">
      <c r="A48" s="277" t="s">
        <v>323</v>
      </c>
    </row>
    <row r="49" spans="1:1" x14ac:dyDescent="0.25">
      <c r="A49" s="277"/>
    </row>
    <row r="50" spans="1:1" x14ac:dyDescent="0.25">
      <c r="A50" s="277" t="s">
        <v>324</v>
      </c>
    </row>
    <row r="51" spans="1:1" x14ac:dyDescent="0.25">
      <c r="A51" s="277" t="s">
        <v>325</v>
      </c>
    </row>
    <row r="52" spans="1:1" x14ac:dyDescent="0.25">
      <c r="A52" s="277" t="s">
        <v>326</v>
      </c>
    </row>
    <row r="53" spans="1:1" x14ac:dyDescent="0.25">
      <c r="A53" s="277" t="s">
        <v>327</v>
      </c>
    </row>
    <row r="54" spans="1:1" x14ac:dyDescent="0.25">
      <c r="A54" s="277" t="s">
        <v>328</v>
      </c>
    </row>
    <row r="55" spans="1:1" x14ac:dyDescent="0.25">
      <c r="A55" s="277" t="s">
        <v>329</v>
      </c>
    </row>
    <row r="56" spans="1:1" x14ac:dyDescent="0.25">
      <c r="A56" s="277" t="s">
        <v>330</v>
      </c>
    </row>
    <row r="57" spans="1:1" x14ac:dyDescent="0.25">
      <c r="A57" s="277" t="s">
        <v>331</v>
      </c>
    </row>
    <row r="58" spans="1:1" x14ac:dyDescent="0.25">
      <c r="A58" s="277" t="s">
        <v>332</v>
      </c>
    </row>
    <row r="59" spans="1:1" x14ac:dyDescent="0.25">
      <c r="A59" s="277" t="s">
        <v>333</v>
      </c>
    </row>
    <row r="60" spans="1:1" x14ac:dyDescent="0.25">
      <c r="A60" s="277"/>
    </row>
    <row r="61" spans="1:1" x14ac:dyDescent="0.25">
      <c r="A61" s="277" t="s">
        <v>334</v>
      </c>
    </row>
    <row r="62" spans="1:1" x14ac:dyDescent="0.25">
      <c r="A62" s="277" t="s">
        <v>335</v>
      </c>
    </row>
    <row r="63" spans="1:1" x14ac:dyDescent="0.25">
      <c r="A63" s="277" t="s">
        <v>336</v>
      </c>
    </row>
    <row r="64" spans="1:1" x14ac:dyDescent="0.25">
      <c r="A64" s="277" t="s">
        <v>337</v>
      </c>
    </row>
    <row r="65" spans="1:1" x14ac:dyDescent="0.25">
      <c r="A65" s="277" t="s">
        <v>338</v>
      </c>
    </row>
    <row r="66" spans="1:1" x14ac:dyDescent="0.25">
      <c r="A66" s="277" t="s">
        <v>339</v>
      </c>
    </row>
    <row r="67" spans="1:1" x14ac:dyDescent="0.25">
      <c r="A67" s="277"/>
    </row>
    <row r="68" spans="1:1" x14ac:dyDescent="0.25">
      <c r="A68" s="277" t="s">
        <v>340</v>
      </c>
    </row>
    <row r="69" spans="1:1" x14ac:dyDescent="0.25">
      <c r="A69" s="277" t="s">
        <v>341</v>
      </c>
    </row>
    <row r="70" spans="1:1" x14ac:dyDescent="0.25">
      <c r="A70" s="277"/>
    </row>
    <row r="71" spans="1:1" x14ac:dyDescent="0.25">
      <c r="A71" s="277" t="s">
        <v>342</v>
      </c>
    </row>
    <row r="72" spans="1:1" x14ac:dyDescent="0.25">
      <c r="A72" s="277"/>
    </row>
    <row r="73" spans="1:1" x14ac:dyDescent="0.25">
      <c r="A73" s="277" t="s">
        <v>343</v>
      </c>
    </row>
    <row r="74" spans="1:1" x14ac:dyDescent="0.25">
      <c r="A74" s="277"/>
    </row>
    <row r="75" spans="1:1" x14ac:dyDescent="0.25">
      <c r="A75" s="277" t="s">
        <v>344</v>
      </c>
    </row>
    <row r="76" spans="1:1" x14ac:dyDescent="0.25">
      <c r="A76" s="277"/>
    </row>
    <row r="77" spans="1:1" x14ac:dyDescent="0.25">
      <c r="A77" s="277" t="s">
        <v>345</v>
      </c>
    </row>
    <row r="78" spans="1:1" x14ac:dyDescent="0.25">
      <c r="A78" s="277" t="s">
        <v>346</v>
      </c>
    </row>
    <row r="79" spans="1:1" x14ac:dyDescent="0.25">
      <c r="A79" s="277"/>
    </row>
    <row r="80" spans="1:1" x14ac:dyDescent="0.25">
      <c r="A80" s="277" t="s">
        <v>347</v>
      </c>
    </row>
    <row r="81" spans="1:1" x14ac:dyDescent="0.25">
      <c r="A81" s="277" t="s">
        <v>348</v>
      </c>
    </row>
    <row r="82" spans="1:1" x14ac:dyDescent="0.25">
      <c r="A82" s="277" t="s">
        <v>349</v>
      </c>
    </row>
    <row r="83" spans="1:1" x14ac:dyDescent="0.25">
      <c r="A83" s="277"/>
    </row>
    <row r="84" spans="1:1" x14ac:dyDescent="0.25">
      <c r="A84" s="277" t="s">
        <v>350</v>
      </c>
    </row>
    <row r="85" spans="1:1" x14ac:dyDescent="0.25">
      <c r="A85" s="277" t="s">
        <v>351</v>
      </c>
    </row>
    <row r="86" spans="1:1" x14ac:dyDescent="0.25">
      <c r="A86" s="277" t="s">
        <v>352</v>
      </c>
    </row>
    <row r="87" spans="1:1" x14ac:dyDescent="0.25">
      <c r="A87" s="277" t="s">
        <v>353</v>
      </c>
    </row>
    <row r="88" spans="1:1" x14ac:dyDescent="0.25">
      <c r="A88" s="277"/>
    </row>
    <row r="89" spans="1:1" x14ac:dyDescent="0.25">
      <c r="A89" s="277" t="s">
        <v>354</v>
      </c>
    </row>
    <row r="90" spans="1:1" x14ac:dyDescent="0.25">
      <c r="A90" s="277" t="s">
        <v>355</v>
      </c>
    </row>
    <row r="91" spans="1:1" x14ac:dyDescent="0.25">
      <c r="A91" s="277"/>
    </row>
    <row r="92" spans="1:1" x14ac:dyDescent="0.25">
      <c r="A92" s="277" t="s">
        <v>356</v>
      </c>
    </row>
    <row r="93" spans="1:1" x14ac:dyDescent="0.25">
      <c r="A93" s="277" t="s">
        <v>357</v>
      </c>
    </row>
    <row r="94" spans="1:1" x14ac:dyDescent="0.25">
      <c r="A94" s="277" t="s">
        <v>358</v>
      </c>
    </row>
    <row r="95" spans="1:1" x14ac:dyDescent="0.25">
      <c r="A95" s="277" t="s">
        <v>359</v>
      </c>
    </row>
    <row r="96" spans="1:1" x14ac:dyDescent="0.25">
      <c r="A96" s="277" t="s">
        <v>360</v>
      </c>
    </row>
    <row r="97" spans="1:1" x14ac:dyDescent="0.25">
      <c r="A97" s="277" t="s">
        <v>361</v>
      </c>
    </row>
    <row r="98" spans="1:1" x14ac:dyDescent="0.25">
      <c r="A98" s="277"/>
    </row>
    <row r="99" spans="1:1" x14ac:dyDescent="0.25">
      <c r="A99" s="277" t="s">
        <v>362</v>
      </c>
    </row>
    <row r="100" spans="1:1" x14ac:dyDescent="0.25">
      <c r="A100" s="277" t="s">
        <v>363</v>
      </c>
    </row>
    <row r="101" spans="1:1" x14ac:dyDescent="0.25">
      <c r="A101" s="277" t="s">
        <v>364</v>
      </c>
    </row>
    <row r="102" spans="1:1" x14ac:dyDescent="0.25">
      <c r="A102" s="277"/>
    </row>
    <row r="103" spans="1:1" x14ac:dyDescent="0.25">
      <c r="A103" s="277" t="s">
        <v>365</v>
      </c>
    </row>
    <row r="104" spans="1:1" x14ac:dyDescent="0.25">
      <c r="A104" s="277" t="s">
        <v>366</v>
      </c>
    </row>
    <row r="105" spans="1:1" x14ac:dyDescent="0.25">
      <c r="A105" s="277" t="s">
        <v>367</v>
      </c>
    </row>
    <row r="106" spans="1:1" x14ac:dyDescent="0.25">
      <c r="A106" s="277" t="s">
        <v>368</v>
      </c>
    </row>
    <row r="107" spans="1:1" x14ac:dyDescent="0.25">
      <c r="A107" s="277" t="s">
        <v>369</v>
      </c>
    </row>
    <row r="108" spans="1:1" x14ac:dyDescent="0.25">
      <c r="A108" s="277" t="s">
        <v>370</v>
      </c>
    </row>
    <row r="109" spans="1:1" x14ac:dyDescent="0.25">
      <c r="A109" s="277" t="s">
        <v>371</v>
      </c>
    </row>
    <row r="110" spans="1:1" x14ac:dyDescent="0.25">
      <c r="A110" s="277" t="s">
        <v>372</v>
      </c>
    </row>
    <row r="111" spans="1:1" x14ac:dyDescent="0.25">
      <c r="A111" s="277"/>
    </row>
    <row r="112" spans="1:1" x14ac:dyDescent="0.25">
      <c r="A112" s="277" t="s">
        <v>373</v>
      </c>
    </row>
    <row r="113" spans="1:1" x14ac:dyDescent="0.25">
      <c r="A113" s="277"/>
    </row>
    <row r="114" spans="1:1" x14ac:dyDescent="0.25">
      <c r="A114" s="277" t="s">
        <v>374</v>
      </c>
    </row>
    <row r="115" spans="1:1" x14ac:dyDescent="0.25">
      <c r="A115" s="277" t="s">
        <v>375</v>
      </c>
    </row>
    <row r="116" spans="1:1" x14ac:dyDescent="0.25">
      <c r="A116" s="277" t="s">
        <v>376</v>
      </c>
    </row>
    <row r="117" spans="1:1" x14ac:dyDescent="0.25">
      <c r="A117" s="277"/>
    </row>
    <row r="118" spans="1:1" x14ac:dyDescent="0.25">
      <c r="A118" s="277" t="s">
        <v>377</v>
      </c>
    </row>
    <row r="119" spans="1:1" x14ac:dyDescent="0.25">
      <c r="A119" s="277" t="s">
        <v>378</v>
      </c>
    </row>
    <row r="120" spans="1:1" x14ac:dyDescent="0.25">
      <c r="A120" s="277" t="s">
        <v>379</v>
      </c>
    </row>
    <row r="121" spans="1:1" x14ac:dyDescent="0.25">
      <c r="A121" s="277" t="s">
        <v>380</v>
      </c>
    </row>
    <row r="122" spans="1:1" x14ac:dyDescent="0.25">
      <c r="A122" s="277"/>
    </row>
    <row r="123" spans="1:1" x14ac:dyDescent="0.25">
      <c r="A123" s="277" t="s">
        <v>381</v>
      </c>
    </row>
    <row r="124" spans="1:1" x14ac:dyDescent="0.25">
      <c r="A124" s="277" t="s">
        <v>382</v>
      </c>
    </row>
    <row r="125" spans="1:1" x14ac:dyDescent="0.25">
      <c r="A125" s="277" t="s">
        <v>383</v>
      </c>
    </row>
    <row r="126" spans="1:1" x14ac:dyDescent="0.25">
      <c r="A126" s="277" t="s">
        <v>384</v>
      </c>
    </row>
    <row r="127" spans="1:1" x14ac:dyDescent="0.25">
      <c r="A127" s="277" t="s">
        <v>385</v>
      </c>
    </row>
    <row r="128" spans="1:1" x14ac:dyDescent="0.25">
      <c r="A128" s="277" t="s">
        <v>386</v>
      </c>
    </row>
    <row r="129" spans="1:1" x14ac:dyDescent="0.25">
      <c r="A129" s="277" t="s">
        <v>387</v>
      </c>
    </row>
    <row r="130" spans="1:1" x14ac:dyDescent="0.25">
      <c r="A130" s="277" t="s">
        <v>388</v>
      </c>
    </row>
    <row r="131" spans="1:1" x14ac:dyDescent="0.25">
      <c r="A131" s="277" t="s">
        <v>389</v>
      </c>
    </row>
    <row r="132" spans="1:1" x14ac:dyDescent="0.25">
      <c r="A132" s="277" t="s">
        <v>390</v>
      </c>
    </row>
    <row r="133" spans="1:1" x14ac:dyDescent="0.25">
      <c r="A133" s="277"/>
    </row>
    <row r="134" spans="1:1" x14ac:dyDescent="0.25">
      <c r="A134" s="277" t="s">
        <v>391</v>
      </c>
    </row>
    <row r="135" spans="1:1" x14ac:dyDescent="0.25">
      <c r="A135" s="277" t="s">
        <v>392</v>
      </c>
    </row>
    <row r="136" spans="1:1" x14ac:dyDescent="0.25">
      <c r="A136" s="277" t="s">
        <v>393</v>
      </c>
    </row>
    <row r="137" spans="1:1" x14ac:dyDescent="0.25">
      <c r="A137" s="277" t="s">
        <v>394</v>
      </c>
    </row>
    <row r="138" spans="1:1" x14ac:dyDescent="0.25">
      <c r="A138" s="277" t="s">
        <v>395</v>
      </c>
    </row>
    <row r="139" spans="1:1" x14ac:dyDescent="0.25">
      <c r="A139" s="277" t="s">
        <v>396</v>
      </c>
    </row>
    <row r="140" spans="1:1" x14ac:dyDescent="0.25">
      <c r="A140" s="277" t="s">
        <v>397</v>
      </c>
    </row>
    <row r="141" spans="1:1" x14ac:dyDescent="0.25">
      <c r="A141" s="277" t="s">
        <v>398</v>
      </c>
    </row>
    <row r="142" spans="1:1" x14ac:dyDescent="0.25">
      <c r="A142" s="277" t="s">
        <v>399</v>
      </c>
    </row>
    <row r="143" spans="1:1" x14ac:dyDescent="0.25">
      <c r="A143" s="277" t="s">
        <v>400</v>
      </c>
    </row>
    <row r="144" spans="1:1" x14ac:dyDescent="0.25">
      <c r="A144" s="277" t="s">
        <v>401</v>
      </c>
    </row>
    <row r="145" spans="1:1" x14ac:dyDescent="0.25">
      <c r="A145" s="277" t="s">
        <v>402</v>
      </c>
    </row>
    <row r="146" spans="1:1" x14ac:dyDescent="0.25">
      <c r="A146" s="277"/>
    </row>
    <row r="147" spans="1:1" x14ac:dyDescent="0.25">
      <c r="A147" s="277" t="s">
        <v>403</v>
      </c>
    </row>
    <row r="148" spans="1:1" x14ac:dyDescent="0.25">
      <c r="A148" s="277" t="s">
        <v>404</v>
      </c>
    </row>
    <row r="149" spans="1:1" x14ac:dyDescent="0.25">
      <c r="A149" s="277" t="s">
        <v>405</v>
      </c>
    </row>
    <row r="150" spans="1:1" x14ac:dyDescent="0.25">
      <c r="A150" s="277"/>
    </row>
    <row r="151" spans="1:1" x14ac:dyDescent="0.25">
      <c r="A151" s="277" t="s">
        <v>406</v>
      </c>
    </row>
    <row r="152" spans="1:1" x14ac:dyDescent="0.25">
      <c r="A152" s="277" t="s">
        <v>407</v>
      </c>
    </row>
    <row r="153" spans="1:1" x14ac:dyDescent="0.25">
      <c r="A153" s="277"/>
    </row>
    <row r="154" spans="1:1" x14ac:dyDescent="0.25">
      <c r="A154" s="277" t="s">
        <v>408</v>
      </c>
    </row>
    <row r="155" spans="1:1" x14ac:dyDescent="0.25">
      <c r="A155" s="277"/>
    </row>
    <row r="156" spans="1:1" x14ac:dyDescent="0.25">
      <c r="A156" s="277" t="s">
        <v>409</v>
      </c>
    </row>
    <row r="157" spans="1:1" x14ac:dyDescent="0.25">
      <c r="A157" s="277" t="s">
        <v>410</v>
      </c>
    </row>
    <row r="158" spans="1:1" x14ac:dyDescent="0.25">
      <c r="A158" s="277" t="s">
        <v>411</v>
      </c>
    </row>
    <row r="159" spans="1:1" x14ac:dyDescent="0.25">
      <c r="A159" s="277" t="s">
        <v>412</v>
      </c>
    </row>
    <row r="160" spans="1:1" x14ac:dyDescent="0.25">
      <c r="A160" s="277" t="s">
        <v>413</v>
      </c>
    </row>
    <row r="161" spans="1:1" x14ac:dyDescent="0.25">
      <c r="A161" s="277" t="s">
        <v>414</v>
      </c>
    </row>
    <row r="162" spans="1:1" x14ac:dyDescent="0.25">
      <c r="A162" s="277" t="s">
        <v>415</v>
      </c>
    </row>
    <row r="163" spans="1:1" x14ac:dyDescent="0.25">
      <c r="A163" s="277"/>
    </row>
    <row r="164" spans="1:1" x14ac:dyDescent="0.25">
      <c r="A164" s="277" t="s">
        <v>416</v>
      </c>
    </row>
    <row r="165" spans="1:1" x14ac:dyDescent="0.25">
      <c r="A165" s="277" t="s">
        <v>417</v>
      </c>
    </row>
    <row r="166" spans="1:1" x14ac:dyDescent="0.25">
      <c r="A166" s="277" t="s">
        <v>418</v>
      </c>
    </row>
    <row r="167" spans="1:1" x14ac:dyDescent="0.25">
      <c r="A167" s="277" t="s">
        <v>419</v>
      </c>
    </row>
    <row r="168" spans="1:1" x14ac:dyDescent="0.25">
      <c r="A168" s="277" t="s">
        <v>420</v>
      </c>
    </row>
    <row r="169" spans="1:1" x14ac:dyDescent="0.25">
      <c r="A169" s="277" t="s">
        <v>421</v>
      </c>
    </row>
    <row r="170" spans="1:1" x14ac:dyDescent="0.25">
      <c r="A170" s="277" t="s">
        <v>422</v>
      </c>
    </row>
    <row r="171" spans="1:1" x14ac:dyDescent="0.25">
      <c r="A171" s="277" t="s">
        <v>423</v>
      </c>
    </row>
    <row r="172" spans="1:1" x14ac:dyDescent="0.25">
      <c r="A172" s="277" t="s">
        <v>424</v>
      </c>
    </row>
    <row r="173" spans="1:1" x14ac:dyDescent="0.25">
      <c r="A173" s="277" t="s">
        <v>425</v>
      </c>
    </row>
    <row r="174" spans="1:1" x14ac:dyDescent="0.25">
      <c r="A174" s="277"/>
    </row>
    <row r="175" spans="1:1" x14ac:dyDescent="0.25">
      <c r="A175" s="277" t="s">
        <v>426</v>
      </c>
    </row>
    <row r="176" spans="1:1" x14ac:dyDescent="0.25">
      <c r="A176" s="277" t="s">
        <v>427</v>
      </c>
    </row>
    <row r="177" spans="1:1" x14ac:dyDescent="0.25">
      <c r="A177" s="277" t="s">
        <v>428</v>
      </c>
    </row>
    <row r="178" spans="1:1" x14ac:dyDescent="0.25">
      <c r="A178" s="277"/>
    </row>
    <row r="179" spans="1:1" x14ac:dyDescent="0.25">
      <c r="A179" s="277" t="s">
        <v>429</v>
      </c>
    </row>
    <row r="180" spans="1:1" x14ac:dyDescent="0.25">
      <c r="A180" s="277"/>
    </row>
    <row r="181" spans="1:1" x14ac:dyDescent="0.25">
      <c r="A181" s="277" t="s">
        <v>430</v>
      </c>
    </row>
    <row r="182" spans="1:1" x14ac:dyDescent="0.25">
      <c r="A182" s="277" t="s">
        <v>431</v>
      </c>
    </row>
    <row r="183" spans="1:1" x14ac:dyDescent="0.25">
      <c r="A183" s="277" t="s">
        <v>432</v>
      </c>
    </row>
    <row r="184" spans="1:1" x14ac:dyDescent="0.25">
      <c r="A184" s="277" t="s">
        <v>433</v>
      </c>
    </row>
    <row r="185" spans="1:1" x14ac:dyDescent="0.25">
      <c r="A185" s="277" t="s">
        <v>434</v>
      </c>
    </row>
    <row r="186" spans="1:1" x14ac:dyDescent="0.25">
      <c r="A186" s="277"/>
    </row>
    <row r="187" spans="1:1" x14ac:dyDescent="0.25">
      <c r="A187" s="277" t="s">
        <v>435</v>
      </c>
    </row>
    <row r="188" spans="1:1" x14ac:dyDescent="0.25">
      <c r="A188" s="277" t="s">
        <v>436</v>
      </c>
    </row>
    <row r="189" spans="1:1" x14ac:dyDescent="0.25">
      <c r="A189" s="277" t="s">
        <v>437</v>
      </c>
    </row>
    <row r="190" spans="1:1" x14ac:dyDescent="0.25">
      <c r="A190" s="277" t="s">
        <v>438</v>
      </c>
    </row>
    <row r="191" spans="1:1" x14ac:dyDescent="0.25">
      <c r="A191" s="277" t="s">
        <v>439</v>
      </c>
    </row>
    <row r="192" spans="1:1" x14ac:dyDescent="0.25">
      <c r="A192" s="277" t="s">
        <v>440</v>
      </c>
    </row>
    <row r="193" spans="1:1" x14ac:dyDescent="0.25">
      <c r="A193" s="277" t="s">
        <v>441</v>
      </c>
    </row>
    <row r="194" spans="1:1" x14ac:dyDescent="0.25">
      <c r="A194" s="277"/>
    </row>
    <row r="195" spans="1:1" x14ac:dyDescent="0.25">
      <c r="A195" s="277" t="s">
        <v>442</v>
      </c>
    </row>
    <row r="196" spans="1:1" x14ac:dyDescent="0.25">
      <c r="A196" s="277"/>
    </row>
    <row r="197" spans="1:1" x14ac:dyDescent="0.25">
      <c r="A197" s="277" t="s">
        <v>443</v>
      </c>
    </row>
    <row r="198" spans="1:1" x14ac:dyDescent="0.25">
      <c r="A198" s="277" t="s">
        <v>444</v>
      </c>
    </row>
    <row r="199" spans="1:1" x14ac:dyDescent="0.25">
      <c r="A199" s="277" t="s">
        <v>445</v>
      </c>
    </row>
    <row r="200" spans="1:1" x14ac:dyDescent="0.25">
      <c r="A200" s="277" t="s">
        <v>446</v>
      </c>
    </row>
    <row r="201" spans="1:1" x14ac:dyDescent="0.25">
      <c r="A201" s="277" t="s">
        <v>447</v>
      </c>
    </row>
    <row r="202" spans="1:1" x14ac:dyDescent="0.25">
      <c r="A202" s="277" t="s">
        <v>448</v>
      </c>
    </row>
    <row r="203" spans="1:1" x14ac:dyDescent="0.25">
      <c r="A203" s="277" t="s">
        <v>449</v>
      </c>
    </row>
    <row r="204" spans="1:1" x14ac:dyDescent="0.25">
      <c r="A204" s="277"/>
    </row>
    <row r="205" spans="1:1" x14ac:dyDescent="0.25">
      <c r="A205" s="277" t="s">
        <v>450</v>
      </c>
    </row>
    <row r="206" spans="1:1" x14ac:dyDescent="0.25">
      <c r="A206" s="277" t="s">
        <v>451</v>
      </c>
    </row>
    <row r="207" spans="1:1" x14ac:dyDescent="0.25">
      <c r="A207" s="277"/>
    </row>
    <row r="208" spans="1:1" x14ac:dyDescent="0.25">
      <c r="A208" s="277" t="s">
        <v>452</v>
      </c>
    </row>
    <row r="209" spans="1:1" x14ac:dyDescent="0.25">
      <c r="A209" s="277"/>
    </row>
    <row r="210" spans="1:1" x14ac:dyDescent="0.25">
      <c r="A210" s="277" t="s">
        <v>453</v>
      </c>
    </row>
    <row r="211" spans="1:1" x14ac:dyDescent="0.25">
      <c r="A211" s="277" t="s">
        <v>454</v>
      </c>
    </row>
    <row r="212" spans="1:1" x14ac:dyDescent="0.25">
      <c r="A212" s="277" t="s">
        <v>455</v>
      </c>
    </row>
    <row r="213" spans="1:1" x14ac:dyDescent="0.25">
      <c r="A213" s="277"/>
    </row>
    <row r="214" spans="1:1" x14ac:dyDescent="0.25">
      <c r="A214" s="277" t="s">
        <v>456</v>
      </c>
    </row>
    <row r="215" spans="1:1" x14ac:dyDescent="0.25">
      <c r="A215" s="277" t="s">
        <v>457</v>
      </c>
    </row>
    <row r="216" spans="1:1" x14ac:dyDescent="0.25">
      <c r="A216" s="277"/>
    </row>
    <row r="217" spans="1:1" x14ac:dyDescent="0.25">
      <c r="A217" s="277" t="s">
        <v>458</v>
      </c>
    </row>
    <row r="218" spans="1:1" x14ac:dyDescent="0.25">
      <c r="A218" s="277" t="s">
        <v>459</v>
      </c>
    </row>
    <row r="219" spans="1:1" x14ac:dyDescent="0.25">
      <c r="A219" s="277" t="s">
        <v>460</v>
      </c>
    </row>
    <row r="220" spans="1:1" x14ac:dyDescent="0.25">
      <c r="A220" s="277" t="s">
        <v>461</v>
      </c>
    </row>
    <row r="221" spans="1:1" x14ac:dyDescent="0.25">
      <c r="A221" s="277"/>
    </row>
    <row r="222" spans="1:1" x14ac:dyDescent="0.25">
      <c r="A222" s="277" t="s">
        <v>462</v>
      </c>
    </row>
    <row r="223" spans="1:1" x14ac:dyDescent="0.25">
      <c r="A223" s="277" t="s">
        <v>463</v>
      </c>
    </row>
    <row r="224" spans="1:1" x14ac:dyDescent="0.25">
      <c r="A224" s="277" t="s">
        <v>464</v>
      </c>
    </row>
    <row r="225" spans="1:1" x14ac:dyDescent="0.25">
      <c r="A225" s="277" t="s">
        <v>465</v>
      </c>
    </row>
    <row r="226" spans="1:1" x14ac:dyDescent="0.25">
      <c r="A226" s="277" t="s">
        <v>466</v>
      </c>
    </row>
    <row r="227" spans="1:1" x14ac:dyDescent="0.25">
      <c r="A227" s="277" t="s">
        <v>467</v>
      </c>
    </row>
    <row r="228" spans="1:1" x14ac:dyDescent="0.25">
      <c r="A228" s="277" t="s">
        <v>468</v>
      </c>
    </row>
    <row r="229" spans="1:1" x14ac:dyDescent="0.25">
      <c r="A229" s="277"/>
    </row>
    <row r="230" spans="1:1" x14ac:dyDescent="0.25">
      <c r="A230" s="277" t="s">
        <v>469</v>
      </c>
    </row>
    <row r="231" spans="1:1" x14ac:dyDescent="0.25">
      <c r="A231" s="277" t="s">
        <v>470</v>
      </c>
    </row>
    <row r="232" spans="1:1" x14ac:dyDescent="0.25">
      <c r="A232" s="277" t="s">
        <v>471</v>
      </c>
    </row>
    <row r="233" spans="1:1" x14ac:dyDescent="0.25">
      <c r="A233" s="277" t="s">
        <v>472</v>
      </c>
    </row>
    <row r="234" spans="1:1" x14ac:dyDescent="0.25">
      <c r="A234" s="277"/>
    </row>
    <row r="235" spans="1:1" x14ac:dyDescent="0.25">
      <c r="A235" s="277" t="s">
        <v>473</v>
      </c>
    </row>
    <row r="236" spans="1:1" x14ac:dyDescent="0.25">
      <c r="A236" s="277" t="s">
        <v>474</v>
      </c>
    </row>
    <row r="237" spans="1:1" x14ac:dyDescent="0.25">
      <c r="A237" s="277" t="s">
        <v>475</v>
      </c>
    </row>
    <row r="238" spans="1:1" x14ac:dyDescent="0.25">
      <c r="A238" s="277" t="s">
        <v>476</v>
      </c>
    </row>
    <row r="239" spans="1:1" x14ac:dyDescent="0.25">
      <c r="A239" s="277" t="s">
        <v>477</v>
      </c>
    </row>
    <row r="240" spans="1:1" x14ac:dyDescent="0.25">
      <c r="A240" s="277" t="s">
        <v>478</v>
      </c>
    </row>
    <row r="241" spans="1:1" x14ac:dyDescent="0.25">
      <c r="A241" s="277" t="s">
        <v>479</v>
      </c>
    </row>
    <row r="242" spans="1:1" x14ac:dyDescent="0.25">
      <c r="A242" s="277" t="s">
        <v>480</v>
      </c>
    </row>
    <row r="243" spans="1:1" x14ac:dyDescent="0.25">
      <c r="A243" s="277" t="s">
        <v>481</v>
      </c>
    </row>
    <row r="244" spans="1:1" x14ac:dyDescent="0.25">
      <c r="A244" s="277"/>
    </row>
    <row r="245" spans="1:1" x14ac:dyDescent="0.25">
      <c r="A245" s="277" t="s">
        <v>482</v>
      </c>
    </row>
    <row r="246" spans="1:1" x14ac:dyDescent="0.25">
      <c r="A246" s="277"/>
    </row>
    <row r="247" spans="1:1" x14ac:dyDescent="0.25">
      <c r="A247" s="277" t="s">
        <v>483</v>
      </c>
    </row>
    <row r="248" spans="1:1" x14ac:dyDescent="0.25">
      <c r="A248" s="277" t="s">
        <v>484</v>
      </c>
    </row>
    <row r="249" spans="1:1" x14ac:dyDescent="0.25">
      <c r="A249" s="277" t="s">
        <v>485</v>
      </c>
    </row>
    <row r="250" spans="1:1" x14ac:dyDescent="0.25">
      <c r="A250" s="277" t="s">
        <v>486</v>
      </c>
    </row>
    <row r="251" spans="1:1" x14ac:dyDescent="0.25">
      <c r="A251" s="277"/>
    </row>
    <row r="252" spans="1:1" x14ac:dyDescent="0.25">
      <c r="A252" s="277" t="s">
        <v>487</v>
      </c>
    </row>
    <row r="253" spans="1:1" x14ac:dyDescent="0.25">
      <c r="A253" s="277" t="s">
        <v>488</v>
      </c>
    </row>
    <row r="254" spans="1:1" x14ac:dyDescent="0.25">
      <c r="A254" s="277" t="s">
        <v>489</v>
      </c>
    </row>
    <row r="255" spans="1:1" x14ac:dyDescent="0.25">
      <c r="A255" s="277" t="s">
        <v>490</v>
      </c>
    </row>
    <row r="256" spans="1:1" x14ac:dyDescent="0.25">
      <c r="A256" s="277"/>
    </row>
    <row r="257" spans="1:1" x14ac:dyDescent="0.25">
      <c r="A257" s="277" t="s">
        <v>491</v>
      </c>
    </row>
    <row r="258" spans="1:1" x14ac:dyDescent="0.25">
      <c r="A258" s="277" t="s">
        <v>492</v>
      </c>
    </row>
    <row r="259" spans="1:1" x14ac:dyDescent="0.25">
      <c r="A259" s="277" t="s">
        <v>493</v>
      </c>
    </row>
    <row r="260" spans="1:1" x14ac:dyDescent="0.25">
      <c r="A260" s="277" t="s">
        <v>494</v>
      </c>
    </row>
    <row r="261" spans="1:1" x14ac:dyDescent="0.25">
      <c r="A261" s="277" t="s">
        <v>495</v>
      </c>
    </row>
    <row r="262" spans="1:1" x14ac:dyDescent="0.25">
      <c r="A262" s="277" t="s">
        <v>496</v>
      </c>
    </row>
    <row r="263" spans="1:1" x14ac:dyDescent="0.25">
      <c r="A263" s="277" t="s">
        <v>497</v>
      </c>
    </row>
    <row r="264" spans="1:1" x14ac:dyDescent="0.25">
      <c r="A264" s="277" t="s">
        <v>498</v>
      </c>
    </row>
    <row r="265" spans="1:1" x14ac:dyDescent="0.25">
      <c r="A265" s="277" t="s">
        <v>499</v>
      </c>
    </row>
    <row r="266" spans="1:1" x14ac:dyDescent="0.25">
      <c r="A266" s="277" t="s">
        <v>500</v>
      </c>
    </row>
    <row r="267" spans="1:1" x14ac:dyDescent="0.25">
      <c r="A267" s="277" t="s">
        <v>501</v>
      </c>
    </row>
    <row r="268" spans="1:1" x14ac:dyDescent="0.25">
      <c r="A268" s="277"/>
    </row>
    <row r="269" spans="1:1" x14ac:dyDescent="0.25">
      <c r="A269" s="277" t="s">
        <v>502</v>
      </c>
    </row>
    <row r="270" spans="1:1" x14ac:dyDescent="0.25">
      <c r="A270" s="277" t="s">
        <v>503</v>
      </c>
    </row>
    <row r="271" spans="1:1" x14ac:dyDescent="0.25">
      <c r="A271" s="277" t="s">
        <v>504</v>
      </c>
    </row>
    <row r="272" spans="1:1" x14ac:dyDescent="0.25">
      <c r="A272" s="277" t="s">
        <v>505</v>
      </c>
    </row>
    <row r="273" spans="1:1" x14ac:dyDescent="0.25">
      <c r="A273" s="277" t="s">
        <v>506</v>
      </c>
    </row>
    <row r="274" spans="1:1" x14ac:dyDescent="0.25">
      <c r="A274" s="277"/>
    </row>
    <row r="275" spans="1:1" x14ac:dyDescent="0.25">
      <c r="A275" s="277" t="s">
        <v>507</v>
      </c>
    </row>
    <row r="276" spans="1:1" x14ac:dyDescent="0.25">
      <c r="A276" s="277" t="s">
        <v>508</v>
      </c>
    </row>
    <row r="277" spans="1:1" x14ac:dyDescent="0.25">
      <c r="A277" s="277" t="s">
        <v>509</v>
      </c>
    </row>
    <row r="278" spans="1:1" x14ac:dyDescent="0.25">
      <c r="A278" s="277" t="s">
        <v>510</v>
      </c>
    </row>
    <row r="279" spans="1:1" x14ac:dyDescent="0.25">
      <c r="A279" s="277" t="s">
        <v>511</v>
      </c>
    </row>
    <row r="280" spans="1:1" x14ac:dyDescent="0.25">
      <c r="A280" s="277" t="s">
        <v>512</v>
      </c>
    </row>
    <row r="281" spans="1:1" x14ac:dyDescent="0.25">
      <c r="A281" s="277" t="s">
        <v>513</v>
      </c>
    </row>
    <row r="282" spans="1:1" x14ac:dyDescent="0.25">
      <c r="A282" s="277" t="s">
        <v>514</v>
      </c>
    </row>
    <row r="283" spans="1:1" x14ac:dyDescent="0.25">
      <c r="A283" s="277" t="s">
        <v>515</v>
      </c>
    </row>
    <row r="284" spans="1:1" x14ac:dyDescent="0.25">
      <c r="A284" s="277" t="s">
        <v>516</v>
      </c>
    </row>
    <row r="285" spans="1:1" x14ac:dyDescent="0.25">
      <c r="A285" s="277" t="s">
        <v>517</v>
      </c>
    </row>
    <row r="286" spans="1:1" x14ac:dyDescent="0.25">
      <c r="A286" s="277" t="s">
        <v>518</v>
      </c>
    </row>
    <row r="287" spans="1:1" x14ac:dyDescent="0.25">
      <c r="A287" s="277"/>
    </row>
    <row r="288" spans="1:1" x14ac:dyDescent="0.25">
      <c r="A288" s="277" t="s">
        <v>519</v>
      </c>
    </row>
    <row r="289" spans="1:1" x14ac:dyDescent="0.25">
      <c r="A289" s="277" t="s">
        <v>520</v>
      </c>
    </row>
    <row r="290" spans="1:1" x14ac:dyDescent="0.25">
      <c r="A290" s="277" t="s">
        <v>521</v>
      </c>
    </row>
    <row r="291" spans="1:1" x14ac:dyDescent="0.25">
      <c r="A291" s="277" t="s">
        <v>522</v>
      </c>
    </row>
    <row r="292" spans="1:1" x14ac:dyDescent="0.25">
      <c r="A292" s="277"/>
    </row>
    <row r="293" spans="1:1" x14ac:dyDescent="0.25">
      <c r="A293" s="277" t="s">
        <v>523</v>
      </c>
    </row>
    <row r="294" spans="1:1" x14ac:dyDescent="0.25">
      <c r="A294" s="277" t="s">
        <v>524</v>
      </c>
    </row>
    <row r="295" spans="1:1" x14ac:dyDescent="0.25">
      <c r="A295" s="277" t="s">
        <v>525</v>
      </c>
    </row>
    <row r="296" spans="1:1" x14ac:dyDescent="0.25">
      <c r="A296" s="277"/>
    </row>
    <row r="297" spans="1:1" x14ac:dyDescent="0.25">
      <c r="A297" s="277" t="s">
        <v>526</v>
      </c>
    </row>
    <row r="298" spans="1:1" x14ac:dyDescent="0.25">
      <c r="A298" s="277" t="s">
        <v>527</v>
      </c>
    </row>
    <row r="299" spans="1:1" x14ac:dyDescent="0.25">
      <c r="A299" s="277" t="s">
        <v>528</v>
      </c>
    </row>
    <row r="300" spans="1:1" x14ac:dyDescent="0.25">
      <c r="A300" s="277" t="s">
        <v>529</v>
      </c>
    </row>
    <row r="301" spans="1:1" x14ac:dyDescent="0.25">
      <c r="A301" s="277" t="s">
        <v>530</v>
      </c>
    </row>
    <row r="302" spans="1:1" x14ac:dyDescent="0.25">
      <c r="A302" s="277" t="s">
        <v>531</v>
      </c>
    </row>
    <row r="303" spans="1:1" x14ac:dyDescent="0.25">
      <c r="A303" s="277" t="s">
        <v>532</v>
      </c>
    </row>
    <row r="304" spans="1:1" x14ac:dyDescent="0.25">
      <c r="A304" s="277" t="s">
        <v>533</v>
      </c>
    </row>
    <row r="305" spans="1:1" x14ac:dyDescent="0.25">
      <c r="A305" s="277" t="s">
        <v>534</v>
      </c>
    </row>
    <row r="306" spans="1:1" x14ac:dyDescent="0.25">
      <c r="A306" s="277" t="s">
        <v>535</v>
      </c>
    </row>
    <row r="307" spans="1:1" x14ac:dyDescent="0.25">
      <c r="A307" s="277" t="s">
        <v>536</v>
      </c>
    </row>
    <row r="308" spans="1:1" x14ac:dyDescent="0.25">
      <c r="A308" s="277" t="s">
        <v>537</v>
      </c>
    </row>
    <row r="309" spans="1:1" x14ac:dyDescent="0.25">
      <c r="A309" s="277"/>
    </row>
    <row r="310" spans="1:1" x14ac:dyDescent="0.25">
      <c r="A310" s="277" t="s">
        <v>538</v>
      </c>
    </row>
    <row r="311" spans="1:1" x14ac:dyDescent="0.25">
      <c r="A311" s="277" t="s">
        <v>539</v>
      </c>
    </row>
    <row r="312" spans="1:1" x14ac:dyDescent="0.25">
      <c r="A312" s="277" t="s">
        <v>540</v>
      </c>
    </row>
    <row r="313" spans="1:1" x14ac:dyDescent="0.25">
      <c r="A313" s="277" t="s">
        <v>541</v>
      </c>
    </row>
    <row r="314" spans="1:1" x14ac:dyDescent="0.25">
      <c r="A314" s="277" t="s">
        <v>542</v>
      </c>
    </row>
    <row r="315" spans="1:1" x14ac:dyDescent="0.25">
      <c r="A315" s="277" t="s">
        <v>543</v>
      </c>
    </row>
    <row r="316" spans="1:1" x14ac:dyDescent="0.25">
      <c r="A316" s="277" t="s">
        <v>544</v>
      </c>
    </row>
    <row r="317" spans="1:1" x14ac:dyDescent="0.25">
      <c r="A317" s="277"/>
    </row>
    <row r="318" spans="1:1" x14ac:dyDescent="0.25">
      <c r="A318" s="277" t="s">
        <v>545</v>
      </c>
    </row>
    <row r="319" spans="1:1" x14ac:dyDescent="0.25">
      <c r="A319" s="277" t="s">
        <v>546</v>
      </c>
    </row>
    <row r="320" spans="1:1" x14ac:dyDescent="0.25">
      <c r="A320" s="277" t="s">
        <v>547</v>
      </c>
    </row>
    <row r="321" spans="1:1" x14ac:dyDescent="0.25">
      <c r="A321" s="277" t="s">
        <v>548</v>
      </c>
    </row>
    <row r="322" spans="1:1" x14ac:dyDescent="0.25">
      <c r="A322" s="277" t="s">
        <v>549</v>
      </c>
    </row>
    <row r="323" spans="1:1" x14ac:dyDescent="0.25">
      <c r="A323" s="277" t="s">
        <v>550</v>
      </c>
    </row>
    <row r="324" spans="1:1" x14ac:dyDescent="0.25">
      <c r="A324" s="277" t="s">
        <v>551</v>
      </c>
    </row>
    <row r="325" spans="1:1" x14ac:dyDescent="0.25">
      <c r="A325" s="277" t="s">
        <v>552</v>
      </c>
    </row>
    <row r="326" spans="1:1" x14ac:dyDescent="0.25">
      <c r="A326" s="277" t="s">
        <v>553</v>
      </c>
    </row>
    <row r="327" spans="1:1" x14ac:dyDescent="0.25">
      <c r="A327" s="277" t="s">
        <v>554</v>
      </c>
    </row>
    <row r="328" spans="1:1" x14ac:dyDescent="0.25">
      <c r="A328" s="277"/>
    </row>
    <row r="329" spans="1:1" x14ac:dyDescent="0.25">
      <c r="A329" s="277" t="s">
        <v>555</v>
      </c>
    </row>
    <row r="330" spans="1:1" x14ac:dyDescent="0.25">
      <c r="A330" s="277" t="s">
        <v>556</v>
      </c>
    </row>
    <row r="331" spans="1:1" x14ac:dyDescent="0.25">
      <c r="A331" s="277" t="s">
        <v>557</v>
      </c>
    </row>
    <row r="332" spans="1:1" x14ac:dyDescent="0.25">
      <c r="A332" s="277" t="s">
        <v>558</v>
      </c>
    </row>
    <row r="333" spans="1:1" x14ac:dyDescent="0.25">
      <c r="A333" s="277" t="s">
        <v>559</v>
      </c>
    </row>
    <row r="334" spans="1:1" x14ac:dyDescent="0.25">
      <c r="A334" s="277" t="s">
        <v>560</v>
      </c>
    </row>
    <row r="335" spans="1:1" x14ac:dyDescent="0.25">
      <c r="A335" s="277" t="s">
        <v>561</v>
      </c>
    </row>
    <row r="336" spans="1:1" x14ac:dyDescent="0.25">
      <c r="A336" s="277"/>
    </row>
    <row r="337" spans="1:1" x14ac:dyDescent="0.25">
      <c r="A337" s="277" t="s">
        <v>562</v>
      </c>
    </row>
    <row r="338" spans="1:1" x14ac:dyDescent="0.25">
      <c r="A338" s="277" t="s">
        <v>563</v>
      </c>
    </row>
    <row r="339" spans="1:1" x14ac:dyDescent="0.25">
      <c r="A339" s="277" t="s">
        <v>564</v>
      </c>
    </row>
    <row r="340" spans="1:1" x14ac:dyDescent="0.25">
      <c r="A340" s="277" t="s">
        <v>565</v>
      </c>
    </row>
    <row r="341" spans="1:1" x14ac:dyDescent="0.25">
      <c r="A341" s="277" t="s">
        <v>566</v>
      </c>
    </row>
    <row r="342" spans="1:1" x14ac:dyDescent="0.25">
      <c r="A342" s="277"/>
    </row>
    <row r="343" spans="1:1" x14ac:dyDescent="0.25">
      <c r="A343" s="277" t="s">
        <v>567</v>
      </c>
    </row>
    <row r="344" spans="1:1" x14ac:dyDescent="0.25">
      <c r="A344" s="277"/>
    </row>
    <row r="345" spans="1:1" x14ac:dyDescent="0.25">
      <c r="A345" s="277" t="s">
        <v>568</v>
      </c>
    </row>
    <row r="346" spans="1:1" x14ac:dyDescent="0.25">
      <c r="A346" s="277" t="s">
        <v>569</v>
      </c>
    </row>
    <row r="347" spans="1:1" x14ac:dyDescent="0.25">
      <c r="A347" s="277" t="s">
        <v>570</v>
      </c>
    </row>
    <row r="348" spans="1:1" x14ac:dyDescent="0.25">
      <c r="A348" s="277" t="s">
        <v>571</v>
      </c>
    </row>
    <row r="349" spans="1:1" x14ac:dyDescent="0.25">
      <c r="A349" s="277" t="s">
        <v>572</v>
      </c>
    </row>
    <row r="350" spans="1:1" x14ac:dyDescent="0.25">
      <c r="A350" s="277" t="s">
        <v>573</v>
      </c>
    </row>
    <row r="351" spans="1:1" x14ac:dyDescent="0.25">
      <c r="A351" s="277" t="s">
        <v>574</v>
      </c>
    </row>
    <row r="352" spans="1:1" x14ac:dyDescent="0.25">
      <c r="A352" s="277" t="s">
        <v>575</v>
      </c>
    </row>
    <row r="353" spans="1:1" x14ac:dyDescent="0.25">
      <c r="A353" s="277"/>
    </row>
    <row r="354" spans="1:1" x14ac:dyDescent="0.25">
      <c r="A354" s="277" t="s">
        <v>576</v>
      </c>
    </row>
    <row r="355" spans="1:1" x14ac:dyDescent="0.25">
      <c r="A355" s="277" t="s">
        <v>577</v>
      </c>
    </row>
    <row r="356" spans="1:1" x14ac:dyDescent="0.25">
      <c r="A356" s="277" t="s">
        <v>578</v>
      </c>
    </row>
    <row r="357" spans="1:1" x14ac:dyDescent="0.25">
      <c r="A357" s="277" t="s">
        <v>579</v>
      </c>
    </row>
    <row r="358" spans="1:1" x14ac:dyDescent="0.25">
      <c r="A358" s="277" t="s">
        <v>580</v>
      </c>
    </row>
    <row r="359" spans="1:1" x14ac:dyDescent="0.25">
      <c r="A359" s="277" t="s">
        <v>581</v>
      </c>
    </row>
    <row r="360" spans="1:1" x14ac:dyDescent="0.25">
      <c r="A360" s="277"/>
    </row>
    <row r="361" spans="1:1" x14ac:dyDescent="0.25">
      <c r="A361" s="277" t="s">
        <v>582</v>
      </c>
    </row>
    <row r="362" spans="1:1" x14ac:dyDescent="0.25">
      <c r="A362" s="277" t="s">
        <v>583</v>
      </c>
    </row>
    <row r="363" spans="1:1" x14ac:dyDescent="0.25">
      <c r="A363" s="277" t="s">
        <v>584</v>
      </c>
    </row>
    <row r="364" spans="1:1" x14ac:dyDescent="0.25">
      <c r="A364" s="277"/>
    </row>
    <row r="365" spans="1:1" x14ac:dyDescent="0.25">
      <c r="A365" s="277" t="s">
        <v>585</v>
      </c>
    </row>
    <row r="366" spans="1:1" x14ac:dyDescent="0.25">
      <c r="A366" s="277" t="s">
        <v>586</v>
      </c>
    </row>
    <row r="367" spans="1:1" x14ac:dyDescent="0.25">
      <c r="A367" s="277"/>
    </row>
    <row r="368" spans="1:1" x14ac:dyDescent="0.25">
      <c r="A368" s="277" t="s">
        <v>587</v>
      </c>
    </row>
    <row r="369" spans="1:1" x14ac:dyDescent="0.25">
      <c r="A369" s="277" t="s">
        <v>588</v>
      </c>
    </row>
    <row r="370" spans="1:1" x14ac:dyDescent="0.25">
      <c r="A370" s="277" t="s">
        <v>589</v>
      </c>
    </row>
    <row r="371" spans="1:1" x14ac:dyDescent="0.25">
      <c r="A371" s="277"/>
    </row>
    <row r="372" spans="1:1" x14ac:dyDescent="0.25">
      <c r="A372" s="277" t="s">
        <v>590</v>
      </c>
    </row>
    <row r="373" spans="1:1" x14ac:dyDescent="0.25">
      <c r="A373" s="277" t="s">
        <v>591</v>
      </c>
    </row>
    <row r="374" spans="1:1" x14ac:dyDescent="0.25">
      <c r="A374" s="277" t="s">
        <v>592</v>
      </c>
    </row>
    <row r="375" spans="1:1" x14ac:dyDescent="0.25">
      <c r="A375" s="277"/>
    </row>
    <row r="376" spans="1:1" x14ac:dyDescent="0.25">
      <c r="A376" s="277" t="s">
        <v>593</v>
      </c>
    </row>
    <row r="377" spans="1:1" x14ac:dyDescent="0.25">
      <c r="A377" s="277" t="s">
        <v>594</v>
      </c>
    </row>
    <row r="378" spans="1:1" x14ac:dyDescent="0.25">
      <c r="A378" s="277"/>
    </row>
    <row r="379" spans="1:1" x14ac:dyDescent="0.25">
      <c r="A379" s="277" t="s">
        <v>595</v>
      </c>
    </row>
    <row r="380" spans="1:1" x14ac:dyDescent="0.25">
      <c r="A380" s="277" t="s">
        <v>596</v>
      </c>
    </row>
    <row r="381" spans="1:1" x14ac:dyDescent="0.25">
      <c r="A381" s="277"/>
    </row>
    <row r="382" spans="1:1" x14ac:dyDescent="0.25">
      <c r="A382" s="277" t="s">
        <v>597</v>
      </c>
    </row>
    <row r="383" spans="1:1" x14ac:dyDescent="0.25">
      <c r="A383" s="277" t="s">
        <v>598</v>
      </c>
    </row>
    <row r="384" spans="1:1" x14ac:dyDescent="0.25">
      <c r="A384" s="277" t="s">
        <v>599</v>
      </c>
    </row>
    <row r="385" spans="1:1" x14ac:dyDescent="0.25">
      <c r="A385" s="277" t="s">
        <v>600</v>
      </c>
    </row>
    <row r="386" spans="1:1" x14ac:dyDescent="0.25">
      <c r="A386" s="277" t="s">
        <v>601</v>
      </c>
    </row>
    <row r="387" spans="1:1" x14ac:dyDescent="0.25">
      <c r="A387" s="277"/>
    </row>
    <row r="388" spans="1:1" x14ac:dyDescent="0.25">
      <c r="A388" s="277" t="s">
        <v>602</v>
      </c>
    </row>
    <row r="389" spans="1:1" x14ac:dyDescent="0.25">
      <c r="A389" s="277" t="s">
        <v>603</v>
      </c>
    </row>
    <row r="390" spans="1:1" x14ac:dyDescent="0.25">
      <c r="A390" s="277" t="s">
        <v>604</v>
      </c>
    </row>
    <row r="391" spans="1:1" x14ac:dyDescent="0.25">
      <c r="A391" s="277" t="s">
        <v>605</v>
      </c>
    </row>
    <row r="392" spans="1:1" x14ac:dyDescent="0.25">
      <c r="A392" s="277" t="s">
        <v>606</v>
      </c>
    </row>
    <row r="393" spans="1:1" x14ac:dyDescent="0.25">
      <c r="A393" s="277" t="s">
        <v>607</v>
      </c>
    </row>
    <row r="394" spans="1:1" x14ac:dyDescent="0.25">
      <c r="A394" s="277" t="s">
        <v>608</v>
      </c>
    </row>
    <row r="395" spans="1:1" x14ac:dyDescent="0.25">
      <c r="A395" s="277" t="s">
        <v>609</v>
      </c>
    </row>
    <row r="396" spans="1:1" x14ac:dyDescent="0.25">
      <c r="A396" s="277" t="s">
        <v>610</v>
      </c>
    </row>
    <row r="397" spans="1:1" x14ac:dyDescent="0.25">
      <c r="A397" s="277"/>
    </row>
    <row r="398" spans="1:1" x14ac:dyDescent="0.25">
      <c r="A398" s="277" t="s">
        <v>611</v>
      </c>
    </row>
    <row r="399" spans="1:1" x14ac:dyDescent="0.25">
      <c r="A399" s="277" t="s">
        <v>612</v>
      </c>
    </row>
    <row r="400" spans="1:1" x14ac:dyDescent="0.25">
      <c r="A400" s="277" t="s">
        <v>613</v>
      </c>
    </row>
    <row r="401" spans="1:1" x14ac:dyDescent="0.25">
      <c r="A401" s="277" t="s">
        <v>614</v>
      </c>
    </row>
    <row r="402" spans="1:1" x14ac:dyDescent="0.25">
      <c r="A402" s="277"/>
    </row>
    <row r="403" spans="1:1" x14ac:dyDescent="0.25">
      <c r="A403" s="277" t="s">
        <v>615</v>
      </c>
    </row>
    <row r="404" spans="1:1" x14ac:dyDescent="0.25">
      <c r="A404" s="277" t="s">
        <v>616</v>
      </c>
    </row>
    <row r="405" spans="1:1" x14ac:dyDescent="0.25">
      <c r="A405" s="277" t="s">
        <v>617</v>
      </c>
    </row>
    <row r="406" spans="1:1" x14ac:dyDescent="0.25">
      <c r="A406" s="277"/>
    </row>
    <row r="407" spans="1:1" x14ac:dyDescent="0.25">
      <c r="A407" s="277" t="s">
        <v>618</v>
      </c>
    </row>
    <row r="408" spans="1:1" x14ac:dyDescent="0.25">
      <c r="A408" s="277"/>
    </row>
    <row r="409" spans="1:1" x14ac:dyDescent="0.25">
      <c r="A409" s="277" t="s">
        <v>619</v>
      </c>
    </row>
    <row r="410" spans="1:1" x14ac:dyDescent="0.25">
      <c r="A410" s="277" t="s">
        <v>620</v>
      </c>
    </row>
    <row r="411" spans="1:1" x14ac:dyDescent="0.25">
      <c r="A411" s="277" t="s">
        <v>621</v>
      </c>
    </row>
    <row r="412" spans="1:1" x14ac:dyDescent="0.25">
      <c r="A412" s="277" t="s">
        <v>622</v>
      </c>
    </row>
    <row r="413" spans="1:1" x14ac:dyDescent="0.25">
      <c r="A413" s="277" t="s">
        <v>623</v>
      </c>
    </row>
    <row r="414" spans="1:1" x14ac:dyDescent="0.25">
      <c r="A414" s="277"/>
    </row>
    <row r="415" spans="1:1" x14ac:dyDescent="0.25">
      <c r="A415" s="277" t="s">
        <v>624</v>
      </c>
    </row>
    <row r="416" spans="1:1" x14ac:dyDescent="0.25">
      <c r="A416" s="277" t="s">
        <v>625</v>
      </c>
    </row>
    <row r="417" spans="1:1" x14ac:dyDescent="0.25">
      <c r="A417" s="277" t="s">
        <v>626</v>
      </c>
    </row>
    <row r="418" spans="1:1" x14ac:dyDescent="0.25">
      <c r="A418" s="277" t="s">
        <v>627</v>
      </c>
    </row>
    <row r="419" spans="1:1" x14ac:dyDescent="0.25">
      <c r="A419" s="277" t="s">
        <v>628</v>
      </c>
    </row>
    <row r="420" spans="1:1" x14ac:dyDescent="0.25">
      <c r="A420" s="277" t="s">
        <v>629</v>
      </c>
    </row>
    <row r="421" spans="1:1" x14ac:dyDescent="0.25">
      <c r="A421" s="277"/>
    </row>
    <row r="422" spans="1:1" x14ac:dyDescent="0.25">
      <c r="A422" s="277" t="s">
        <v>630</v>
      </c>
    </row>
    <row r="423" spans="1:1" x14ac:dyDescent="0.25">
      <c r="A423" s="277" t="s">
        <v>631</v>
      </c>
    </row>
    <row r="424" spans="1:1" x14ac:dyDescent="0.25">
      <c r="A424" s="277" t="s">
        <v>632</v>
      </c>
    </row>
    <row r="425" spans="1:1" x14ac:dyDescent="0.25">
      <c r="A425" s="277" t="s">
        <v>633</v>
      </c>
    </row>
    <row r="426" spans="1:1" x14ac:dyDescent="0.25">
      <c r="A426" s="277" t="s">
        <v>634</v>
      </c>
    </row>
    <row r="427" spans="1:1" x14ac:dyDescent="0.25">
      <c r="A427" s="277" t="s">
        <v>635</v>
      </c>
    </row>
    <row r="428" spans="1:1" x14ac:dyDescent="0.25">
      <c r="A428" s="277"/>
    </row>
    <row r="429" spans="1:1" x14ac:dyDescent="0.25">
      <c r="A429" s="277" t="s">
        <v>636</v>
      </c>
    </row>
    <row r="430" spans="1:1" x14ac:dyDescent="0.25">
      <c r="A430" s="277" t="s">
        <v>637</v>
      </c>
    </row>
    <row r="431" spans="1:1" x14ac:dyDescent="0.25">
      <c r="A431" s="277" t="s">
        <v>638</v>
      </c>
    </row>
    <row r="432" spans="1:1" x14ac:dyDescent="0.25">
      <c r="A432" s="277" t="s">
        <v>639</v>
      </c>
    </row>
    <row r="433" spans="1:1" x14ac:dyDescent="0.25">
      <c r="A433" s="277" t="s">
        <v>640</v>
      </c>
    </row>
    <row r="434" spans="1:1" x14ac:dyDescent="0.25">
      <c r="A434" s="277"/>
    </row>
    <row r="435" spans="1:1" x14ac:dyDescent="0.25">
      <c r="A435" s="277" t="s">
        <v>641</v>
      </c>
    </row>
    <row r="436" spans="1:1" x14ac:dyDescent="0.25">
      <c r="A436" s="277"/>
    </row>
    <row r="437" spans="1:1" x14ac:dyDescent="0.25">
      <c r="A437" s="277" t="s">
        <v>642</v>
      </c>
    </row>
    <row r="438" spans="1:1" x14ac:dyDescent="0.25">
      <c r="A438" s="277" t="s">
        <v>643</v>
      </c>
    </row>
    <row r="439" spans="1:1" x14ac:dyDescent="0.25">
      <c r="A439" s="277" t="s">
        <v>644</v>
      </c>
    </row>
    <row r="440" spans="1:1" x14ac:dyDescent="0.25">
      <c r="A440" s="277" t="s">
        <v>645</v>
      </c>
    </row>
    <row r="441" spans="1:1" x14ac:dyDescent="0.25">
      <c r="A441" s="277" t="s">
        <v>646</v>
      </c>
    </row>
    <row r="442" spans="1:1" x14ac:dyDescent="0.25">
      <c r="A442" s="277" t="s">
        <v>647</v>
      </c>
    </row>
    <row r="443" spans="1:1" x14ac:dyDescent="0.25">
      <c r="A443" s="277" t="s">
        <v>648</v>
      </c>
    </row>
    <row r="444" spans="1:1" x14ac:dyDescent="0.25">
      <c r="A444" s="277" t="s">
        <v>649</v>
      </c>
    </row>
    <row r="445" spans="1:1" x14ac:dyDescent="0.25">
      <c r="A445" s="277"/>
    </row>
    <row r="446" spans="1:1" x14ac:dyDescent="0.25">
      <c r="A446" s="277" t="s">
        <v>650</v>
      </c>
    </row>
    <row r="447" spans="1:1" x14ac:dyDescent="0.25">
      <c r="A447" s="277"/>
    </row>
    <row r="448" spans="1:1" x14ac:dyDescent="0.25">
      <c r="A448" s="277" t="s">
        <v>651</v>
      </c>
    </row>
    <row r="449" spans="1:1" x14ac:dyDescent="0.25">
      <c r="A449" s="277" t="s">
        <v>652</v>
      </c>
    </row>
    <row r="450" spans="1:1" x14ac:dyDescent="0.25">
      <c r="A450" s="277" t="s">
        <v>653</v>
      </c>
    </row>
    <row r="451" spans="1:1" x14ac:dyDescent="0.25">
      <c r="A451" s="277" t="s">
        <v>654</v>
      </c>
    </row>
    <row r="452" spans="1:1" x14ac:dyDescent="0.25">
      <c r="A452" s="277"/>
    </row>
    <row r="453" spans="1:1" x14ac:dyDescent="0.25">
      <c r="A453" s="277" t="s">
        <v>655</v>
      </c>
    </row>
    <row r="454" spans="1:1" x14ac:dyDescent="0.25">
      <c r="A454" s="277" t="s">
        <v>656</v>
      </c>
    </row>
    <row r="455" spans="1:1" x14ac:dyDescent="0.25">
      <c r="A455" s="277" t="s">
        <v>657</v>
      </c>
    </row>
    <row r="456" spans="1:1" x14ac:dyDescent="0.25">
      <c r="A456" s="277" t="s">
        <v>658</v>
      </c>
    </row>
    <row r="457" spans="1:1" x14ac:dyDescent="0.25">
      <c r="A457" s="277" t="s">
        <v>659</v>
      </c>
    </row>
    <row r="458" spans="1:1" x14ac:dyDescent="0.25">
      <c r="A458" s="277" t="s">
        <v>660</v>
      </c>
    </row>
    <row r="459" spans="1:1" x14ac:dyDescent="0.25">
      <c r="A459" s="277" t="s">
        <v>661</v>
      </c>
    </row>
    <row r="460" spans="1:1" x14ac:dyDescent="0.25">
      <c r="A460" s="277" t="s">
        <v>662</v>
      </c>
    </row>
    <row r="461" spans="1:1" x14ac:dyDescent="0.25">
      <c r="A461" s="277" t="s">
        <v>663</v>
      </c>
    </row>
    <row r="462" spans="1:1" x14ac:dyDescent="0.25">
      <c r="A462" s="277"/>
    </row>
    <row r="463" spans="1:1" x14ac:dyDescent="0.25">
      <c r="A463" s="277" t="s">
        <v>664</v>
      </c>
    </row>
    <row r="464" spans="1:1" x14ac:dyDescent="0.25">
      <c r="A464" s="277" t="s">
        <v>665</v>
      </c>
    </row>
    <row r="465" spans="1:1" x14ac:dyDescent="0.25">
      <c r="A465" s="277" t="s">
        <v>666</v>
      </c>
    </row>
    <row r="466" spans="1:1" x14ac:dyDescent="0.25">
      <c r="A466" s="277" t="s">
        <v>667</v>
      </c>
    </row>
    <row r="467" spans="1:1" x14ac:dyDescent="0.25">
      <c r="A467" s="277" t="s">
        <v>668</v>
      </c>
    </row>
    <row r="468" spans="1:1" x14ac:dyDescent="0.25">
      <c r="A468" s="277" t="s">
        <v>669</v>
      </c>
    </row>
    <row r="469" spans="1:1" x14ac:dyDescent="0.25">
      <c r="A469" s="277" t="s">
        <v>670</v>
      </c>
    </row>
    <row r="470" spans="1:1" x14ac:dyDescent="0.25">
      <c r="A470" s="277"/>
    </row>
    <row r="471" spans="1:1" x14ac:dyDescent="0.25">
      <c r="A471" s="277" t="s">
        <v>671</v>
      </c>
    </row>
    <row r="472" spans="1:1" x14ac:dyDescent="0.25">
      <c r="A472" s="277"/>
    </row>
    <row r="473" spans="1:1" x14ac:dyDescent="0.25">
      <c r="A473" s="277" t="s">
        <v>672</v>
      </c>
    </row>
    <row r="474" spans="1:1" x14ac:dyDescent="0.25">
      <c r="A474" s="277" t="s">
        <v>673</v>
      </c>
    </row>
    <row r="475" spans="1:1" x14ac:dyDescent="0.25">
      <c r="A475" s="277" t="s">
        <v>674</v>
      </c>
    </row>
    <row r="476" spans="1:1" x14ac:dyDescent="0.25">
      <c r="A476" s="277"/>
    </row>
    <row r="477" spans="1:1" x14ac:dyDescent="0.25">
      <c r="A477" s="277" t="s">
        <v>675</v>
      </c>
    </row>
    <row r="478" spans="1:1" x14ac:dyDescent="0.25">
      <c r="A478" s="277" t="s">
        <v>676</v>
      </c>
    </row>
    <row r="479" spans="1:1" x14ac:dyDescent="0.25">
      <c r="A479" s="277" t="s">
        <v>677</v>
      </c>
    </row>
    <row r="480" spans="1:1" x14ac:dyDescent="0.25">
      <c r="A480" s="277" t="s">
        <v>678</v>
      </c>
    </row>
    <row r="481" spans="1:1" x14ac:dyDescent="0.25">
      <c r="A481" s="277" t="s">
        <v>679</v>
      </c>
    </row>
    <row r="482" spans="1:1" x14ac:dyDescent="0.25">
      <c r="A482" s="277" t="s">
        <v>680</v>
      </c>
    </row>
    <row r="483" spans="1:1" x14ac:dyDescent="0.25">
      <c r="A483" s="277" t="s">
        <v>681</v>
      </c>
    </row>
    <row r="484" spans="1:1" x14ac:dyDescent="0.25">
      <c r="A484" s="277" t="s">
        <v>682</v>
      </c>
    </row>
    <row r="485" spans="1:1" x14ac:dyDescent="0.25">
      <c r="A485" s="277" t="s">
        <v>683</v>
      </c>
    </row>
    <row r="486" spans="1:1" x14ac:dyDescent="0.25">
      <c r="A486" s="277"/>
    </row>
    <row r="487" spans="1:1" x14ac:dyDescent="0.25">
      <c r="A487" s="277" t="s">
        <v>684</v>
      </c>
    </row>
    <row r="488" spans="1:1" x14ac:dyDescent="0.25">
      <c r="A488" s="277" t="s">
        <v>685</v>
      </c>
    </row>
    <row r="489" spans="1:1" x14ac:dyDescent="0.25">
      <c r="A489" s="277" t="s">
        <v>686</v>
      </c>
    </row>
    <row r="490" spans="1:1" x14ac:dyDescent="0.25">
      <c r="A490" s="277" t="s">
        <v>687</v>
      </c>
    </row>
    <row r="491" spans="1:1" x14ac:dyDescent="0.25">
      <c r="A491" s="277"/>
    </row>
    <row r="492" spans="1:1" x14ac:dyDescent="0.25">
      <c r="A492" s="277" t="s">
        <v>688</v>
      </c>
    </row>
    <row r="493" spans="1:1" x14ac:dyDescent="0.25">
      <c r="A493" s="277" t="s">
        <v>689</v>
      </c>
    </row>
    <row r="494" spans="1:1" x14ac:dyDescent="0.25">
      <c r="A494" s="277" t="s">
        <v>690</v>
      </c>
    </row>
    <row r="495" spans="1:1" x14ac:dyDescent="0.25">
      <c r="A495" s="277" t="s">
        <v>691</v>
      </c>
    </row>
    <row r="496" spans="1:1" x14ac:dyDescent="0.25">
      <c r="A496" s="277" t="s">
        <v>692</v>
      </c>
    </row>
    <row r="497" spans="1:1" x14ac:dyDescent="0.25">
      <c r="A497" s="277" t="s">
        <v>693</v>
      </c>
    </row>
    <row r="498" spans="1:1" x14ac:dyDescent="0.25">
      <c r="A498" s="277"/>
    </row>
    <row r="499" spans="1:1" x14ac:dyDescent="0.25">
      <c r="A499" s="277" t="s">
        <v>694</v>
      </c>
    </row>
    <row r="500" spans="1:1" x14ac:dyDescent="0.25">
      <c r="A500" s="277" t="s">
        <v>695</v>
      </c>
    </row>
    <row r="501" spans="1:1" x14ac:dyDescent="0.25">
      <c r="A501" s="277" t="s">
        <v>696</v>
      </c>
    </row>
    <row r="502" spans="1:1" x14ac:dyDescent="0.25">
      <c r="A502" s="277" t="s">
        <v>697</v>
      </c>
    </row>
    <row r="503" spans="1:1" x14ac:dyDescent="0.25">
      <c r="A503" s="277" t="s">
        <v>698</v>
      </c>
    </row>
    <row r="504" spans="1:1" x14ac:dyDescent="0.25">
      <c r="A504" s="277" t="s">
        <v>699</v>
      </c>
    </row>
    <row r="505" spans="1:1" x14ac:dyDescent="0.25">
      <c r="A505" s="277" t="s">
        <v>700</v>
      </c>
    </row>
    <row r="506" spans="1:1" x14ac:dyDescent="0.25">
      <c r="A506" s="277" t="s">
        <v>701</v>
      </c>
    </row>
    <row r="507" spans="1:1" x14ac:dyDescent="0.25">
      <c r="A507" s="277" t="s">
        <v>702</v>
      </c>
    </row>
    <row r="508" spans="1:1" x14ac:dyDescent="0.25">
      <c r="A508" s="277" t="s">
        <v>703</v>
      </c>
    </row>
    <row r="509" spans="1:1" x14ac:dyDescent="0.25">
      <c r="A509" s="277" t="s">
        <v>704</v>
      </c>
    </row>
    <row r="510" spans="1:1" x14ac:dyDescent="0.25">
      <c r="A510" s="277" t="s">
        <v>705</v>
      </c>
    </row>
    <row r="511" spans="1:1" x14ac:dyDescent="0.25">
      <c r="A511" s="277" t="s">
        <v>706</v>
      </c>
    </row>
    <row r="512" spans="1:1" x14ac:dyDescent="0.25">
      <c r="A512" s="277"/>
    </row>
    <row r="513" spans="1:1" x14ac:dyDescent="0.25">
      <c r="A513" s="277" t="s">
        <v>707</v>
      </c>
    </row>
    <row r="514" spans="1:1" x14ac:dyDescent="0.25">
      <c r="A514" s="277" t="s">
        <v>708</v>
      </c>
    </row>
    <row r="515" spans="1:1" x14ac:dyDescent="0.25">
      <c r="A515" s="277" t="s">
        <v>709</v>
      </c>
    </row>
    <row r="516" spans="1:1" x14ac:dyDescent="0.25">
      <c r="A516" s="277" t="s">
        <v>710</v>
      </c>
    </row>
    <row r="517" spans="1:1" x14ac:dyDescent="0.25">
      <c r="A517" s="277" t="s">
        <v>711</v>
      </c>
    </row>
    <row r="518" spans="1:1" x14ac:dyDescent="0.25">
      <c r="A518" s="277" t="s">
        <v>712</v>
      </c>
    </row>
    <row r="519" spans="1:1" x14ac:dyDescent="0.25">
      <c r="A519" s="277" t="s">
        <v>713</v>
      </c>
    </row>
    <row r="520" spans="1:1" x14ac:dyDescent="0.25">
      <c r="A520" s="277"/>
    </row>
    <row r="521" spans="1:1" x14ac:dyDescent="0.25">
      <c r="A521" s="277" t="s">
        <v>714</v>
      </c>
    </row>
    <row r="522" spans="1:1" x14ac:dyDescent="0.25">
      <c r="A522" s="277" t="s">
        <v>715</v>
      </c>
    </row>
    <row r="523" spans="1:1" x14ac:dyDescent="0.25">
      <c r="A523" s="277" t="s">
        <v>716</v>
      </c>
    </row>
    <row r="524" spans="1:1" x14ac:dyDescent="0.25">
      <c r="A524" s="277" t="s">
        <v>717</v>
      </c>
    </row>
    <row r="525" spans="1:1" x14ac:dyDescent="0.25">
      <c r="A525" s="277" t="s">
        <v>718</v>
      </c>
    </row>
    <row r="526" spans="1:1" x14ac:dyDescent="0.25">
      <c r="A526" s="277" t="s">
        <v>719</v>
      </c>
    </row>
    <row r="527" spans="1:1" x14ac:dyDescent="0.25">
      <c r="A527" s="277" t="s">
        <v>720</v>
      </c>
    </row>
    <row r="528" spans="1:1" x14ac:dyDescent="0.25">
      <c r="A528" s="277" t="s">
        <v>721</v>
      </c>
    </row>
    <row r="529" spans="1:1" x14ac:dyDescent="0.25">
      <c r="A529" s="277" t="s">
        <v>722</v>
      </c>
    </row>
    <row r="530" spans="1:1" x14ac:dyDescent="0.25">
      <c r="A530" s="277" t="s">
        <v>723</v>
      </c>
    </row>
    <row r="531" spans="1:1" x14ac:dyDescent="0.25">
      <c r="A531" s="277" t="s">
        <v>724</v>
      </c>
    </row>
    <row r="532" spans="1:1" x14ac:dyDescent="0.25">
      <c r="A532" s="277" t="s">
        <v>725</v>
      </c>
    </row>
    <row r="533" spans="1:1" x14ac:dyDescent="0.25">
      <c r="A533" s="277" t="s">
        <v>726</v>
      </c>
    </row>
    <row r="534" spans="1:1" x14ac:dyDescent="0.25">
      <c r="A534" s="277" t="s">
        <v>727</v>
      </c>
    </row>
    <row r="535" spans="1:1" x14ac:dyDescent="0.25">
      <c r="A535" s="277"/>
    </row>
    <row r="536" spans="1:1" x14ac:dyDescent="0.25">
      <c r="A536" s="277" t="s">
        <v>728</v>
      </c>
    </row>
    <row r="537" spans="1:1" x14ac:dyDescent="0.25">
      <c r="A537" s="277" t="s">
        <v>729</v>
      </c>
    </row>
    <row r="538" spans="1:1" x14ac:dyDescent="0.25">
      <c r="A538" s="277" t="s">
        <v>730</v>
      </c>
    </row>
    <row r="539" spans="1:1" x14ac:dyDescent="0.25">
      <c r="A539" s="277"/>
    </row>
    <row r="540" spans="1:1" x14ac:dyDescent="0.25">
      <c r="A540" s="277" t="s">
        <v>731</v>
      </c>
    </row>
    <row r="541" spans="1:1" x14ac:dyDescent="0.25">
      <c r="A541" s="277"/>
    </row>
    <row r="542" spans="1:1" x14ac:dyDescent="0.25">
      <c r="A542" s="277" t="s">
        <v>732</v>
      </c>
    </row>
    <row r="543" spans="1:1" x14ac:dyDescent="0.25">
      <c r="A543" s="277" t="s">
        <v>733</v>
      </c>
    </row>
    <row r="544" spans="1:1" x14ac:dyDescent="0.25">
      <c r="A544" s="277" t="s">
        <v>734</v>
      </c>
    </row>
    <row r="545" spans="1:1" x14ac:dyDescent="0.25">
      <c r="A545" s="277" t="s">
        <v>735</v>
      </c>
    </row>
    <row r="546" spans="1:1" x14ac:dyDescent="0.25">
      <c r="A546" s="277" t="s">
        <v>736</v>
      </c>
    </row>
    <row r="547" spans="1:1" x14ac:dyDescent="0.25">
      <c r="A547" s="277" t="s">
        <v>737</v>
      </c>
    </row>
    <row r="548" spans="1:1" x14ac:dyDescent="0.25">
      <c r="A548" s="277" t="s">
        <v>738</v>
      </c>
    </row>
    <row r="549" spans="1:1" x14ac:dyDescent="0.25">
      <c r="A549" s="277" t="s">
        <v>739</v>
      </c>
    </row>
    <row r="550" spans="1:1" x14ac:dyDescent="0.25">
      <c r="A550" s="277" t="s">
        <v>740</v>
      </c>
    </row>
    <row r="551" spans="1:1" x14ac:dyDescent="0.25">
      <c r="A551" s="277"/>
    </row>
    <row r="552" spans="1:1" x14ac:dyDescent="0.25">
      <c r="A552" s="277" t="s">
        <v>741</v>
      </c>
    </row>
    <row r="553" spans="1:1" x14ac:dyDescent="0.25">
      <c r="A553" s="277"/>
    </row>
    <row r="554" spans="1:1" x14ac:dyDescent="0.25">
      <c r="A554" s="277" t="s">
        <v>742</v>
      </c>
    </row>
    <row r="555" spans="1:1" x14ac:dyDescent="0.25">
      <c r="A555" s="277" t="s">
        <v>743</v>
      </c>
    </row>
    <row r="556" spans="1:1" x14ac:dyDescent="0.25">
      <c r="A556" s="277" t="s">
        <v>744</v>
      </c>
    </row>
    <row r="557" spans="1:1" x14ac:dyDescent="0.25">
      <c r="A557" s="277" t="s">
        <v>745</v>
      </c>
    </row>
    <row r="558" spans="1:1" x14ac:dyDescent="0.25">
      <c r="A558" s="277" t="s">
        <v>746</v>
      </c>
    </row>
    <row r="559" spans="1:1" x14ac:dyDescent="0.25">
      <c r="A559" s="277" t="s">
        <v>747</v>
      </c>
    </row>
    <row r="560" spans="1:1" x14ac:dyDescent="0.25">
      <c r="A560" s="277" t="s">
        <v>748</v>
      </c>
    </row>
    <row r="561" spans="1:1" x14ac:dyDescent="0.25">
      <c r="A561" s="277" t="s">
        <v>749</v>
      </c>
    </row>
    <row r="562" spans="1:1" x14ac:dyDescent="0.25">
      <c r="A562" s="277"/>
    </row>
    <row r="563" spans="1:1" x14ac:dyDescent="0.25">
      <c r="A563" s="277" t="s">
        <v>750</v>
      </c>
    </row>
    <row r="564" spans="1:1" x14ac:dyDescent="0.25">
      <c r="A564" s="277"/>
    </row>
    <row r="565" spans="1:1" x14ac:dyDescent="0.25">
      <c r="A565" s="277" t="s">
        <v>751</v>
      </c>
    </row>
    <row r="566" spans="1:1" x14ac:dyDescent="0.25">
      <c r="A566" s="277" t="s">
        <v>752</v>
      </c>
    </row>
    <row r="567" spans="1:1" x14ac:dyDescent="0.25">
      <c r="A567" s="277" t="s">
        <v>753</v>
      </c>
    </row>
    <row r="568" spans="1:1" x14ac:dyDescent="0.25">
      <c r="A568" s="277" t="s">
        <v>754</v>
      </c>
    </row>
    <row r="569" spans="1:1" x14ac:dyDescent="0.25">
      <c r="A569" s="277"/>
    </row>
    <row r="570" spans="1:1" x14ac:dyDescent="0.25">
      <c r="A570" s="277" t="s">
        <v>755</v>
      </c>
    </row>
    <row r="571" spans="1:1" x14ac:dyDescent="0.25">
      <c r="A571" s="277" t="s">
        <v>756</v>
      </c>
    </row>
    <row r="572" spans="1:1" x14ac:dyDescent="0.25">
      <c r="A572" s="277" t="s">
        <v>757</v>
      </c>
    </row>
    <row r="573" spans="1:1" x14ac:dyDescent="0.25">
      <c r="A573" s="277" t="s">
        <v>758</v>
      </c>
    </row>
    <row r="574" spans="1:1" x14ac:dyDescent="0.25">
      <c r="A574" s="277" t="s">
        <v>759</v>
      </c>
    </row>
    <row r="575" spans="1:1" x14ac:dyDescent="0.25">
      <c r="A575" s="277" t="s">
        <v>760</v>
      </c>
    </row>
    <row r="576" spans="1:1" x14ac:dyDescent="0.25">
      <c r="A576" s="277" t="s">
        <v>761</v>
      </c>
    </row>
    <row r="577" spans="1:1" x14ac:dyDescent="0.25">
      <c r="A577" s="277" t="s">
        <v>762</v>
      </c>
    </row>
    <row r="578" spans="1:1" x14ac:dyDescent="0.25">
      <c r="A578" s="277"/>
    </row>
    <row r="579" spans="1:1" x14ac:dyDescent="0.25">
      <c r="A579" s="277" t="s">
        <v>763</v>
      </c>
    </row>
    <row r="580" spans="1:1" x14ac:dyDescent="0.25">
      <c r="A580" s="277" t="s">
        <v>764</v>
      </c>
    </row>
    <row r="581" spans="1:1" x14ac:dyDescent="0.25">
      <c r="A581" s="277" t="s">
        <v>765</v>
      </c>
    </row>
    <row r="582" spans="1:1" x14ac:dyDescent="0.25">
      <c r="A582" s="277" t="s">
        <v>766</v>
      </c>
    </row>
    <row r="583" spans="1:1" x14ac:dyDescent="0.25">
      <c r="A583" s="277"/>
    </row>
    <row r="584" spans="1:1" x14ac:dyDescent="0.25">
      <c r="A584" s="277" t="s">
        <v>767</v>
      </c>
    </row>
    <row r="585" spans="1:1" x14ac:dyDescent="0.25">
      <c r="A585" s="277" t="s">
        <v>768</v>
      </c>
    </row>
    <row r="586" spans="1:1" x14ac:dyDescent="0.25">
      <c r="A586" s="277" t="s">
        <v>769</v>
      </c>
    </row>
    <row r="587" spans="1:1" x14ac:dyDescent="0.25">
      <c r="A587" s="277" t="s">
        <v>770</v>
      </c>
    </row>
    <row r="588" spans="1:1" x14ac:dyDescent="0.25">
      <c r="A588" s="277"/>
    </row>
    <row r="589" spans="1:1" x14ac:dyDescent="0.25">
      <c r="A589" s="277" t="s">
        <v>771</v>
      </c>
    </row>
    <row r="590" spans="1:1" x14ac:dyDescent="0.25">
      <c r="A590" s="277"/>
    </row>
    <row r="591" spans="1:1" x14ac:dyDescent="0.25">
      <c r="A591" s="277" t="s">
        <v>772</v>
      </c>
    </row>
    <row r="592" spans="1:1" x14ac:dyDescent="0.25">
      <c r="A592" s="277" t="s">
        <v>773</v>
      </c>
    </row>
    <row r="593" spans="1:1" x14ac:dyDescent="0.25">
      <c r="A593" s="277" t="s">
        <v>774</v>
      </c>
    </row>
    <row r="594" spans="1:1" x14ac:dyDescent="0.25">
      <c r="A594" s="277" t="s">
        <v>775</v>
      </c>
    </row>
    <row r="595" spans="1:1" x14ac:dyDescent="0.25">
      <c r="A595" s="277" t="s">
        <v>776</v>
      </c>
    </row>
    <row r="596" spans="1:1" x14ac:dyDescent="0.25">
      <c r="A596" s="277" t="s">
        <v>777</v>
      </c>
    </row>
    <row r="597" spans="1:1" x14ac:dyDescent="0.25">
      <c r="A597" s="277" t="s">
        <v>778</v>
      </c>
    </row>
    <row r="598" spans="1:1" x14ac:dyDescent="0.25">
      <c r="A598" s="277" t="s">
        <v>779</v>
      </c>
    </row>
    <row r="599" spans="1:1" x14ac:dyDescent="0.25">
      <c r="A599" s="277"/>
    </row>
    <row r="600" spans="1:1" x14ac:dyDescent="0.25">
      <c r="A600" s="277" t="s">
        <v>780</v>
      </c>
    </row>
    <row r="601" spans="1:1" x14ac:dyDescent="0.25">
      <c r="A601" s="277"/>
    </row>
    <row r="602" spans="1:1" x14ac:dyDescent="0.25">
      <c r="A602" s="277" t="s">
        <v>781</v>
      </c>
    </row>
    <row r="603" spans="1:1" x14ac:dyDescent="0.25">
      <c r="A603" s="277" t="s">
        <v>782</v>
      </c>
    </row>
    <row r="604" spans="1:1" x14ac:dyDescent="0.25">
      <c r="A604" s="277" t="s">
        <v>783</v>
      </c>
    </row>
    <row r="605" spans="1:1" x14ac:dyDescent="0.25">
      <c r="A605" s="277" t="s">
        <v>784</v>
      </c>
    </row>
    <row r="606" spans="1:1" x14ac:dyDescent="0.25">
      <c r="A606" s="277" t="s">
        <v>785</v>
      </c>
    </row>
    <row r="607" spans="1:1" x14ac:dyDescent="0.25">
      <c r="A607" s="277" t="s">
        <v>786</v>
      </c>
    </row>
    <row r="608" spans="1:1" x14ac:dyDescent="0.25">
      <c r="A608" s="277" t="s">
        <v>787</v>
      </c>
    </row>
    <row r="609" spans="1:1" x14ac:dyDescent="0.25">
      <c r="A609" s="277" t="s">
        <v>788</v>
      </c>
    </row>
    <row r="610" spans="1:1" x14ac:dyDescent="0.25">
      <c r="A610" s="277" t="s">
        <v>789</v>
      </c>
    </row>
    <row r="611" spans="1:1" x14ac:dyDescent="0.25">
      <c r="A611" s="277"/>
    </row>
    <row r="612" spans="1:1" x14ac:dyDescent="0.25">
      <c r="A612" s="277" t="s">
        <v>790</v>
      </c>
    </row>
    <row r="613" spans="1:1" x14ac:dyDescent="0.25">
      <c r="A613" s="277"/>
    </row>
    <row r="614" spans="1:1" x14ac:dyDescent="0.25">
      <c r="A614" s="277" t="s">
        <v>791</v>
      </c>
    </row>
    <row r="615" spans="1:1" x14ac:dyDescent="0.25">
      <c r="A615" s="277" t="s">
        <v>792</v>
      </c>
    </row>
    <row r="616" spans="1:1" x14ac:dyDescent="0.25">
      <c r="A616" s="277" t="s">
        <v>793</v>
      </c>
    </row>
    <row r="617" spans="1:1" x14ac:dyDescent="0.25">
      <c r="A617" s="277" t="s">
        <v>794</v>
      </c>
    </row>
    <row r="618" spans="1:1" x14ac:dyDescent="0.25">
      <c r="A618" s="277" t="s">
        <v>795</v>
      </c>
    </row>
    <row r="619" spans="1:1" x14ac:dyDescent="0.25">
      <c r="A619" s="277" t="s">
        <v>796</v>
      </c>
    </row>
    <row r="620" spans="1:1" x14ac:dyDescent="0.25">
      <c r="A620" s="277"/>
    </row>
    <row r="621" spans="1:1" x14ac:dyDescent="0.25">
      <c r="A621" s="277" t="s">
        <v>797</v>
      </c>
    </row>
    <row r="622" spans="1:1" x14ac:dyDescent="0.25">
      <c r="A622" s="277"/>
    </row>
    <row r="623" spans="1:1" x14ac:dyDescent="0.25">
      <c r="A623" s="277"/>
    </row>
    <row r="624" spans="1:1" x14ac:dyDescent="0.25">
      <c r="A624" s="277"/>
    </row>
    <row r="625" spans="1:1" x14ac:dyDescent="0.25">
      <c r="A625" s="277"/>
    </row>
    <row r="626" spans="1:1" x14ac:dyDescent="0.25">
      <c r="A626" s="277"/>
    </row>
    <row r="627" spans="1:1" x14ac:dyDescent="0.25">
      <c r="A627" s="277"/>
    </row>
    <row r="628" spans="1:1" x14ac:dyDescent="0.25">
      <c r="A628" s="277"/>
    </row>
    <row r="629" spans="1:1" x14ac:dyDescent="0.25">
      <c r="A629" s="277"/>
    </row>
    <row r="630" spans="1:1" x14ac:dyDescent="0.25">
      <c r="A630" s="277"/>
    </row>
    <row r="631" spans="1:1" x14ac:dyDescent="0.25">
      <c r="A631" s="277"/>
    </row>
    <row r="632" spans="1:1" x14ac:dyDescent="0.25">
      <c r="A632" s="277"/>
    </row>
    <row r="633" spans="1:1" x14ac:dyDescent="0.25">
      <c r="A633" s="277"/>
    </row>
    <row r="634" spans="1:1" x14ac:dyDescent="0.25">
      <c r="A634" s="277"/>
    </row>
    <row r="635" spans="1:1" x14ac:dyDescent="0.25">
      <c r="A635" s="277"/>
    </row>
    <row r="636" spans="1:1" x14ac:dyDescent="0.25">
      <c r="A636" s="277"/>
    </row>
    <row r="637" spans="1:1" x14ac:dyDescent="0.25">
      <c r="A637" s="277"/>
    </row>
    <row r="638" spans="1:1" x14ac:dyDescent="0.25">
      <c r="A638" s="277"/>
    </row>
    <row r="639" spans="1:1" x14ac:dyDescent="0.25">
      <c r="A639" s="277"/>
    </row>
    <row r="640" spans="1:1" x14ac:dyDescent="0.25">
      <c r="A640" s="277"/>
    </row>
    <row r="641" spans="1:1" x14ac:dyDescent="0.25">
      <c r="A641" s="277"/>
    </row>
    <row r="642" spans="1:1" x14ac:dyDescent="0.25">
      <c r="A642" s="277"/>
    </row>
    <row r="643" spans="1:1" x14ac:dyDescent="0.25">
      <c r="A643" s="277"/>
    </row>
    <row r="644" spans="1:1" x14ac:dyDescent="0.25">
      <c r="A644" s="277"/>
    </row>
    <row r="645" spans="1:1" x14ac:dyDescent="0.25">
      <c r="A645" s="277"/>
    </row>
    <row r="646" spans="1:1" x14ac:dyDescent="0.25">
      <c r="A646" s="277"/>
    </row>
    <row r="647" spans="1:1" x14ac:dyDescent="0.25">
      <c r="A647" s="277"/>
    </row>
    <row r="648" spans="1:1" x14ac:dyDescent="0.25">
      <c r="A648" s="277"/>
    </row>
    <row r="649" spans="1:1" x14ac:dyDescent="0.25">
      <c r="A649" s="277"/>
    </row>
    <row r="650" spans="1:1" x14ac:dyDescent="0.25">
      <c r="A650" s="277"/>
    </row>
    <row r="651" spans="1:1" x14ac:dyDescent="0.25">
      <c r="A651" s="277"/>
    </row>
    <row r="652" spans="1:1" x14ac:dyDescent="0.25">
      <c r="A652" s="277"/>
    </row>
    <row r="653" spans="1:1" x14ac:dyDescent="0.25">
      <c r="A653" s="277"/>
    </row>
    <row r="654" spans="1:1" x14ac:dyDescent="0.25">
      <c r="A654" s="277"/>
    </row>
    <row r="655" spans="1:1" x14ac:dyDescent="0.25">
      <c r="A655" s="277"/>
    </row>
    <row r="656" spans="1:1" x14ac:dyDescent="0.25">
      <c r="A656" s="277"/>
    </row>
    <row r="657" spans="1:1" x14ac:dyDescent="0.25">
      <c r="A657" s="277"/>
    </row>
    <row r="658" spans="1:1" x14ac:dyDescent="0.25">
      <c r="A658" s="277"/>
    </row>
    <row r="659" spans="1:1" x14ac:dyDescent="0.25">
      <c r="A659" s="277"/>
    </row>
    <row r="660" spans="1:1" x14ac:dyDescent="0.25">
      <c r="A660" s="277"/>
    </row>
    <row r="661" spans="1:1" x14ac:dyDescent="0.25">
      <c r="A661" s="277"/>
    </row>
    <row r="662" spans="1:1" x14ac:dyDescent="0.25">
      <c r="A662" s="277"/>
    </row>
    <row r="663" spans="1:1" x14ac:dyDescent="0.25">
      <c r="A663" s="277"/>
    </row>
    <row r="664" spans="1:1" x14ac:dyDescent="0.25">
      <c r="A664" s="277"/>
    </row>
    <row r="665" spans="1:1" x14ac:dyDescent="0.25">
      <c r="A665" s="277"/>
    </row>
    <row r="666" spans="1:1" x14ac:dyDescent="0.25">
      <c r="A666" s="277"/>
    </row>
    <row r="667" spans="1:1" x14ac:dyDescent="0.25">
      <c r="A667" s="277"/>
    </row>
    <row r="668" spans="1:1" x14ac:dyDescent="0.25">
      <c r="A668" s="277"/>
    </row>
    <row r="669" spans="1:1" x14ac:dyDescent="0.25">
      <c r="A669" s="277"/>
    </row>
    <row r="670" spans="1:1" x14ac:dyDescent="0.25">
      <c r="A670" s="277"/>
    </row>
    <row r="671" spans="1:1" x14ac:dyDescent="0.25">
      <c r="A671" s="277"/>
    </row>
    <row r="672" spans="1:1" x14ac:dyDescent="0.25">
      <c r="A672" s="277"/>
    </row>
    <row r="673" spans="1:1" x14ac:dyDescent="0.25">
      <c r="A673" s="277"/>
    </row>
    <row r="674" spans="1:1" x14ac:dyDescent="0.25">
      <c r="A674" s="277"/>
    </row>
    <row r="675" spans="1:1" x14ac:dyDescent="0.25">
      <c r="A675" s="278"/>
    </row>
    <row r="676" spans="1:1" x14ac:dyDescent="0.25">
      <c r="A676" s="27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2019-12-13T06:04:33Z</dcterms:modified>
</cp:coreProperties>
</file>